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6.xml" ContentType="application/vnd.openxmlformats-officedocument.drawing+xml"/>
  <Override PartName="/xl/charts/chart19.xml" ContentType="application/vnd.openxmlformats-officedocument.drawingml.chart+xml"/>
  <Override PartName="/xl/drawings/drawing17.xml" ContentType="application/vnd.openxmlformats-officedocument.drawing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drawings/drawing21.xml" ContentType="application/vnd.openxmlformats-officedocument.drawing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drawings/drawing23.xml" ContentType="application/vnd.openxmlformats-officedocument.drawing+xml"/>
  <Override PartName="/xl/charts/chart26.xml" ContentType="application/vnd.openxmlformats-officedocument.drawingml.chart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drawings/drawing25.xml" ContentType="application/vnd.openxmlformats-officedocument.drawing+xml"/>
  <Override PartName="/xl/charts/chart28.xml" ContentType="application/vnd.openxmlformats-officedocument.drawingml.chart+xml"/>
  <Override PartName="/xl/drawings/drawing26.xml" ContentType="application/vnd.openxmlformats-officedocument.drawing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360" windowWidth="15480" windowHeight="11220" tabRatio="900"/>
  </bookViews>
  <sheets>
    <sheet name="Índice" sheetId="15" r:id="rId1"/>
    <sheet name="Area censada" sheetId="167" r:id="rId2"/>
    <sheet name="Area proceso edificaciones" sheetId="182" r:id="rId3"/>
    <sheet name="Area proceso vivienda" sheetId="183" r:id="rId4"/>
    <sheet name="Area proceso otros destinos" sheetId="184" r:id="rId5"/>
    <sheet name="Area nueva edificaciones" sheetId="169" r:id="rId6"/>
    <sheet name="Area nueva vivienda" sheetId="170" r:id="rId7"/>
    <sheet name="Area nueva VIS" sheetId="171" r:id="rId8"/>
    <sheet name="Area nueva No VIS" sheetId="172" r:id="rId9"/>
    <sheet name="Area nueva VIP" sheetId="173" r:id="rId10"/>
    <sheet name="Area nueva VIS 70-135smlm" sheetId="179" r:id="rId11"/>
    <sheet name="Area nueva otros destinos" sheetId="181" r:id="rId12"/>
    <sheet name="Resumen licencias area" sheetId="19" r:id="rId13"/>
    <sheet name="Resumen precios y costos" sheetId="139" r:id="rId14"/>
    <sheet name="Resumen empleo" sheetId="141" r:id="rId15"/>
    <sheet name="Resumen ventas vivienda" sheetId="180" r:id="rId16"/>
    <sheet name="Despachos cemento" sheetId="64" r:id="rId17"/>
    <sheet name="Insumos importados" sheetId="166" r:id="rId18"/>
    <sheet name="Producción concreto" sheetId="185" r:id="rId19"/>
    <sheet name="Producción concreto vivienda" sheetId="186" r:id="rId20"/>
    <sheet name="Producción concreto edificacion" sheetId="187" r:id="rId21"/>
    <sheet name="Producción concreto obras civil" sheetId="188" r:id="rId22"/>
    <sheet name="Histórico licencias total" sheetId="151" r:id="rId23"/>
    <sheet name="Histórico licencias vivienda" sheetId="152" r:id="rId24"/>
    <sheet name="Histórico licencias VIS" sheetId="153" r:id="rId25"/>
    <sheet name="Histórico licencias No VIS" sheetId="154" r:id="rId26"/>
    <sheet name="Histórico licencias otros dest" sheetId="155" r:id="rId27"/>
    <sheet name="Histórico proyectos" sheetId="177" r:id="rId28"/>
    <sheet name="Histórico ventas vivienda" sheetId="160" r:id="rId29"/>
    <sheet name="Histórico ventas VIP" sheetId="174" r:id="rId30"/>
    <sheet name="Histórico ventas VIS" sheetId="175" r:id="rId31"/>
    <sheet name="Histórico ventas VIS 70-135sml" sheetId="178" r:id="rId32"/>
    <sheet name="Histórico ventas No VIS" sheetId="176" r:id="rId33"/>
    <sheet name="Histórico oferta vivienda" sheetId="162" r:id="rId34"/>
    <sheet name="Histórico rotación" sheetId="163" r:id="rId35"/>
    <sheet name="Histórico IPC" sheetId="164" r:id="rId36"/>
    <sheet name="Histórico ICCV" sheetId="165" r:id="rId37"/>
  </sheets>
  <externalReferences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 localSheetId="1">#REF!</definedName>
    <definedName name="\a" localSheetId="5">#REF!</definedName>
    <definedName name="\a" localSheetId="8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2">#REF!</definedName>
    <definedName name="\a" localSheetId="4">#REF!</definedName>
    <definedName name="\a" localSheetId="3">#REF!</definedName>
    <definedName name="\a" localSheetId="16">#REF!</definedName>
    <definedName name="\a" localSheetId="36">#REF!</definedName>
    <definedName name="\a" localSheetId="35">#REF!</definedName>
    <definedName name="\a" localSheetId="25">#REF!</definedName>
    <definedName name="\a" localSheetId="26">#REF!</definedName>
    <definedName name="\a" localSheetId="22">#REF!</definedName>
    <definedName name="\a" localSheetId="24">#REF!</definedName>
    <definedName name="\a" localSheetId="23">#REF!</definedName>
    <definedName name="\a" localSheetId="33">#REF!</definedName>
    <definedName name="\a" localSheetId="27">#REF!</definedName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1">#REF!</definedName>
    <definedName name="\a" localSheetId="28">#REF!</definedName>
    <definedName name="\a" localSheetId="0">#REF!</definedName>
    <definedName name="\a" localSheetId="17">#REF!</definedName>
    <definedName name="\a" localSheetId="18">#REF!</definedName>
    <definedName name="\a" localSheetId="20">#REF!</definedName>
    <definedName name="\a" localSheetId="21">#REF!</definedName>
    <definedName name="\a" localSheetId="19">#REF!</definedName>
    <definedName name="\a" localSheetId="14">#REF!</definedName>
    <definedName name="\a" localSheetId="12">#REF!</definedName>
    <definedName name="\a" localSheetId="13">#REF!</definedName>
    <definedName name="\a" localSheetId="15">#REF!</definedName>
    <definedName name="\y" localSheetId="1">#REF!</definedName>
    <definedName name="\y" localSheetId="5">#REF!</definedName>
    <definedName name="\y" localSheetId="8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2">#REF!</definedName>
    <definedName name="\y" localSheetId="4">#REF!</definedName>
    <definedName name="\y" localSheetId="3">#REF!</definedName>
    <definedName name="\y" localSheetId="16">#REF!</definedName>
    <definedName name="\y" localSheetId="36">#REF!</definedName>
    <definedName name="\y" localSheetId="35">#REF!</definedName>
    <definedName name="\y" localSheetId="25">#REF!</definedName>
    <definedName name="\y" localSheetId="26">#REF!</definedName>
    <definedName name="\y" localSheetId="22">#REF!</definedName>
    <definedName name="\y" localSheetId="24">#REF!</definedName>
    <definedName name="\y" localSheetId="23">#REF!</definedName>
    <definedName name="\y" localSheetId="33">#REF!</definedName>
    <definedName name="\y" localSheetId="27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1">#REF!</definedName>
    <definedName name="\y" localSheetId="28">#REF!</definedName>
    <definedName name="\y" localSheetId="0">#REF!</definedName>
    <definedName name="\y" localSheetId="17">#REF!</definedName>
    <definedName name="\y" localSheetId="18">#REF!</definedName>
    <definedName name="\y" localSheetId="20">#REF!</definedName>
    <definedName name="\y" localSheetId="21">#REF!</definedName>
    <definedName name="\y" localSheetId="19">#REF!</definedName>
    <definedName name="\y" localSheetId="14">#REF!</definedName>
    <definedName name="\y" localSheetId="12">#REF!</definedName>
    <definedName name="\y" localSheetId="13">#REF!</definedName>
    <definedName name="\y" localSheetId="15">#REF!</definedName>
    <definedName name="\z" localSheetId="1">#REF!</definedName>
    <definedName name="\z" localSheetId="5">#REF!</definedName>
    <definedName name="\z" localSheetId="8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2">#REF!</definedName>
    <definedName name="\z" localSheetId="4">#REF!</definedName>
    <definedName name="\z" localSheetId="3">#REF!</definedName>
    <definedName name="\z" localSheetId="16">#REF!</definedName>
    <definedName name="\z" localSheetId="36">#REF!</definedName>
    <definedName name="\z" localSheetId="35">#REF!</definedName>
    <definedName name="\z" localSheetId="25">#REF!</definedName>
    <definedName name="\z" localSheetId="26">#REF!</definedName>
    <definedName name="\z" localSheetId="22">#REF!</definedName>
    <definedName name="\z" localSheetId="24">#REF!</definedName>
    <definedName name="\z" localSheetId="23">#REF!</definedName>
    <definedName name="\z" localSheetId="33">#REF!</definedName>
    <definedName name="\z" localSheetId="27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1">#REF!</definedName>
    <definedName name="\z" localSheetId="28">#REF!</definedName>
    <definedName name="\z" localSheetId="0">#REF!</definedName>
    <definedName name="\z" localSheetId="17">#REF!</definedName>
    <definedName name="\z" localSheetId="18">#REF!</definedName>
    <definedName name="\z" localSheetId="20">#REF!</definedName>
    <definedName name="\z" localSheetId="21">#REF!</definedName>
    <definedName name="\z" localSheetId="19">#REF!</definedName>
    <definedName name="\z" localSheetId="14">#REF!</definedName>
    <definedName name="\z" localSheetId="12">#REF!</definedName>
    <definedName name="\z" localSheetId="13">#REF!</definedName>
    <definedName name="\z" localSheetId="15">#REF!</definedName>
    <definedName name="_C" localSheetId="5">#REF!</definedName>
    <definedName name="_C" localSheetId="8">#REF!</definedName>
    <definedName name="_C" localSheetId="11">#REF!</definedName>
    <definedName name="_C" localSheetId="9">#REF!</definedName>
    <definedName name="_C" localSheetId="7">#REF!</definedName>
    <definedName name="_C" localSheetId="10">#REF!</definedName>
    <definedName name="_C" localSheetId="6">#REF!</definedName>
    <definedName name="_C" localSheetId="2">#REF!</definedName>
    <definedName name="_C" localSheetId="4">#REF!</definedName>
    <definedName name="_C" localSheetId="3">#REF!</definedName>
    <definedName name="_C" localSheetId="16">#REF!</definedName>
    <definedName name="_C" localSheetId="36">#REF!</definedName>
    <definedName name="_C" localSheetId="35">#REF!</definedName>
    <definedName name="_C" localSheetId="25">#REF!</definedName>
    <definedName name="_C" localSheetId="26">#REF!</definedName>
    <definedName name="_C" localSheetId="22">#REF!</definedName>
    <definedName name="_C" localSheetId="24">#REF!</definedName>
    <definedName name="_C" localSheetId="23">#REF!</definedName>
    <definedName name="_C" localSheetId="33">#REF!</definedName>
    <definedName name="_C" localSheetId="27">#REF!</definedName>
    <definedName name="_C" localSheetId="34">#REF!</definedName>
    <definedName name="_C" localSheetId="32">#REF!</definedName>
    <definedName name="_C" localSheetId="29">#REF!</definedName>
    <definedName name="_C" localSheetId="30">#REF!</definedName>
    <definedName name="_C" localSheetId="31">#REF!</definedName>
    <definedName name="_C" localSheetId="28">#REF!</definedName>
    <definedName name="_C" localSheetId="0">#REF!</definedName>
    <definedName name="_C" localSheetId="17">#REF!</definedName>
    <definedName name="_C" localSheetId="18">#REF!</definedName>
    <definedName name="_C" localSheetId="20">#REF!</definedName>
    <definedName name="_C" localSheetId="21">#REF!</definedName>
    <definedName name="_C" localSheetId="19">#REF!</definedName>
    <definedName name="_Fill" localSheetId="1" hidden="1">#REF!</definedName>
    <definedName name="_Fill" localSheetId="5" hidden="1">#REF!</definedName>
    <definedName name="_Fill" localSheetId="8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2" hidden="1">#REF!</definedName>
    <definedName name="_Fill" localSheetId="4" hidden="1">#REF!</definedName>
    <definedName name="_Fill" localSheetId="3" hidden="1">#REF!</definedName>
    <definedName name="_Fill" localSheetId="16" hidden="1">#REF!</definedName>
    <definedName name="_Fill" localSheetId="36" hidden="1">#REF!</definedName>
    <definedName name="_Fill" localSheetId="35" hidden="1">#REF!</definedName>
    <definedName name="_Fill" localSheetId="25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3" hidden="1">#REF!</definedName>
    <definedName name="_Fill" localSheetId="33" hidden="1">#REF!</definedName>
    <definedName name="_Fill" localSheetId="27" hidden="1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28" hidden="1">#REF!</definedName>
    <definedName name="_Fill" localSheetId="0" hidden="1">#REF!</definedName>
    <definedName name="_Fill" localSheetId="17" hidden="1">#REF!</definedName>
    <definedName name="_Fill" localSheetId="18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4" hidden="1">#REF!</definedName>
    <definedName name="_Fill" localSheetId="12" hidden="1">#REF!</definedName>
    <definedName name="_Fill" localSheetId="13" hidden="1">#REF!</definedName>
    <definedName name="_Fill" localSheetId="15" hidden="1">#REF!</definedName>
    <definedName name="_Key1" localSheetId="1" hidden="1">#REF!</definedName>
    <definedName name="_Key1" localSheetId="5" hidden="1">#REF!</definedName>
    <definedName name="_Key1" localSheetId="8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2" hidden="1">#REF!</definedName>
    <definedName name="_Key1" localSheetId="4" hidden="1">#REF!</definedName>
    <definedName name="_Key1" localSheetId="3" hidden="1">#REF!</definedName>
    <definedName name="_Key1" localSheetId="16" hidden="1">#REF!</definedName>
    <definedName name="_Key1" localSheetId="36" hidden="1">#REF!</definedName>
    <definedName name="_Key1" localSheetId="35" hidden="1">#REF!</definedName>
    <definedName name="_Key1" localSheetId="25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3" hidden="1">#REF!</definedName>
    <definedName name="_Key1" localSheetId="33" hidden="1">#REF!</definedName>
    <definedName name="_Key1" localSheetId="27" hidden="1">#REF!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28" hidden="1">#REF!</definedName>
    <definedName name="_Key1" localSheetId="0" hidden="1">#REF!</definedName>
    <definedName name="_Key1" localSheetId="17" hidden="1">#REF!</definedName>
    <definedName name="_Key1" localSheetId="18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4" hidden="1">#REF!</definedName>
    <definedName name="_Key1" localSheetId="12" hidden="1">#REF!</definedName>
    <definedName name="_Key1" localSheetId="13" hidden="1">#REF!</definedName>
    <definedName name="_Key1" localSheetId="15" hidden="1">#REF!</definedName>
    <definedName name="_Order1" hidden="1">255</definedName>
    <definedName name="_Sort" localSheetId="1" hidden="1">#REF!</definedName>
    <definedName name="_Sort" localSheetId="5" hidden="1">#REF!</definedName>
    <definedName name="_Sort" localSheetId="8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2" hidden="1">#REF!</definedName>
    <definedName name="_Sort" localSheetId="4" hidden="1">#REF!</definedName>
    <definedName name="_Sort" localSheetId="3" hidden="1">#REF!</definedName>
    <definedName name="_Sort" localSheetId="16" hidden="1">#REF!</definedName>
    <definedName name="_Sort" localSheetId="36" hidden="1">#REF!</definedName>
    <definedName name="_Sort" localSheetId="35" hidden="1">#REF!</definedName>
    <definedName name="_Sort" localSheetId="25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3" hidden="1">#REF!</definedName>
    <definedName name="_Sort" localSheetId="33" hidden="1">#REF!</definedName>
    <definedName name="_Sort" localSheetId="27" hidden="1">#REF!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28" hidden="1">#REF!</definedName>
    <definedName name="_Sort" localSheetId="0" hidden="1">#REF!</definedName>
    <definedName name="_Sort" localSheetId="17" hidden="1">#REF!</definedName>
    <definedName name="_Sort" localSheetId="18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4" hidden="1">#REF!</definedName>
    <definedName name="_Sort" localSheetId="12" hidden="1">#REF!</definedName>
    <definedName name="_Sort" localSheetId="13" hidden="1">#REF!</definedName>
    <definedName name="_Sort" localSheetId="15" hidden="1">#REF!</definedName>
    <definedName name="_Table1_In1" localSheetId="5" hidden="1">#REF!</definedName>
    <definedName name="_Table1_In1" localSheetId="8" hidden="1">#REF!</definedName>
    <definedName name="_Table1_In1" localSheetId="11" hidden="1">#REF!</definedName>
    <definedName name="_Table1_In1" localSheetId="9" hidden="1">#REF!</definedName>
    <definedName name="_Table1_In1" localSheetId="7" hidden="1">#REF!</definedName>
    <definedName name="_Table1_In1" localSheetId="10" hidden="1">#REF!</definedName>
    <definedName name="_Table1_In1" localSheetId="6" hidden="1">#REF!</definedName>
    <definedName name="_Table1_In1" localSheetId="2" hidden="1">#REF!</definedName>
    <definedName name="_Table1_In1" localSheetId="4" hidden="1">#REF!</definedName>
    <definedName name="_Table1_In1" localSheetId="3" hidden="1">#REF!</definedName>
    <definedName name="_Table1_In1" localSheetId="16" hidden="1">#REF!</definedName>
    <definedName name="_Table1_In1" localSheetId="36" hidden="1">#REF!</definedName>
    <definedName name="_Table1_In1" localSheetId="35" hidden="1">#REF!</definedName>
    <definedName name="_Table1_In1" localSheetId="25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3" hidden="1">#REF!</definedName>
    <definedName name="_Table1_In1" localSheetId="33" hidden="1">#REF!</definedName>
    <definedName name="_Table1_In1" localSheetId="27" hidden="1">#REF!</definedName>
    <definedName name="_Table1_In1" localSheetId="34" hidden="1">#REF!</definedName>
    <definedName name="_Table1_In1" localSheetId="32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28" hidden="1">#REF!</definedName>
    <definedName name="_Table1_In1" localSheetId="0" hidden="1">#REF!</definedName>
    <definedName name="_Table1_In1" localSheetId="17" hidden="1">#REF!</definedName>
    <definedName name="_Table1_In1" localSheetId="18" hidden="1">#REF!</definedName>
    <definedName name="_Table1_In1" localSheetId="20" hidden="1">#REF!</definedName>
    <definedName name="_Table1_In1" localSheetId="21" hidden="1">#REF!</definedName>
    <definedName name="_Table1_In1" localSheetId="19" hidden="1">#REF!</definedName>
    <definedName name="_Table1_Out" localSheetId="5" hidden="1">#REF!</definedName>
    <definedName name="_Table1_Out" localSheetId="8" hidden="1">#REF!</definedName>
    <definedName name="_Table1_Out" localSheetId="11" hidden="1">#REF!</definedName>
    <definedName name="_Table1_Out" localSheetId="9" hidden="1">#REF!</definedName>
    <definedName name="_Table1_Out" localSheetId="7" hidden="1">#REF!</definedName>
    <definedName name="_Table1_Out" localSheetId="10" hidden="1">#REF!</definedName>
    <definedName name="_Table1_Out" localSheetId="6" hidden="1">#REF!</definedName>
    <definedName name="_Table1_Out" localSheetId="2" hidden="1">#REF!</definedName>
    <definedName name="_Table1_Out" localSheetId="4" hidden="1">#REF!</definedName>
    <definedName name="_Table1_Out" localSheetId="3" hidden="1">#REF!</definedName>
    <definedName name="_Table1_Out" localSheetId="16" hidden="1">#REF!</definedName>
    <definedName name="_Table1_Out" localSheetId="36" hidden="1">#REF!</definedName>
    <definedName name="_Table1_Out" localSheetId="35" hidden="1">#REF!</definedName>
    <definedName name="_Table1_Out" localSheetId="25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3" hidden="1">#REF!</definedName>
    <definedName name="_Table1_Out" localSheetId="33" hidden="1">#REF!</definedName>
    <definedName name="_Table1_Out" localSheetId="27" hidden="1">#REF!</definedName>
    <definedName name="_Table1_Out" localSheetId="34" hidden="1">#REF!</definedName>
    <definedName name="_Table1_Out" localSheetId="32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28" hidden="1">#REF!</definedName>
    <definedName name="_Table1_Out" localSheetId="0" hidden="1">#REF!</definedName>
    <definedName name="_Table1_Out" localSheetId="17" hidden="1">#REF!</definedName>
    <definedName name="_Table1_Out" localSheetId="18" hidden="1">#REF!</definedName>
    <definedName name="_Table1_Out" localSheetId="20" hidden="1">#REF!</definedName>
    <definedName name="_Table1_Out" localSheetId="21" hidden="1">#REF!</definedName>
    <definedName name="_Table1_Out" localSheetId="19" hidden="1">#REF!</definedName>
    <definedName name="_TBL3" localSheetId="5">#REF!</definedName>
    <definedName name="_TBL3" localSheetId="8">#REF!</definedName>
    <definedName name="_TBL3" localSheetId="11">#REF!</definedName>
    <definedName name="_TBL3" localSheetId="9">#REF!</definedName>
    <definedName name="_TBL3" localSheetId="7">#REF!</definedName>
    <definedName name="_TBL3" localSheetId="10">#REF!</definedName>
    <definedName name="_TBL3" localSheetId="6">#REF!</definedName>
    <definedName name="_TBL3" localSheetId="2">#REF!</definedName>
    <definedName name="_TBL3" localSheetId="4">#REF!</definedName>
    <definedName name="_TBL3" localSheetId="3">#REF!</definedName>
    <definedName name="_TBL3" localSheetId="16">#REF!</definedName>
    <definedName name="_TBL3" localSheetId="36">#REF!</definedName>
    <definedName name="_TBL3" localSheetId="35">#REF!</definedName>
    <definedName name="_TBL3" localSheetId="25">#REF!</definedName>
    <definedName name="_TBL3" localSheetId="26">#REF!</definedName>
    <definedName name="_TBL3" localSheetId="22">#REF!</definedName>
    <definedName name="_TBL3" localSheetId="24">#REF!</definedName>
    <definedName name="_TBL3" localSheetId="23">#REF!</definedName>
    <definedName name="_TBL3" localSheetId="33">#REF!</definedName>
    <definedName name="_TBL3" localSheetId="27">#REF!</definedName>
    <definedName name="_TBL3" localSheetId="34">#REF!</definedName>
    <definedName name="_TBL3" localSheetId="32">#REF!</definedName>
    <definedName name="_TBL3" localSheetId="29">#REF!</definedName>
    <definedName name="_TBL3" localSheetId="30">#REF!</definedName>
    <definedName name="_TBL3" localSheetId="31">#REF!</definedName>
    <definedName name="_TBL3" localSheetId="28">#REF!</definedName>
    <definedName name="_TBL3" localSheetId="0">#REF!</definedName>
    <definedName name="_TBL3" localSheetId="17">#REF!</definedName>
    <definedName name="_TBL3" localSheetId="18">#REF!</definedName>
    <definedName name="_TBL3" localSheetId="20">#REF!</definedName>
    <definedName name="_TBL3" localSheetId="21">#REF!</definedName>
    <definedName name="_TBL3" localSheetId="19">#REF!</definedName>
    <definedName name="a" localSheetId="1">[1]BASE!#REF!</definedName>
    <definedName name="a" localSheetId="5">[2]BASE!#REF!</definedName>
    <definedName name="a" localSheetId="8">[2]BASE!#REF!</definedName>
    <definedName name="a" localSheetId="11">[2]BASE!#REF!</definedName>
    <definedName name="a" localSheetId="9">[2]BASE!#REF!</definedName>
    <definedName name="a" localSheetId="7">[2]BASE!#REF!</definedName>
    <definedName name="a" localSheetId="10">[2]BASE!#REF!</definedName>
    <definedName name="a" localSheetId="6">[2]BASE!#REF!</definedName>
    <definedName name="a" localSheetId="2">[2]BASE!#REF!</definedName>
    <definedName name="a" localSheetId="4">[2]BASE!#REF!</definedName>
    <definedName name="a" localSheetId="3">[2]BASE!#REF!</definedName>
    <definedName name="a" localSheetId="36">[2]BASE!#REF!</definedName>
    <definedName name="a" localSheetId="35">[2]BASE!#REF!</definedName>
    <definedName name="a" localSheetId="25">[2]BASE!#REF!</definedName>
    <definedName name="a" localSheetId="26">[2]BASE!#REF!</definedName>
    <definedName name="a" localSheetId="22">[2]BASE!#REF!</definedName>
    <definedName name="a" localSheetId="24">[2]BASE!#REF!</definedName>
    <definedName name="a" localSheetId="23">[2]BASE!#REF!</definedName>
    <definedName name="a" localSheetId="33">[2]BASE!#REF!</definedName>
    <definedName name="a" localSheetId="27">[2]BASE!#REF!</definedName>
    <definedName name="a" localSheetId="34">[2]BASE!#REF!</definedName>
    <definedName name="a" localSheetId="32">[2]BASE!#REF!</definedName>
    <definedName name="a" localSheetId="29">[2]BASE!#REF!</definedName>
    <definedName name="a" localSheetId="30">[2]BASE!#REF!</definedName>
    <definedName name="a" localSheetId="31">[2]BASE!#REF!</definedName>
    <definedName name="a" localSheetId="28">[2]BASE!#REF!</definedName>
    <definedName name="a" localSheetId="17">[2]BASE!#REF!</definedName>
    <definedName name="a" localSheetId="18">[2]BASE!#REF!</definedName>
    <definedName name="a" localSheetId="20">[2]BASE!#REF!</definedName>
    <definedName name="a" localSheetId="21">[2]BASE!#REF!</definedName>
    <definedName name="a" localSheetId="19">[2]BASE!#REF!</definedName>
    <definedName name="a" localSheetId="13">[2]BASE!#REF!</definedName>
    <definedName name="a" localSheetId="15">[3]BASE!#REF!</definedName>
    <definedName name="a">[2]BASE!#REF!</definedName>
    <definedName name="A_IMPRESIÓN_IM" localSheetId="5">#REF!</definedName>
    <definedName name="A_IMPRESIÓN_IM" localSheetId="8">#REF!</definedName>
    <definedName name="A_IMPRESIÓN_IM" localSheetId="11">#REF!</definedName>
    <definedName name="A_IMPRESIÓN_IM" localSheetId="9">#REF!</definedName>
    <definedName name="A_IMPRESIÓN_IM" localSheetId="7">#REF!</definedName>
    <definedName name="A_IMPRESIÓN_IM" localSheetId="10">#REF!</definedName>
    <definedName name="A_IMPRESIÓN_IM" localSheetId="6">#REF!</definedName>
    <definedName name="A_IMPRESIÓN_IM" localSheetId="2">#REF!</definedName>
    <definedName name="A_IMPRESIÓN_IM" localSheetId="4">#REF!</definedName>
    <definedName name="A_IMPRESIÓN_IM" localSheetId="3">#REF!</definedName>
    <definedName name="A_IMPRESIÓN_IM" localSheetId="16">#REF!</definedName>
    <definedName name="A_IMPRESIÓN_IM" localSheetId="36">#REF!</definedName>
    <definedName name="A_IMPRESIÓN_IM" localSheetId="35">#REF!</definedName>
    <definedName name="A_IMPRESIÓN_IM" localSheetId="25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3">#REF!</definedName>
    <definedName name="A_IMPRESIÓN_IM" localSheetId="33">#REF!</definedName>
    <definedName name="A_IMPRESIÓN_IM" localSheetId="27">#REF!</definedName>
    <definedName name="A_IMPRESIÓN_IM" localSheetId="34">#REF!</definedName>
    <definedName name="A_IMPRESIÓN_IM" localSheetId="32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28">#REF!</definedName>
    <definedName name="A_IMPRESIÓN_IM" localSheetId="0">#REF!</definedName>
    <definedName name="A_IMPRESIÓN_IM" localSheetId="17">#REF!</definedName>
    <definedName name="A_IMPRESIÓN_IM" localSheetId="18">#REF!</definedName>
    <definedName name="A_IMPRESIÓN_IM" localSheetId="20">#REF!</definedName>
    <definedName name="A_IMPRESIÓN_IM" localSheetId="21">#REF!</definedName>
    <definedName name="A_IMPRESIÓN_IM" localSheetId="19">#REF!</definedName>
    <definedName name="ABR._89" localSheetId="1">'[4]ipc indice 2'!$L$1:$L$311</definedName>
    <definedName name="ABR._89" localSheetId="5">'[5]ipc indice 2'!$L$1:$L$311</definedName>
    <definedName name="ABR._89" localSheetId="8">'[5]ipc indice 2'!$L$1:$L$311</definedName>
    <definedName name="ABR._89" localSheetId="11">'[5]ipc indice 2'!$L$1:$L$311</definedName>
    <definedName name="ABR._89" localSheetId="9">'[5]ipc indice 2'!$L$1:$L$311</definedName>
    <definedName name="ABR._89" localSheetId="7">'[5]ipc indice 2'!$L$1:$L$311</definedName>
    <definedName name="ABR._89" localSheetId="10">'[5]ipc indice 2'!$L$1:$L$311</definedName>
    <definedName name="ABR._89" localSheetId="6">'[5]ipc indice 2'!$L$1:$L$311</definedName>
    <definedName name="ABR._89" localSheetId="2">'[5]ipc indice 2'!$L$1:$L$311</definedName>
    <definedName name="ABR._89" localSheetId="4">'[5]ipc indice 2'!$L$1:$L$311</definedName>
    <definedName name="ABR._89" localSheetId="3">'[5]ipc indice 2'!$L$1:$L$311</definedName>
    <definedName name="ABR._89" localSheetId="16">'[5]ipc indice 2'!$L$1:$L$311</definedName>
    <definedName name="ABR._89" localSheetId="36">'[5]ipc indice 2'!$L$1:$L$311</definedName>
    <definedName name="ABR._89" localSheetId="35">'[5]ipc indice 2'!$L$1:$L$311</definedName>
    <definedName name="ABR._89" localSheetId="25">'[5]ipc indice 2'!$L$1:$L$311</definedName>
    <definedName name="ABR._89" localSheetId="26">'[5]ipc indice 2'!$L$1:$L$311</definedName>
    <definedName name="ABR._89" localSheetId="22">'[5]ipc indice 2'!$L$1:$L$311</definedName>
    <definedName name="ABR._89" localSheetId="24">'[5]ipc indice 2'!$L$1:$L$311</definedName>
    <definedName name="ABR._89" localSheetId="23">'[5]ipc indice 2'!$L$1:$L$311</definedName>
    <definedName name="ABR._89" localSheetId="33">'[5]ipc indice 2'!$L$1:$L$311</definedName>
    <definedName name="ABR._89" localSheetId="27">'[5]ipc indice 2'!$L$1:$L$311</definedName>
    <definedName name="ABR._89" localSheetId="34">'[5]ipc indice 2'!$L$1:$L$311</definedName>
    <definedName name="ABR._89" localSheetId="32">'[5]ipc indice 2'!$L$1:$L$311</definedName>
    <definedName name="ABR._89" localSheetId="29">'[5]ipc indice 2'!$L$1:$L$311</definedName>
    <definedName name="ABR._89" localSheetId="30">'[5]ipc indice 2'!$L$1:$L$311</definedName>
    <definedName name="ABR._89" localSheetId="31">'[5]ipc indice 2'!$L$1:$L$311</definedName>
    <definedName name="ABR._89" localSheetId="28">'[5]ipc indice 2'!$L$1:$L$311</definedName>
    <definedName name="ABR._89" localSheetId="0">'[5]ipc indice 2'!$L$1:$L$311</definedName>
    <definedName name="ABR._89" localSheetId="17">'[5]ipc indice 2'!$L$1:$L$311</definedName>
    <definedName name="ABR._89" localSheetId="18">'[5]ipc indice 2'!$L$1:$L$311</definedName>
    <definedName name="ABR._89" localSheetId="20">'[5]ipc indice 2'!$L$1:$L$311</definedName>
    <definedName name="ABR._89" localSheetId="21">'[5]ipc indice 2'!$L$1:$L$311</definedName>
    <definedName name="ABR._89" localSheetId="19">'[5]ipc indice 2'!$L$1:$L$311</definedName>
    <definedName name="ABR._89" localSheetId="14">'[6]ipc indice 2'!$L$1:$L$311</definedName>
    <definedName name="ABR._89" localSheetId="12">'[5]ipc indice 2'!$L$1:$L$311</definedName>
    <definedName name="ABR._89" localSheetId="13">'[5]ipc indice 2'!$L$1:$L$311</definedName>
    <definedName name="ABR._89" localSheetId="15">'[7]ipc indice 2'!$L$1:$L$311</definedName>
    <definedName name="AGO._89" localSheetId="1">'[4]ipc indice 2'!$P$1:$P$311</definedName>
    <definedName name="AGO._89" localSheetId="5">'[5]ipc indice 2'!$P$1:$P$311</definedName>
    <definedName name="AGO._89" localSheetId="8">'[5]ipc indice 2'!$P$1:$P$311</definedName>
    <definedName name="AGO._89" localSheetId="11">'[5]ipc indice 2'!$P$1:$P$311</definedName>
    <definedName name="AGO._89" localSheetId="9">'[5]ipc indice 2'!$P$1:$P$311</definedName>
    <definedName name="AGO._89" localSheetId="7">'[5]ipc indice 2'!$P$1:$P$311</definedName>
    <definedName name="AGO._89" localSheetId="10">'[5]ipc indice 2'!$P$1:$P$311</definedName>
    <definedName name="AGO._89" localSheetId="6">'[5]ipc indice 2'!$P$1:$P$311</definedName>
    <definedName name="AGO._89" localSheetId="2">'[5]ipc indice 2'!$P$1:$P$311</definedName>
    <definedName name="AGO._89" localSheetId="4">'[5]ipc indice 2'!$P$1:$P$311</definedName>
    <definedName name="AGO._89" localSheetId="3">'[5]ipc indice 2'!$P$1:$P$311</definedName>
    <definedName name="AGO._89" localSheetId="16">'[5]ipc indice 2'!$P$1:$P$311</definedName>
    <definedName name="AGO._89" localSheetId="36">'[5]ipc indice 2'!$P$1:$P$311</definedName>
    <definedName name="AGO._89" localSheetId="35">'[5]ipc indice 2'!$P$1:$P$311</definedName>
    <definedName name="AGO._89" localSheetId="25">'[5]ipc indice 2'!$P$1:$P$311</definedName>
    <definedName name="AGO._89" localSheetId="26">'[5]ipc indice 2'!$P$1:$P$311</definedName>
    <definedName name="AGO._89" localSheetId="22">'[5]ipc indice 2'!$P$1:$P$311</definedName>
    <definedName name="AGO._89" localSheetId="24">'[5]ipc indice 2'!$P$1:$P$311</definedName>
    <definedName name="AGO._89" localSheetId="23">'[5]ipc indice 2'!$P$1:$P$311</definedName>
    <definedName name="AGO._89" localSheetId="33">'[5]ipc indice 2'!$P$1:$P$311</definedName>
    <definedName name="AGO._89" localSheetId="27">'[5]ipc indice 2'!$P$1:$P$311</definedName>
    <definedName name="AGO._89" localSheetId="34">'[5]ipc indice 2'!$P$1:$P$311</definedName>
    <definedName name="AGO._89" localSheetId="32">'[5]ipc indice 2'!$P$1:$P$311</definedName>
    <definedName name="AGO._89" localSheetId="29">'[5]ipc indice 2'!$P$1:$P$311</definedName>
    <definedName name="AGO._89" localSheetId="30">'[5]ipc indice 2'!$P$1:$P$311</definedName>
    <definedName name="AGO._89" localSheetId="31">'[5]ipc indice 2'!$P$1:$P$311</definedName>
    <definedName name="AGO._89" localSheetId="28">'[5]ipc indice 2'!$P$1:$P$311</definedName>
    <definedName name="AGO._89" localSheetId="0">'[5]ipc indice 2'!$P$1:$P$311</definedName>
    <definedName name="AGO._89" localSheetId="17">'[5]ipc indice 2'!$P$1:$P$311</definedName>
    <definedName name="AGO._89" localSheetId="18">'[5]ipc indice 2'!$P$1:$P$311</definedName>
    <definedName name="AGO._89" localSheetId="20">'[5]ipc indice 2'!$P$1:$P$311</definedName>
    <definedName name="AGO._89" localSheetId="21">'[5]ipc indice 2'!$P$1:$P$311</definedName>
    <definedName name="AGO._89" localSheetId="19">'[5]ipc indice 2'!$P$1:$P$311</definedName>
    <definedName name="AGO._89" localSheetId="14">'[6]ipc indice 2'!$P$1:$P$311</definedName>
    <definedName name="AGO._89" localSheetId="12">'[5]ipc indice 2'!$P$1:$P$311</definedName>
    <definedName name="AGO._89" localSheetId="13">'[5]ipc indice 2'!$P$1:$P$311</definedName>
    <definedName name="AGO._89" localSheetId="15">'[7]ipc indice 2'!$P$1:$P$311</definedName>
    <definedName name="AÑO" localSheetId="5">#REF!</definedName>
    <definedName name="AÑO" localSheetId="8">#REF!</definedName>
    <definedName name="AÑO" localSheetId="11">#REF!</definedName>
    <definedName name="AÑO" localSheetId="9">#REF!</definedName>
    <definedName name="AÑO" localSheetId="7">#REF!</definedName>
    <definedName name="AÑO" localSheetId="10">#REF!</definedName>
    <definedName name="AÑO" localSheetId="6">#REF!</definedName>
    <definedName name="AÑO" localSheetId="2">#REF!</definedName>
    <definedName name="AÑO" localSheetId="4">#REF!</definedName>
    <definedName name="AÑO" localSheetId="3">#REF!</definedName>
    <definedName name="AÑO" localSheetId="16">#REF!</definedName>
    <definedName name="AÑO" localSheetId="36">#REF!</definedName>
    <definedName name="AÑO" localSheetId="35">#REF!</definedName>
    <definedName name="AÑO" localSheetId="25">#REF!</definedName>
    <definedName name="AÑO" localSheetId="26">#REF!</definedName>
    <definedName name="AÑO" localSheetId="22">#REF!</definedName>
    <definedName name="AÑO" localSheetId="24">#REF!</definedName>
    <definedName name="AÑO" localSheetId="23">#REF!</definedName>
    <definedName name="AÑO" localSheetId="33">#REF!</definedName>
    <definedName name="AÑO" localSheetId="27">#REF!</definedName>
    <definedName name="AÑO" localSheetId="34">#REF!</definedName>
    <definedName name="AÑO" localSheetId="32">#REF!</definedName>
    <definedName name="AÑO" localSheetId="29">#REF!</definedName>
    <definedName name="AÑO" localSheetId="30">#REF!</definedName>
    <definedName name="AÑO" localSheetId="31">#REF!</definedName>
    <definedName name="AÑO" localSheetId="28">#REF!</definedName>
    <definedName name="AÑO" localSheetId="0">#REF!</definedName>
    <definedName name="AÑO" localSheetId="17">#REF!</definedName>
    <definedName name="AÑO" localSheetId="18">#REF!</definedName>
    <definedName name="AÑO" localSheetId="20">#REF!</definedName>
    <definedName name="AÑO" localSheetId="21">#REF!</definedName>
    <definedName name="AÑO" localSheetId="19">#REF!</definedName>
    <definedName name="_xlnm.Print_Area" localSheetId="1">'Area censada'!$A$1:$K$48</definedName>
    <definedName name="_xlnm.Print_Area" localSheetId="5">'Area nueva edificaciones'!$A$1:$L$37</definedName>
    <definedName name="_xlnm.Print_Area" localSheetId="8">'Area nueva No VIS'!$A$1:$L$39</definedName>
    <definedName name="_xlnm.Print_Area" localSheetId="11">'Area nueva otros destinos'!$A$1:$L$38</definedName>
    <definedName name="_xlnm.Print_Area" localSheetId="9">'Area nueva VIP'!$A$1:$L$38</definedName>
    <definedName name="_xlnm.Print_Area" localSheetId="7">'Area nueva VIS'!$A$1:$L$38</definedName>
    <definedName name="_xlnm.Print_Area" localSheetId="10">'Area nueva VIS 70-135smlm'!$A$1:$L$38</definedName>
    <definedName name="_xlnm.Print_Area" localSheetId="6">'Area nueva vivienda'!$A$1:$L$37</definedName>
    <definedName name="_xlnm.Print_Area" localSheetId="2">'Area proceso edificaciones'!$A$1:$L$35</definedName>
    <definedName name="_xlnm.Print_Area" localSheetId="4">'Area proceso otros destinos'!$A$1:$L$35</definedName>
    <definedName name="_xlnm.Print_Area" localSheetId="3">'Area proceso vivienda'!$A$1:$L$35</definedName>
    <definedName name="_xlnm.Print_Area" localSheetId="16">'Despachos cemento'!$A$1:$L$45</definedName>
    <definedName name="_xlnm.Print_Area" localSheetId="36">'Histórico ICCV'!$A$1:$M$44</definedName>
    <definedName name="_xlnm.Print_Area" localSheetId="35">'Histórico IPC'!$A$1:$L$44</definedName>
    <definedName name="_xlnm.Print_Area" localSheetId="25">'Histórico licencias No VIS'!$A$1:$L$45</definedName>
    <definedName name="_xlnm.Print_Area" localSheetId="26">'Histórico licencias otros dest'!$A$1:$L$46</definedName>
    <definedName name="_xlnm.Print_Area" localSheetId="22">'Histórico licencias total'!$A$1:$L$45</definedName>
    <definedName name="_xlnm.Print_Area" localSheetId="24">'Histórico licencias VIS'!$A$1:$L$45</definedName>
    <definedName name="_xlnm.Print_Area" localSheetId="23">'Histórico licencias vivienda'!$A$1:$L$45</definedName>
    <definedName name="_xlnm.Print_Area" localSheetId="33">'Histórico oferta vivienda'!$A$1:$L$46</definedName>
    <definedName name="_xlnm.Print_Area" localSheetId="27">'Histórico proyectos'!$A$1:$L$46</definedName>
    <definedName name="_xlnm.Print_Area" localSheetId="34">'Histórico rotación'!$A$1:$L$44</definedName>
    <definedName name="_xlnm.Print_Area" localSheetId="32">'Histórico ventas No VIS'!$A$1:$L$46</definedName>
    <definedName name="_xlnm.Print_Area" localSheetId="29">'Histórico ventas VIP'!$A$1:$L$46</definedName>
    <definedName name="_xlnm.Print_Area" localSheetId="30">'Histórico ventas VIS'!$A$1:$L$46</definedName>
    <definedName name="_xlnm.Print_Area" localSheetId="31">'Histórico ventas VIS 70-135sml'!$A$1:$L$46</definedName>
    <definedName name="_xlnm.Print_Area" localSheetId="28">'Histórico ventas vivienda'!$A$1:$L$46</definedName>
    <definedName name="_xlnm.Print_Area" localSheetId="0">Índice!$A$1:$L$35</definedName>
    <definedName name="_xlnm.Print_Area" localSheetId="17">'Insumos importados'!$A$1:$L$45</definedName>
    <definedName name="_xlnm.Print_Area" localSheetId="18">'Producción concreto'!$A$1:$J$45</definedName>
    <definedName name="_xlnm.Print_Area" localSheetId="20">'Producción concreto edificacion'!$A$1:$J$47</definedName>
    <definedName name="_xlnm.Print_Area" localSheetId="21">'Producción concreto obras civil'!$A$1:$J$47</definedName>
    <definedName name="_xlnm.Print_Area" localSheetId="19">'Producción concreto vivienda'!$A$1:$J$45</definedName>
    <definedName name="_xlnm.Print_Area" localSheetId="14">'Resumen empleo'!$A$1:$L$38</definedName>
    <definedName name="_xlnm.Print_Area" localSheetId="12">'Resumen licencias area'!$A$1:$K$42</definedName>
    <definedName name="_xlnm.Print_Area" localSheetId="13">'Resumen precios y costos'!$A$1:$L$38</definedName>
    <definedName name="_xlnm.Print_Area" localSheetId="15">'Resumen ventas vivienda'!$A$1:$K$32</definedName>
    <definedName name="BASE" localSheetId="5">#REF!</definedName>
    <definedName name="BASE" localSheetId="8">#REF!</definedName>
    <definedName name="BASE" localSheetId="11">#REF!</definedName>
    <definedName name="BASE" localSheetId="9">#REF!</definedName>
    <definedName name="BASE" localSheetId="7">#REF!</definedName>
    <definedName name="BASE" localSheetId="10">#REF!</definedName>
    <definedName name="BASE" localSheetId="6">#REF!</definedName>
    <definedName name="BASE" localSheetId="2">#REF!</definedName>
    <definedName name="BASE" localSheetId="4">#REF!</definedName>
    <definedName name="BASE" localSheetId="3">#REF!</definedName>
    <definedName name="BASE" localSheetId="16">#REF!</definedName>
    <definedName name="BASE" localSheetId="36">#REF!</definedName>
    <definedName name="BASE" localSheetId="35">#REF!</definedName>
    <definedName name="BASE" localSheetId="25">#REF!</definedName>
    <definedName name="BASE" localSheetId="26">#REF!</definedName>
    <definedName name="BASE" localSheetId="22">#REF!</definedName>
    <definedName name="BASE" localSheetId="24">#REF!</definedName>
    <definedName name="BASE" localSheetId="23">#REF!</definedName>
    <definedName name="BASE" localSheetId="33">#REF!</definedName>
    <definedName name="BASE" localSheetId="27">#REF!</definedName>
    <definedName name="BASE" localSheetId="34">#REF!</definedName>
    <definedName name="BASE" localSheetId="32">#REF!</definedName>
    <definedName name="BASE" localSheetId="29">#REF!</definedName>
    <definedName name="BASE" localSheetId="30">#REF!</definedName>
    <definedName name="BASE" localSheetId="31">#REF!</definedName>
    <definedName name="BASE" localSheetId="28">#REF!</definedName>
    <definedName name="BASE" localSheetId="0">#REF!</definedName>
    <definedName name="BASE" localSheetId="17">#REF!</definedName>
    <definedName name="BASE" localSheetId="18">#REF!</definedName>
    <definedName name="BASE" localSheetId="20">#REF!</definedName>
    <definedName name="BASE" localSheetId="21">#REF!</definedName>
    <definedName name="BASE" localSheetId="19">#REF!</definedName>
    <definedName name="_xlnm.Database" localSheetId="1">[1]BASE!#REF!</definedName>
    <definedName name="_xlnm.Database" localSheetId="5">[8]BASE!#REF!</definedName>
    <definedName name="_xlnm.Database" localSheetId="8">[8]BASE!#REF!</definedName>
    <definedName name="_xlnm.Database" localSheetId="11">[8]BASE!#REF!</definedName>
    <definedName name="_xlnm.Database" localSheetId="9">[8]BASE!#REF!</definedName>
    <definedName name="_xlnm.Database" localSheetId="7">[8]BASE!#REF!</definedName>
    <definedName name="_xlnm.Database" localSheetId="10">[8]BASE!#REF!</definedName>
    <definedName name="_xlnm.Database" localSheetId="6">[8]BASE!#REF!</definedName>
    <definedName name="_xlnm.Database" localSheetId="2">[8]BASE!#REF!</definedName>
    <definedName name="_xlnm.Database" localSheetId="4">[8]BASE!#REF!</definedName>
    <definedName name="_xlnm.Database" localSheetId="3">[8]BASE!#REF!</definedName>
    <definedName name="_xlnm.Database" localSheetId="16">[8]BASE!#REF!</definedName>
    <definedName name="_xlnm.Database" localSheetId="36">[8]BASE!#REF!</definedName>
    <definedName name="_xlnm.Database" localSheetId="35">[8]BASE!#REF!</definedName>
    <definedName name="_xlnm.Database" localSheetId="25">[8]BASE!#REF!</definedName>
    <definedName name="_xlnm.Database" localSheetId="26">[8]BASE!#REF!</definedName>
    <definedName name="_xlnm.Database" localSheetId="22">[8]BASE!#REF!</definedName>
    <definedName name="_xlnm.Database" localSheetId="24">[8]BASE!#REF!</definedName>
    <definedName name="_xlnm.Database" localSheetId="23">[8]BASE!#REF!</definedName>
    <definedName name="_xlnm.Database" localSheetId="33">[8]BASE!#REF!</definedName>
    <definedName name="_xlnm.Database" localSheetId="27">[8]BASE!#REF!</definedName>
    <definedName name="_xlnm.Database" localSheetId="34">[8]BASE!#REF!</definedName>
    <definedName name="_xlnm.Database" localSheetId="32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28">[8]BASE!#REF!</definedName>
    <definedName name="_xlnm.Database" localSheetId="0">[2]BASE!#REF!</definedName>
    <definedName name="_xlnm.Database" localSheetId="17">[8]BASE!#REF!</definedName>
    <definedName name="_xlnm.Database" localSheetId="18">[8]BASE!#REF!</definedName>
    <definedName name="_xlnm.Database" localSheetId="20">[8]BASE!#REF!</definedName>
    <definedName name="_xlnm.Database" localSheetId="21">[8]BASE!#REF!</definedName>
    <definedName name="_xlnm.Database" localSheetId="19">[8]BASE!#REF!</definedName>
    <definedName name="_xlnm.Database" localSheetId="14">[9]BASE!#REF!</definedName>
    <definedName name="_xlnm.Database" localSheetId="12">[2]BASE!#REF!</definedName>
    <definedName name="_xlnm.Database" localSheetId="13">[2]BASE!#REF!</definedName>
    <definedName name="_xlnm.Database" localSheetId="15">[3]BASE!#REF!</definedName>
    <definedName name="_xlnm.Database">[2]BASE!#REF!</definedName>
    <definedName name="BasePermanentes" localSheetId="5">#REF!</definedName>
    <definedName name="BasePermanentes" localSheetId="8">#REF!</definedName>
    <definedName name="BasePermanentes" localSheetId="11">#REF!</definedName>
    <definedName name="BasePermanentes" localSheetId="9">#REF!</definedName>
    <definedName name="BasePermanentes" localSheetId="7">#REF!</definedName>
    <definedName name="BasePermanentes" localSheetId="10">#REF!</definedName>
    <definedName name="BasePermanentes" localSheetId="6">#REF!</definedName>
    <definedName name="BasePermanentes" localSheetId="2">#REF!</definedName>
    <definedName name="BasePermanentes" localSheetId="4">#REF!</definedName>
    <definedName name="BasePermanentes" localSheetId="3">#REF!</definedName>
    <definedName name="BasePermanentes" localSheetId="16">#REF!</definedName>
    <definedName name="BasePermanentes" localSheetId="36">#REF!</definedName>
    <definedName name="BasePermanentes" localSheetId="35">#REF!</definedName>
    <definedName name="BasePermanentes" localSheetId="25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3">#REF!</definedName>
    <definedName name="BasePermanentes" localSheetId="33">#REF!</definedName>
    <definedName name="BasePermanentes" localSheetId="27">#REF!</definedName>
    <definedName name="BasePermanentes" localSheetId="34">#REF!</definedName>
    <definedName name="BasePermanentes" localSheetId="32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28">#REF!</definedName>
    <definedName name="BasePermanentes" localSheetId="0">#REF!</definedName>
    <definedName name="BasePermanentes" localSheetId="17">#REF!</definedName>
    <definedName name="BasePermanentes" localSheetId="18">#REF!</definedName>
    <definedName name="BasePermanentes" localSheetId="20">#REF!</definedName>
    <definedName name="BasePermanentes" localSheetId="21">#REF!</definedName>
    <definedName name="BasePermanentes" localSheetId="19">#REF!</definedName>
    <definedName name="BASETRANSITORIOS" localSheetId="5">#REF!</definedName>
    <definedName name="BASETRANSITORIOS" localSheetId="8">#REF!</definedName>
    <definedName name="BASETRANSITORIOS" localSheetId="11">#REF!</definedName>
    <definedName name="BASETRANSITORIOS" localSheetId="9">#REF!</definedName>
    <definedName name="BASETRANSITORIOS" localSheetId="7">#REF!</definedName>
    <definedName name="BASETRANSITORIOS" localSheetId="10">#REF!</definedName>
    <definedName name="BASETRANSITORIOS" localSheetId="6">#REF!</definedName>
    <definedName name="BASETRANSITORIOS" localSheetId="2">#REF!</definedName>
    <definedName name="BASETRANSITORIOS" localSheetId="4">#REF!</definedName>
    <definedName name="BASETRANSITORIOS" localSheetId="3">#REF!</definedName>
    <definedName name="BASETRANSITORIOS" localSheetId="16">#REF!</definedName>
    <definedName name="BASETRANSITORIOS" localSheetId="36">#REF!</definedName>
    <definedName name="BASETRANSITORIOS" localSheetId="35">#REF!</definedName>
    <definedName name="BASETRANSITORIOS" localSheetId="25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3">#REF!</definedName>
    <definedName name="BASETRANSITORIOS" localSheetId="33">#REF!</definedName>
    <definedName name="BASETRANSITORIOS" localSheetId="27">#REF!</definedName>
    <definedName name="BASETRANSITORIOS" localSheetId="34">#REF!</definedName>
    <definedName name="BASETRANSITORIOS" localSheetId="32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28">#REF!</definedName>
    <definedName name="BASETRANSITORIOS" localSheetId="0">#REF!</definedName>
    <definedName name="BASETRANSITORIOS" localSheetId="17">#REF!</definedName>
    <definedName name="BASETRANSITORIOS" localSheetId="18">#REF!</definedName>
    <definedName name="BASETRANSITORIOS" localSheetId="20">#REF!</definedName>
    <definedName name="BASETRANSITORIOS" localSheetId="21">#REF!</definedName>
    <definedName name="BASETRANSITORIOS" localSheetId="19">#REF!</definedName>
    <definedName name="BASETRANSITORIOS1" localSheetId="5">#REF!</definedName>
    <definedName name="BASETRANSITORIOS1" localSheetId="8">#REF!</definedName>
    <definedName name="BASETRANSITORIOS1" localSheetId="11">#REF!</definedName>
    <definedName name="BASETRANSITORIOS1" localSheetId="9">#REF!</definedName>
    <definedName name="BASETRANSITORIOS1" localSheetId="7">#REF!</definedName>
    <definedName name="BASETRANSITORIOS1" localSheetId="10">#REF!</definedName>
    <definedName name="BASETRANSITORIOS1" localSheetId="6">#REF!</definedName>
    <definedName name="BASETRANSITORIOS1" localSheetId="2">#REF!</definedName>
    <definedName name="BASETRANSITORIOS1" localSheetId="4">#REF!</definedName>
    <definedName name="BASETRANSITORIOS1" localSheetId="3">#REF!</definedName>
    <definedName name="BASETRANSITORIOS1" localSheetId="16">#REF!</definedName>
    <definedName name="BASETRANSITORIOS1" localSheetId="36">#REF!</definedName>
    <definedName name="BASETRANSITORIOS1" localSheetId="35">#REF!</definedName>
    <definedName name="BASETRANSITORIOS1" localSheetId="25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3">#REF!</definedName>
    <definedName name="BASETRANSITORIOS1" localSheetId="33">#REF!</definedName>
    <definedName name="BASETRANSITORIOS1" localSheetId="27">#REF!</definedName>
    <definedName name="BASETRANSITORIOS1" localSheetId="34">#REF!</definedName>
    <definedName name="BASETRANSITORIOS1" localSheetId="32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28">#REF!</definedName>
    <definedName name="BASETRANSITORIOS1" localSheetId="0">#REF!</definedName>
    <definedName name="BASETRANSITORIOS1" localSheetId="17">#REF!</definedName>
    <definedName name="BASETRANSITORIOS1" localSheetId="18">#REF!</definedName>
    <definedName name="BASETRANSITORIOS1" localSheetId="20">#REF!</definedName>
    <definedName name="BASETRANSITORIOS1" localSheetId="21">#REF!</definedName>
    <definedName name="BASETRANSITORIOS1" localSheetId="19">#REF!</definedName>
    <definedName name="BaseTransitorios2" localSheetId="5">#REF!</definedName>
    <definedName name="BaseTransitorios2" localSheetId="8">#REF!</definedName>
    <definedName name="BaseTransitorios2" localSheetId="11">#REF!</definedName>
    <definedName name="BaseTransitorios2" localSheetId="9">#REF!</definedName>
    <definedName name="BaseTransitorios2" localSheetId="7">#REF!</definedName>
    <definedName name="BaseTransitorios2" localSheetId="10">#REF!</definedName>
    <definedName name="BaseTransitorios2" localSheetId="6">#REF!</definedName>
    <definedName name="BaseTransitorios2" localSheetId="2">#REF!</definedName>
    <definedName name="BaseTransitorios2" localSheetId="4">#REF!</definedName>
    <definedName name="BaseTransitorios2" localSheetId="3">#REF!</definedName>
    <definedName name="BaseTransitorios2" localSheetId="16">#REF!</definedName>
    <definedName name="BaseTransitorios2" localSheetId="36">#REF!</definedName>
    <definedName name="BaseTransitorios2" localSheetId="35">#REF!</definedName>
    <definedName name="BaseTransitorios2" localSheetId="25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3">#REF!</definedName>
    <definedName name="BaseTransitorios2" localSheetId="33">#REF!</definedName>
    <definedName name="BaseTransitorios2" localSheetId="27">#REF!</definedName>
    <definedName name="BaseTransitorios2" localSheetId="34">#REF!</definedName>
    <definedName name="BaseTransitorios2" localSheetId="32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28">#REF!</definedName>
    <definedName name="BaseTransitorios2" localSheetId="0">#REF!</definedName>
    <definedName name="BaseTransitorios2" localSheetId="17">#REF!</definedName>
    <definedName name="BaseTransitorios2" localSheetId="18">#REF!</definedName>
    <definedName name="BaseTransitorios2" localSheetId="20">#REF!</definedName>
    <definedName name="BaseTransitorios2" localSheetId="21">#REF!</definedName>
    <definedName name="BaseTransitorios2" localSheetId="19">#REF!</definedName>
    <definedName name="BaseTransitorios3" localSheetId="5">#REF!</definedName>
    <definedName name="BaseTransitorios3" localSheetId="8">#REF!</definedName>
    <definedName name="BaseTransitorios3" localSheetId="11">#REF!</definedName>
    <definedName name="BaseTransitorios3" localSheetId="9">#REF!</definedName>
    <definedName name="BaseTransitorios3" localSheetId="7">#REF!</definedName>
    <definedName name="BaseTransitorios3" localSheetId="10">#REF!</definedName>
    <definedName name="BaseTransitorios3" localSheetId="6">#REF!</definedName>
    <definedName name="BaseTransitorios3" localSheetId="2">#REF!</definedName>
    <definedName name="BaseTransitorios3" localSheetId="4">#REF!</definedName>
    <definedName name="BaseTransitorios3" localSheetId="3">#REF!</definedName>
    <definedName name="BaseTransitorios3" localSheetId="16">#REF!</definedName>
    <definedName name="BaseTransitorios3" localSheetId="36">#REF!</definedName>
    <definedName name="BaseTransitorios3" localSheetId="35">#REF!</definedName>
    <definedName name="BaseTransitorios3" localSheetId="25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3">#REF!</definedName>
    <definedName name="BaseTransitorios3" localSheetId="33">#REF!</definedName>
    <definedName name="BaseTransitorios3" localSheetId="27">#REF!</definedName>
    <definedName name="BaseTransitorios3" localSheetId="34">#REF!</definedName>
    <definedName name="BaseTransitorios3" localSheetId="32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28">#REF!</definedName>
    <definedName name="BaseTransitorios3" localSheetId="0">#REF!</definedName>
    <definedName name="BaseTransitorios3" localSheetId="17">#REF!</definedName>
    <definedName name="BaseTransitorios3" localSheetId="18">#REF!</definedName>
    <definedName name="BaseTransitorios3" localSheetId="20">#REF!</definedName>
    <definedName name="BaseTransitorios3" localSheetId="21">#REF!</definedName>
    <definedName name="BaseTransitorios3" localSheetId="19">#REF!</definedName>
    <definedName name="CRIT" localSheetId="5">#REF!</definedName>
    <definedName name="CRIT" localSheetId="8">#REF!</definedName>
    <definedName name="CRIT" localSheetId="11">#REF!</definedName>
    <definedName name="CRIT" localSheetId="9">#REF!</definedName>
    <definedName name="CRIT" localSheetId="7">#REF!</definedName>
    <definedName name="CRIT" localSheetId="10">#REF!</definedName>
    <definedName name="CRIT" localSheetId="6">#REF!</definedName>
    <definedName name="CRIT" localSheetId="2">#REF!</definedName>
    <definedName name="CRIT" localSheetId="4">#REF!</definedName>
    <definedName name="CRIT" localSheetId="3">#REF!</definedName>
    <definedName name="CRIT" localSheetId="16">#REF!</definedName>
    <definedName name="CRIT" localSheetId="36">#REF!</definedName>
    <definedName name="CRIT" localSheetId="35">#REF!</definedName>
    <definedName name="CRIT" localSheetId="25">#REF!</definedName>
    <definedName name="CRIT" localSheetId="26">#REF!</definedName>
    <definedName name="CRIT" localSheetId="22">#REF!</definedName>
    <definedName name="CRIT" localSheetId="24">#REF!</definedName>
    <definedName name="CRIT" localSheetId="23">#REF!</definedName>
    <definedName name="CRIT" localSheetId="33">#REF!</definedName>
    <definedName name="CRIT" localSheetId="27">#REF!</definedName>
    <definedName name="CRIT" localSheetId="34">#REF!</definedName>
    <definedName name="CRIT" localSheetId="32">#REF!</definedName>
    <definedName name="CRIT" localSheetId="29">#REF!</definedName>
    <definedName name="CRIT" localSheetId="30">#REF!</definedName>
    <definedName name="CRIT" localSheetId="31">#REF!</definedName>
    <definedName name="CRIT" localSheetId="28">#REF!</definedName>
    <definedName name="CRIT" localSheetId="0">#REF!</definedName>
    <definedName name="CRIT" localSheetId="17">#REF!</definedName>
    <definedName name="CRIT" localSheetId="18">#REF!</definedName>
    <definedName name="CRIT" localSheetId="20">#REF!</definedName>
    <definedName name="CRIT" localSheetId="21">#REF!</definedName>
    <definedName name="CRIT" localSheetId="19">#REF!</definedName>
    <definedName name="CRIT2">#N/A</definedName>
    <definedName name="DIC._88" localSheetId="1">'[4]ipc indice 2'!$H$1:$H$311</definedName>
    <definedName name="DIC._88" localSheetId="5">'[5]ipc indice 2'!$H$1:$H$311</definedName>
    <definedName name="DIC._88" localSheetId="8">'[5]ipc indice 2'!$H$1:$H$311</definedName>
    <definedName name="DIC._88" localSheetId="11">'[5]ipc indice 2'!$H$1:$H$311</definedName>
    <definedName name="DIC._88" localSheetId="9">'[5]ipc indice 2'!$H$1:$H$311</definedName>
    <definedName name="DIC._88" localSheetId="7">'[5]ipc indice 2'!$H$1:$H$311</definedName>
    <definedName name="DIC._88" localSheetId="10">'[5]ipc indice 2'!$H$1:$H$311</definedName>
    <definedName name="DIC._88" localSheetId="6">'[5]ipc indice 2'!$H$1:$H$311</definedName>
    <definedName name="DIC._88" localSheetId="2">'[5]ipc indice 2'!$H$1:$H$311</definedName>
    <definedName name="DIC._88" localSheetId="4">'[5]ipc indice 2'!$H$1:$H$311</definedName>
    <definedName name="DIC._88" localSheetId="3">'[5]ipc indice 2'!$H$1:$H$311</definedName>
    <definedName name="DIC._88" localSheetId="16">'[5]ipc indice 2'!$H$1:$H$311</definedName>
    <definedName name="DIC._88" localSheetId="36">'[5]ipc indice 2'!$H$1:$H$311</definedName>
    <definedName name="DIC._88" localSheetId="35">'[5]ipc indice 2'!$H$1:$H$311</definedName>
    <definedName name="DIC._88" localSheetId="25">'[5]ipc indice 2'!$H$1:$H$311</definedName>
    <definedName name="DIC._88" localSheetId="26">'[5]ipc indice 2'!$H$1:$H$311</definedName>
    <definedName name="DIC._88" localSheetId="22">'[5]ipc indice 2'!$H$1:$H$311</definedName>
    <definedName name="DIC._88" localSheetId="24">'[5]ipc indice 2'!$H$1:$H$311</definedName>
    <definedName name="DIC._88" localSheetId="23">'[5]ipc indice 2'!$H$1:$H$311</definedName>
    <definedName name="DIC._88" localSheetId="33">'[5]ipc indice 2'!$H$1:$H$311</definedName>
    <definedName name="DIC._88" localSheetId="27">'[5]ipc indice 2'!$H$1:$H$311</definedName>
    <definedName name="DIC._88" localSheetId="34">'[5]ipc indice 2'!$H$1:$H$311</definedName>
    <definedName name="DIC._88" localSheetId="32">'[5]ipc indice 2'!$H$1:$H$311</definedName>
    <definedName name="DIC._88" localSheetId="29">'[5]ipc indice 2'!$H$1:$H$311</definedName>
    <definedName name="DIC._88" localSheetId="30">'[5]ipc indice 2'!$H$1:$H$311</definedName>
    <definedName name="DIC._88" localSheetId="31">'[5]ipc indice 2'!$H$1:$H$311</definedName>
    <definedName name="DIC._88" localSheetId="28">'[5]ipc indice 2'!$H$1:$H$311</definedName>
    <definedName name="DIC._88" localSheetId="0">'[5]ipc indice 2'!$H$1:$H$311</definedName>
    <definedName name="DIC._88" localSheetId="17">'[5]ipc indice 2'!$H$1:$H$311</definedName>
    <definedName name="DIC._88" localSheetId="18">'[5]ipc indice 2'!$H$1:$H$311</definedName>
    <definedName name="DIC._88" localSheetId="20">'[5]ipc indice 2'!$H$1:$H$311</definedName>
    <definedName name="DIC._88" localSheetId="21">'[5]ipc indice 2'!$H$1:$H$311</definedName>
    <definedName name="DIC._88" localSheetId="19">'[5]ipc indice 2'!$H$1:$H$311</definedName>
    <definedName name="DIC._88" localSheetId="14">'[6]ipc indice 2'!$H$1:$H$311</definedName>
    <definedName name="DIC._88" localSheetId="12">'[5]ipc indice 2'!$H$1:$H$311</definedName>
    <definedName name="DIC._88" localSheetId="13">'[5]ipc indice 2'!$H$1:$H$311</definedName>
    <definedName name="DIC._88" localSheetId="15">'[7]ipc indice 2'!$H$1:$H$311</definedName>
    <definedName name="DIC._89" localSheetId="1">'[4]ipc indice 2'!$T$1:$T$311</definedName>
    <definedName name="DIC._89" localSheetId="5">'[5]ipc indice 2'!$T$1:$T$311</definedName>
    <definedName name="DIC._89" localSheetId="8">'[5]ipc indice 2'!$T$1:$T$311</definedName>
    <definedName name="DIC._89" localSheetId="11">'[5]ipc indice 2'!$T$1:$T$311</definedName>
    <definedName name="DIC._89" localSheetId="9">'[5]ipc indice 2'!$T$1:$T$311</definedName>
    <definedName name="DIC._89" localSheetId="7">'[5]ipc indice 2'!$T$1:$T$311</definedName>
    <definedName name="DIC._89" localSheetId="10">'[5]ipc indice 2'!$T$1:$T$311</definedName>
    <definedName name="DIC._89" localSheetId="6">'[5]ipc indice 2'!$T$1:$T$311</definedName>
    <definedName name="DIC._89" localSheetId="2">'[5]ipc indice 2'!$T$1:$T$311</definedName>
    <definedName name="DIC._89" localSheetId="4">'[5]ipc indice 2'!$T$1:$T$311</definedName>
    <definedName name="DIC._89" localSheetId="3">'[5]ipc indice 2'!$T$1:$T$311</definedName>
    <definedName name="DIC._89" localSheetId="16">'[5]ipc indice 2'!$T$1:$T$311</definedName>
    <definedName name="DIC._89" localSheetId="36">'[5]ipc indice 2'!$T$1:$T$311</definedName>
    <definedName name="DIC._89" localSheetId="35">'[5]ipc indice 2'!$T$1:$T$311</definedName>
    <definedName name="DIC._89" localSheetId="25">'[5]ipc indice 2'!$T$1:$T$311</definedName>
    <definedName name="DIC._89" localSheetId="26">'[5]ipc indice 2'!$T$1:$T$311</definedName>
    <definedName name="DIC._89" localSheetId="22">'[5]ipc indice 2'!$T$1:$T$311</definedName>
    <definedName name="DIC._89" localSheetId="24">'[5]ipc indice 2'!$T$1:$T$311</definedName>
    <definedName name="DIC._89" localSheetId="23">'[5]ipc indice 2'!$T$1:$T$311</definedName>
    <definedName name="DIC._89" localSheetId="33">'[5]ipc indice 2'!$T$1:$T$311</definedName>
    <definedName name="DIC._89" localSheetId="27">'[5]ipc indice 2'!$T$1:$T$311</definedName>
    <definedName name="DIC._89" localSheetId="34">'[5]ipc indice 2'!$T$1:$T$311</definedName>
    <definedName name="DIC._89" localSheetId="32">'[5]ipc indice 2'!$T$1:$T$311</definedName>
    <definedName name="DIC._89" localSheetId="29">'[5]ipc indice 2'!$T$1:$T$311</definedName>
    <definedName name="DIC._89" localSheetId="30">'[5]ipc indice 2'!$T$1:$T$311</definedName>
    <definedName name="DIC._89" localSheetId="31">'[5]ipc indice 2'!$T$1:$T$311</definedName>
    <definedName name="DIC._89" localSheetId="28">'[5]ipc indice 2'!$T$1:$T$311</definedName>
    <definedName name="DIC._89" localSheetId="0">'[5]ipc indice 2'!$T$1:$T$311</definedName>
    <definedName name="DIC._89" localSheetId="17">'[5]ipc indice 2'!$T$1:$T$311</definedName>
    <definedName name="DIC._89" localSheetId="18">'[5]ipc indice 2'!$T$1:$T$311</definedName>
    <definedName name="DIC._89" localSheetId="20">'[5]ipc indice 2'!$T$1:$T$311</definedName>
    <definedName name="DIC._89" localSheetId="21">'[5]ipc indice 2'!$T$1:$T$311</definedName>
    <definedName name="DIC._89" localSheetId="19">'[5]ipc indice 2'!$T$1:$T$311</definedName>
    <definedName name="DIC._89" localSheetId="14">'[6]ipc indice 2'!$T$1:$T$311</definedName>
    <definedName name="DIC._89" localSheetId="12">'[5]ipc indice 2'!$T$1:$T$311</definedName>
    <definedName name="DIC._89" localSheetId="13">'[5]ipc indice 2'!$T$1:$T$311</definedName>
    <definedName name="DIC._89" localSheetId="15">'[7]ipc indice 2'!$T$1:$T$311</definedName>
    <definedName name="ENE._89" localSheetId="1">'[4]ipc indice 2'!$I$1:$I$311</definedName>
    <definedName name="ENE._89" localSheetId="5">'[5]ipc indice 2'!$I$1:$I$311</definedName>
    <definedName name="ENE._89" localSheetId="8">'[5]ipc indice 2'!$I$1:$I$311</definedName>
    <definedName name="ENE._89" localSheetId="11">'[5]ipc indice 2'!$I$1:$I$311</definedName>
    <definedName name="ENE._89" localSheetId="9">'[5]ipc indice 2'!$I$1:$I$311</definedName>
    <definedName name="ENE._89" localSheetId="7">'[5]ipc indice 2'!$I$1:$I$311</definedName>
    <definedName name="ENE._89" localSheetId="10">'[5]ipc indice 2'!$I$1:$I$311</definedName>
    <definedName name="ENE._89" localSheetId="6">'[5]ipc indice 2'!$I$1:$I$311</definedName>
    <definedName name="ENE._89" localSheetId="2">'[5]ipc indice 2'!$I$1:$I$311</definedName>
    <definedName name="ENE._89" localSheetId="4">'[5]ipc indice 2'!$I$1:$I$311</definedName>
    <definedName name="ENE._89" localSheetId="3">'[5]ipc indice 2'!$I$1:$I$311</definedName>
    <definedName name="ENE._89" localSheetId="16">'[5]ipc indice 2'!$I$1:$I$311</definedName>
    <definedName name="ENE._89" localSheetId="36">'[5]ipc indice 2'!$I$1:$I$311</definedName>
    <definedName name="ENE._89" localSheetId="35">'[5]ipc indice 2'!$I$1:$I$311</definedName>
    <definedName name="ENE._89" localSheetId="25">'[5]ipc indice 2'!$I$1:$I$311</definedName>
    <definedName name="ENE._89" localSheetId="26">'[5]ipc indice 2'!$I$1:$I$311</definedName>
    <definedName name="ENE._89" localSheetId="22">'[5]ipc indice 2'!$I$1:$I$311</definedName>
    <definedName name="ENE._89" localSheetId="24">'[5]ipc indice 2'!$I$1:$I$311</definedName>
    <definedName name="ENE._89" localSheetId="23">'[5]ipc indice 2'!$I$1:$I$311</definedName>
    <definedName name="ENE._89" localSheetId="33">'[5]ipc indice 2'!$I$1:$I$311</definedName>
    <definedName name="ENE._89" localSheetId="27">'[5]ipc indice 2'!$I$1:$I$311</definedName>
    <definedName name="ENE._89" localSheetId="34">'[5]ipc indice 2'!$I$1:$I$311</definedName>
    <definedName name="ENE._89" localSheetId="32">'[5]ipc indice 2'!$I$1:$I$311</definedName>
    <definedName name="ENE._89" localSheetId="29">'[5]ipc indice 2'!$I$1:$I$311</definedName>
    <definedName name="ENE._89" localSheetId="30">'[5]ipc indice 2'!$I$1:$I$311</definedName>
    <definedName name="ENE._89" localSheetId="31">'[5]ipc indice 2'!$I$1:$I$311</definedName>
    <definedName name="ENE._89" localSheetId="28">'[5]ipc indice 2'!$I$1:$I$311</definedName>
    <definedName name="ENE._89" localSheetId="0">'[5]ipc indice 2'!$I$1:$I$311</definedName>
    <definedName name="ENE._89" localSheetId="17">'[5]ipc indice 2'!$I$1:$I$311</definedName>
    <definedName name="ENE._89" localSheetId="18">'[5]ipc indice 2'!$I$1:$I$311</definedName>
    <definedName name="ENE._89" localSheetId="20">'[5]ipc indice 2'!$I$1:$I$311</definedName>
    <definedName name="ENE._89" localSheetId="21">'[5]ipc indice 2'!$I$1:$I$311</definedName>
    <definedName name="ENE._89" localSheetId="19">'[5]ipc indice 2'!$I$1:$I$311</definedName>
    <definedName name="ENE._89" localSheetId="14">'[6]ipc indice 2'!$I$1:$I$311</definedName>
    <definedName name="ENE._89" localSheetId="12">'[5]ipc indice 2'!$I$1:$I$311</definedName>
    <definedName name="ENE._89" localSheetId="13">'[5]ipc indice 2'!$I$1:$I$311</definedName>
    <definedName name="ENE._89" localSheetId="15">'[7]ipc indice 2'!$I$1:$I$311</definedName>
    <definedName name="ENE._90" localSheetId="1">'[4]ipc indice 2'!$U$1:$U$311</definedName>
    <definedName name="ENE._90" localSheetId="5">'[5]ipc indice 2'!$U$1:$U$311</definedName>
    <definedName name="ENE._90" localSheetId="8">'[5]ipc indice 2'!$U$1:$U$311</definedName>
    <definedName name="ENE._90" localSheetId="11">'[5]ipc indice 2'!$U$1:$U$311</definedName>
    <definedName name="ENE._90" localSheetId="9">'[5]ipc indice 2'!$U$1:$U$311</definedName>
    <definedName name="ENE._90" localSheetId="7">'[5]ipc indice 2'!$U$1:$U$311</definedName>
    <definedName name="ENE._90" localSheetId="10">'[5]ipc indice 2'!$U$1:$U$311</definedName>
    <definedName name="ENE._90" localSheetId="6">'[5]ipc indice 2'!$U$1:$U$311</definedName>
    <definedName name="ENE._90" localSheetId="2">'[5]ipc indice 2'!$U$1:$U$311</definedName>
    <definedName name="ENE._90" localSheetId="4">'[5]ipc indice 2'!$U$1:$U$311</definedName>
    <definedName name="ENE._90" localSheetId="3">'[5]ipc indice 2'!$U$1:$U$311</definedName>
    <definedName name="ENE._90" localSheetId="16">'[5]ipc indice 2'!$U$1:$U$311</definedName>
    <definedName name="ENE._90" localSheetId="36">'[5]ipc indice 2'!$U$1:$U$311</definedName>
    <definedName name="ENE._90" localSheetId="35">'[5]ipc indice 2'!$U$1:$U$311</definedName>
    <definedName name="ENE._90" localSheetId="25">'[5]ipc indice 2'!$U$1:$U$311</definedName>
    <definedName name="ENE._90" localSheetId="26">'[5]ipc indice 2'!$U$1:$U$311</definedName>
    <definedName name="ENE._90" localSheetId="22">'[5]ipc indice 2'!$U$1:$U$311</definedName>
    <definedName name="ENE._90" localSheetId="24">'[5]ipc indice 2'!$U$1:$U$311</definedName>
    <definedName name="ENE._90" localSheetId="23">'[5]ipc indice 2'!$U$1:$U$311</definedName>
    <definedName name="ENE._90" localSheetId="33">'[5]ipc indice 2'!$U$1:$U$311</definedName>
    <definedName name="ENE._90" localSheetId="27">'[5]ipc indice 2'!$U$1:$U$311</definedName>
    <definedName name="ENE._90" localSheetId="34">'[5]ipc indice 2'!$U$1:$U$311</definedName>
    <definedName name="ENE._90" localSheetId="32">'[5]ipc indice 2'!$U$1:$U$311</definedName>
    <definedName name="ENE._90" localSheetId="29">'[5]ipc indice 2'!$U$1:$U$311</definedName>
    <definedName name="ENE._90" localSheetId="30">'[5]ipc indice 2'!$U$1:$U$311</definedName>
    <definedName name="ENE._90" localSheetId="31">'[5]ipc indice 2'!$U$1:$U$311</definedName>
    <definedName name="ENE._90" localSheetId="28">'[5]ipc indice 2'!$U$1:$U$311</definedName>
    <definedName name="ENE._90" localSheetId="0">'[5]ipc indice 2'!$U$1:$U$311</definedName>
    <definedName name="ENE._90" localSheetId="17">'[5]ipc indice 2'!$U$1:$U$311</definedName>
    <definedName name="ENE._90" localSheetId="18">'[5]ipc indice 2'!$U$1:$U$311</definedName>
    <definedName name="ENE._90" localSheetId="20">'[5]ipc indice 2'!$U$1:$U$311</definedName>
    <definedName name="ENE._90" localSheetId="21">'[5]ipc indice 2'!$U$1:$U$311</definedName>
    <definedName name="ENE._90" localSheetId="19">'[5]ipc indice 2'!$U$1:$U$311</definedName>
    <definedName name="ENE._90" localSheetId="14">'[6]ipc indice 2'!$U$1:$U$311</definedName>
    <definedName name="ENE._90" localSheetId="12">'[5]ipc indice 2'!$U$1:$U$311</definedName>
    <definedName name="ENE._90" localSheetId="13">'[5]ipc indice 2'!$U$1:$U$311</definedName>
    <definedName name="ENE._90" localSheetId="15">'[7]ipc indice 2'!$U$1:$U$311</definedName>
    <definedName name="FEB._89" localSheetId="1">'[4]ipc indice 2'!$J$1:$J$311</definedName>
    <definedName name="FEB._89" localSheetId="5">'[5]ipc indice 2'!$J$1:$J$311</definedName>
    <definedName name="FEB._89" localSheetId="8">'[5]ipc indice 2'!$J$1:$J$311</definedName>
    <definedName name="FEB._89" localSheetId="11">'[5]ipc indice 2'!$J$1:$J$311</definedName>
    <definedName name="FEB._89" localSheetId="9">'[5]ipc indice 2'!$J$1:$J$311</definedName>
    <definedName name="FEB._89" localSheetId="7">'[5]ipc indice 2'!$J$1:$J$311</definedName>
    <definedName name="FEB._89" localSheetId="10">'[5]ipc indice 2'!$J$1:$J$311</definedName>
    <definedName name="FEB._89" localSheetId="6">'[5]ipc indice 2'!$J$1:$J$311</definedName>
    <definedName name="FEB._89" localSheetId="2">'[5]ipc indice 2'!$J$1:$J$311</definedName>
    <definedName name="FEB._89" localSheetId="4">'[5]ipc indice 2'!$J$1:$J$311</definedName>
    <definedName name="FEB._89" localSheetId="3">'[5]ipc indice 2'!$J$1:$J$311</definedName>
    <definedName name="FEB._89" localSheetId="16">'[5]ipc indice 2'!$J$1:$J$311</definedName>
    <definedName name="FEB._89" localSheetId="36">'[5]ipc indice 2'!$J$1:$J$311</definedName>
    <definedName name="FEB._89" localSheetId="35">'[5]ipc indice 2'!$J$1:$J$311</definedName>
    <definedName name="FEB._89" localSheetId="25">'[5]ipc indice 2'!$J$1:$J$311</definedName>
    <definedName name="FEB._89" localSheetId="26">'[5]ipc indice 2'!$J$1:$J$311</definedName>
    <definedName name="FEB._89" localSheetId="22">'[5]ipc indice 2'!$J$1:$J$311</definedName>
    <definedName name="FEB._89" localSheetId="24">'[5]ipc indice 2'!$J$1:$J$311</definedName>
    <definedName name="FEB._89" localSheetId="23">'[5]ipc indice 2'!$J$1:$J$311</definedName>
    <definedName name="FEB._89" localSheetId="33">'[5]ipc indice 2'!$J$1:$J$311</definedName>
    <definedName name="FEB._89" localSheetId="27">'[5]ipc indice 2'!$J$1:$J$311</definedName>
    <definedName name="FEB._89" localSheetId="34">'[5]ipc indice 2'!$J$1:$J$311</definedName>
    <definedName name="FEB._89" localSheetId="32">'[5]ipc indice 2'!$J$1:$J$311</definedName>
    <definedName name="FEB._89" localSheetId="29">'[5]ipc indice 2'!$J$1:$J$311</definedName>
    <definedName name="FEB._89" localSheetId="30">'[5]ipc indice 2'!$J$1:$J$311</definedName>
    <definedName name="FEB._89" localSheetId="31">'[5]ipc indice 2'!$J$1:$J$311</definedName>
    <definedName name="FEB._89" localSheetId="28">'[5]ipc indice 2'!$J$1:$J$311</definedName>
    <definedName name="FEB._89" localSheetId="0">'[5]ipc indice 2'!$J$1:$J$311</definedName>
    <definedName name="FEB._89" localSheetId="17">'[5]ipc indice 2'!$J$1:$J$311</definedName>
    <definedName name="FEB._89" localSheetId="18">'[5]ipc indice 2'!$J$1:$J$311</definedName>
    <definedName name="FEB._89" localSheetId="20">'[5]ipc indice 2'!$J$1:$J$311</definedName>
    <definedName name="FEB._89" localSheetId="21">'[5]ipc indice 2'!$J$1:$J$311</definedName>
    <definedName name="FEB._89" localSheetId="19">'[5]ipc indice 2'!$J$1:$J$311</definedName>
    <definedName name="FEB._89" localSheetId="14">'[6]ipc indice 2'!$J$1:$J$311</definedName>
    <definedName name="FEB._89" localSheetId="12">'[5]ipc indice 2'!$J$1:$J$311</definedName>
    <definedName name="FEB._89" localSheetId="13">'[5]ipc indice 2'!$J$1:$J$311</definedName>
    <definedName name="FEB._89" localSheetId="15">'[7]ipc indice 2'!$J$1:$J$311</definedName>
    <definedName name="FENALCE">#N/A</definedName>
    <definedName name="HTML_CodePage" hidden="1">9</definedName>
    <definedName name="HTML_Control" localSheetId="1" hidden="1">{"'Hoja1'!$A$2:$E$19"}</definedName>
    <definedName name="HTML_Control" localSheetId="5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25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7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0" hidden="1">{"'Hoja1'!$A$2:$E$19"}</definedName>
    <definedName name="HTML_Control" localSheetId="17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4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">'[4]ipc indice 2'!$O$1:$O$311</definedName>
    <definedName name="JUL._89" localSheetId="5">'[5]ipc indice 2'!$O$1:$O$311</definedName>
    <definedName name="JUL._89" localSheetId="8">'[5]ipc indice 2'!$O$1:$O$311</definedName>
    <definedName name="JUL._89" localSheetId="11">'[5]ipc indice 2'!$O$1:$O$311</definedName>
    <definedName name="JUL._89" localSheetId="9">'[5]ipc indice 2'!$O$1:$O$311</definedName>
    <definedName name="JUL._89" localSheetId="7">'[5]ipc indice 2'!$O$1:$O$311</definedName>
    <definedName name="JUL._89" localSheetId="10">'[5]ipc indice 2'!$O$1:$O$311</definedName>
    <definedName name="JUL._89" localSheetId="6">'[5]ipc indice 2'!$O$1:$O$311</definedName>
    <definedName name="JUL._89" localSheetId="2">'[5]ipc indice 2'!$O$1:$O$311</definedName>
    <definedName name="JUL._89" localSheetId="4">'[5]ipc indice 2'!$O$1:$O$311</definedName>
    <definedName name="JUL._89" localSheetId="3">'[5]ipc indice 2'!$O$1:$O$311</definedName>
    <definedName name="JUL._89" localSheetId="16">'[5]ipc indice 2'!$O$1:$O$311</definedName>
    <definedName name="JUL._89" localSheetId="36">'[5]ipc indice 2'!$O$1:$O$311</definedName>
    <definedName name="JUL._89" localSheetId="35">'[5]ipc indice 2'!$O$1:$O$311</definedName>
    <definedName name="JUL._89" localSheetId="25">'[5]ipc indice 2'!$O$1:$O$311</definedName>
    <definedName name="JUL._89" localSheetId="26">'[5]ipc indice 2'!$O$1:$O$311</definedName>
    <definedName name="JUL._89" localSheetId="22">'[5]ipc indice 2'!$O$1:$O$311</definedName>
    <definedName name="JUL._89" localSheetId="24">'[5]ipc indice 2'!$O$1:$O$311</definedName>
    <definedName name="JUL._89" localSheetId="23">'[5]ipc indice 2'!$O$1:$O$311</definedName>
    <definedName name="JUL._89" localSheetId="33">'[5]ipc indice 2'!$O$1:$O$311</definedName>
    <definedName name="JUL._89" localSheetId="27">'[5]ipc indice 2'!$O$1:$O$311</definedName>
    <definedName name="JUL._89" localSheetId="34">'[5]ipc indice 2'!$O$1:$O$311</definedName>
    <definedName name="JUL._89" localSheetId="32">'[5]ipc indice 2'!$O$1:$O$311</definedName>
    <definedName name="JUL._89" localSheetId="29">'[5]ipc indice 2'!$O$1:$O$311</definedName>
    <definedName name="JUL._89" localSheetId="30">'[5]ipc indice 2'!$O$1:$O$311</definedName>
    <definedName name="JUL._89" localSheetId="31">'[5]ipc indice 2'!$O$1:$O$311</definedName>
    <definedName name="JUL._89" localSheetId="28">'[5]ipc indice 2'!$O$1:$O$311</definedName>
    <definedName name="JUL._89" localSheetId="0">'[5]ipc indice 2'!$O$1:$O$311</definedName>
    <definedName name="JUL._89" localSheetId="17">'[5]ipc indice 2'!$O$1:$O$311</definedName>
    <definedName name="JUL._89" localSheetId="18">'[5]ipc indice 2'!$O$1:$O$311</definedName>
    <definedName name="JUL._89" localSheetId="20">'[5]ipc indice 2'!$O$1:$O$311</definedName>
    <definedName name="JUL._89" localSheetId="21">'[5]ipc indice 2'!$O$1:$O$311</definedName>
    <definedName name="JUL._89" localSheetId="19">'[5]ipc indice 2'!$O$1:$O$311</definedName>
    <definedName name="JUL._89" localSheetId="14">'[6]ipc indice 2'!$O$1:$O$311</definedName>
    <definedName name="JUL._89" localSheetId="12">'[5]ipc indice 2'!$O$1:$O$311</definedName>
    <definedName name="JUL._89" localSheetId="13">'[5]ipc indice 2'!$O$1:$O$311</definedName>
    <definedName name="JUL._89" localSheetId="15">'[7]ipc indice 2'!$O$1:$O$311</definedName>
    <definedName name="JUN._89" localSheetId="1">'[4]ipc indice 2'!$N$1:$N$311</definedName>
    <definedName name="JUN._89" localSheetId="5">'[5]ipc indice 2'!$N$1:$N$311</definedName>
    <definedName name="JUN._89" localSheetId="8">'[5]ipc indice 2'!$N$1:$N$311</definedName>
    <definedName name="JUN._89" localSheetId="11">'[5]ipc indice 2'!$N$1:$N$311</definedName>
    <definedName name="JUN._89" localSheetId="9">'[5]ipc indice 2'!$N$1:$N$311</definedName>
    <definedName name="JUN._89" localSheetId="7">'[5]ipc indice 2'!$N$1:$N$311</definedName>
    <definedName name="JUN._89" localSheetId="10">'[5]ipc indice 2'!$N$1:$N$311</definedName>
    <definedName name="JUN._89" localSheetId="6">'[5]ipc indice 2'!$N$1:$N$311</definedName>
    <definedName name="JUN._89" localSheetId="2">'[5]ipc indice 2'!$N$1:$N$311</definedName>
    <definedName name="JUN._89" localSheetId="4">'[5]ipc indice 2'!$N$1:$N$311</definedName>
    <definedName name="JUN._89" localSheetId="3">'[5]ipc indice 2'!$N$1:$N$311</definedName>
    <definedName name="JUN._89" localSheetId="16">'[5]ipc indice 2'!$N$1:$N$311</definedName>
    <definedName name="JUN._89" localSheetId="36">'[5]ipc indice 2'!$N$1:$N$311</definedName>
    <definedName name="JUN._89" localSheetId="35">'[5]ipc indice 2'!$N$1:$N$311</definedName>
    <definedName name="JUN._89" localSheetId="25">'[5]ipc indice 2'!$N$1:$N$311</definedName>
    <definedName name="JUN._89" localSheetId="26">'[5]ipc indice 2'!$N$1:$N$311</definedName>
    <definedName name="JUN._89" localSheetId="22">'[5]ipc indice 2'!$N$1:$N$311</definedName>
    <definedName name="JUN._89" localSheetId="24">'[5]ipc indice 2'!$N$1:$N$311</definedName>
    <definedName name="JUN._89" localSheetId="23">'[5]ipc indice 2'!$N$1:$N$311</definedName>
    <definedName name="JUN._89" localSheetId="33">'[5]ipc indice 2'!$N$1:$N$311</definedName>
    <definedName name="JUN._89" localSheetId="27">'[5]ipc indice 2'!$N$1:$N$311</definedName>
    <definedName name="JUN._89" localSheetId="34">'[5]ipc indice 2'!$N$1:$N$311</definedName>
    <definedName name="JUN._89" localSheetId="32">'[5]ipc indice 2'!$N$1:$N$311</definedName>
    <definedName name="JUN._89" localSheetId="29">'[5]ipc indice 2'!$N$1:$N$311</definedName>
    <definedName name="JUN._89" localSheetId="30">'[5]ipc indice 2'!$N$1:$N$311</definedName>
    <definedName name="JUN._89" localSheetId="31">'[5]ipc indice 2'!$N$1:$N$311</definedName>
    <definedName name="JUN._89" localSheetId="28">'[5]ipc indice 2'!$N$1:$N$311</definedName>
    <definedName name="JUN._89" localSheetId="0">'[5]ipc indice 2'!$N$1:$N$311</definedName>
    <definedName name="JUN._89" localSheetId="17">'[5]ipc indice 2'!$N$1:$N$311</definedName>
    <definedName name="JUN._89" localSheetId="18">'[5]ipc indice 2'!$N$1:$N$311</definedName>
    <definedName name="JUN._89" localSheetId="20">'[5]ipc indice 2'!$N$1:$N$311</definedName>
    <definedName name="JUN._89" localSheetId="21">'[5]ipc indice 2'!$N$1:$N$311</definedName>
    <definedName name="JUN._89" localSheetId="19">'[5]ipc indice 2'!$N$1:$N$311</definedName>
    <definedName name="JUN._89" localSheetId="14">'[6]ipc indice 2'!$N$1:$N$311</definedName>
    <definedName name="JUN._89" localSheetId="12">'[5]ipc indice 2'!$N$1:$N$311</definedName>
    <definedName name="JUN._89" localSheetId="13">'[5]ipc indice 2'!$N$1:$N$311</definedName>
    <definedName name="JUN._89" localSheetId="15">'[7]ipc indice 2'!$N$1:$N$311</definedName>
    <definedName name="MAR._89" localSheetId="1">'[4]ipc indice 2'!$K$1:$K$311</definedName>
    <definedName name="MAR._89" localSheetId="5">'[5]ipc indice 2'!$K$1:$K$311</definedName>
    <definedName name="MAR._89" localSheetId="8">'[5]ipc indice 2'!$K$1:$K$311</definedName>
    <definedName name="MAR._89" localSheetId="11">'[5]ipc indice 2'!$K$1:$K$311</definedName>
    <definedName name="MAR._89" localSheetId="9">'[5]ipc indice 2'!$K$1:$K$311</definedName>
    <definedName name="MAR._89" localSheetId="7">'[5]ipc indice 2'!$K$1:$K$311</definedName>
    <definedName name="MAR._89" localSheetId="10">'[5]ipc indice 2'!$K$1:$K$311</definedName>
    <definedName name="MAR._89" localSheetId="6">'[5]ipc indice 2'!$K$1:$K$311</definedName>
    <definedName name="MAR._89" localSheetId="2">'[5]ipc indice 2'!$K$1:$K$311</definedName>
    <definedName name="MAR._89" localSheetId="4">'[5]ipc indice 2'!$K$1:$K$311</definedName>
    <definedName name="MAR._89" localSheetId="3">'[5]ipc indice 2'!$K$1:$K$311</definedName>
    <definedName name="MAR._89" localSheetId="16">'[5]ipc indice 2'!$K$1:$K$311</definedName>
    <definedName name="MAR._89" localSheetId="36">'[5]ipc indice 2'!$K$1:$K$311</definedName>
    <definedName name="MAR._89" localSheetId="35">'[5]ipc indice 2'!$K$1:$K$311</definedName>
    <definedName name="MAR._89" localSheetId="25">'[5]ipc indice 2'!$K$1:$K$311</definedName>
    <definedName name="MAR._89" localSheetId="26">'[5]ipc indice 2'!$K$1:$K$311</definedName>
    <definedName name="MAR._89" localSheetId="22">'[5]ipc indice 2'!$K$1:$K$311</definedName>
    <definedName name="MAR._89" localSheetId="24">'[5]ipc indice 2'!$K$1:$K$311</definedName>
    <definedName name="MAR._89" localSheetId="23">'[5]ipc indice 2'!$K$1:$K$311</definedName>
    <definedName name="MAR._89" localSheetId="33">'[5]ipc indice 2'!$K$1:$K$311</definedName>
    <definedName name="MAR._89" localSheetId="27">'[5]ipc indice 2'!$K$1:$K$311</definedName>
    <definedName name="MAR._89" localSheetId="34">'[5]ipc indice 2'!$K$1:$K$311</definedName>
    <definedName name="MAR._89" localSheetId="32">'[5]ipc indice 2'!$K$1:$K$311</definedName>
    <definedName name="MAR._89" localSheetId="29">'[5]ipc indice 2'!$K$1:$K$311</definedName>
    <definedName name="MAR._89" localSheetId="30">'[5]ipc indice 2'!$K$1:$K$311</definedName>
    <definedName name="MAR._89" localSheetId="31">'[5]ipc indice 2'!$K$1:$K$311</definedName>
    <definedName name="MAR._89" localSheetId="28">'[5]ipc indice 2'!$K$1:$K$311</definedName>
    <definedName name="MAR._89" localSheetId="0">'[5]ipc indice 2'!$K$1:$K$311</definedName>
    <definedName name="MAR._89" localSheetId="17">'[5]ipc indice 2'!$K$1:$K$311</definedName>
    <definedName name="MAR._89" localSheetId="18">'[5]ipc indice 2'!$K$1:$K$311</definedName>
    <definedName name="MAR._89" localSheetId="20">'[5]ipc indice 2'!$K$1:$K$311</definedName>
    <definedName name="MAR._89" localSheetId="21">'[5]ipc indice 2'!$K$1:$K$311</definedName>
    <definedName name="MAR._89" localSheetId="19">'[5]ipc indice 2'!$K$1:$K$311</definedName>
    <definedName name="MAR._89" localSheetId="14">'[6]ipc indice 2'!$K$1:$K$311</definedName>
    <definedName name="MAR._89" localSheetId="12">'[5]ipc indice 2'!$K$1:$K$311</definedName>
    <definedName name="MAR._89" localSheetId="13">'[5]ipc indice 2'!$K$1:$K$311</definedName>
    <definedName name="MAR._89" localSheetId="15">'[7]ipc indice 2'!$K$1:$K$311</definedName>
    <definedName name="MARZO">#N/A</definedName>
    <definedName name="MAY._89" localSheetId="1">'[4]ipc indice 2'!$M$1:$M$311</definedName>
    <definedName name="MAY._89" localSheetId="5">'[5]ipc indice 2'!$M$1:$M$311</definedName>
    <definedName name="MAY._89" localSheetId="8">'[5]ipc indice 2'!$M$1:$M$311</definedName>
    <definedName name="MAY._89" localSheetId="11">'[5]ipc indice 2'!$M$1:$M$311</definedName>
    <definedName name="MAY._89" localSheetId="9">'[5]ipc indice 2'!$M$1:$M$311</definedName>
    <definedName name="MAY._89" localSheetId="7">'[5]ipc indice 2'!$M$1:$M$311</definedName>
    <definedName name="MAY._89" localSheetId="10">'[5]ipc indice 2'!$M$1:$M$311</definedName>
    <definedName name="MAY._89" localSheetId="6">'[5]ipc indice 2'!$M$1:$M$311</definedName>
    <definedName name="MAY._89" localSheetId="2">'[5]ipc indice 2'!$M$1:$M$311</definedName>
    <definedName name="MAY._89" localSheetId="4">'[5]ipc indice 2'!$M$1:$M$311</definedName>
    <definedName name="MAY._89" localSheetId="3">'[5]ipc indice 2'!$M$1:$M$311</definedName>
    <definedName name="MAY._89" localSheetId="16">'[5]ipc indice 2'!$M$1:$M$311</definedName>
    <definedName name="MAY._89" localSheetId="36">'[5]ipc indice 2'!$M$1:$M$311</definedName>
    <definedName name="MAY._89" localSheetId="35">'[5]ipc indice 2'!$M$1:$M$311</definedName>
    <definedName name="MAY._89" localSheetId="25">'[5]ipc indice 2'!$M$1:$M$311</definedName>
    <definedName name="MAY._89" localSheetId="26">'[5]ipc indice 2'!$M$1:$M$311</definedName>
    <definedName name="MAY._89" localSheetId="22">'[5]ipc indice 2'!$M$1:$M$311</definedName>
    <definedName name="MAY._89" localSheetId="24">'[5]ipc indice 2'!$M$1:$M$311</definedName>
    <definedName name="MAY._89" localSheetId="23">'[5]ipc indice 2'!$M$1:$M$311</definedName>
    <definedName name="MAY._89" localSheetId="33">'[5]ipc indice 2'!$M$1:$M$311</definedName>
    <definedName name="MAY._89" localSheetId="27">'[5]ipc indice 2'!$M$1:$M$311</definedName>
    <definedName name="MAY._89" localSheetId="34">'[5]ipc indice 2'!$M$1:$M$311</definedName>
    <definedName name="MAY._89" localSheetId="32">'[5]ipc indice 2'!$M$1:$M$311</definedName>
    <definedName name="MAY._89" localSheetId="29">'[5]ipc indice 2'!$M$1:$M$311</definedName>
    <definedName name="MAY._89" localSheetId="30">'[5]ipc indice 2'!$M$1:$M$311</definedName>
    <definedName name="MAY._89" localSheetId="31">'[5]ipc indice 2'!$M$1:$M$311</definedName>
    <definedName name="MAY._89" localSheetId="28">'[5]ipc indice 2'!$M$1:$M$311</definedName>
    <definedName name="MAY._89" localSheetId="0">'[5]ipc indice 2'!$M$1:$M$311</definedName>
    <definedName name="MAY._89" localSheetId="17">'[5]ipc indice 2'!$M$1:$M$311</definedName>
    <definedName name="MAY._89" localSheetId="18">'[5]ipc indice 2'!$M$1:$M$311</definedName>
    <definedName name="MAY._89" localSheetId="20">'[5]ipc indice 2'!$M$1:$M$311</definedName>
    <definedName name="MAY._89" localSheetId="21">'[5]ipc indice 2'!$M$1:$M$311</definedName>
    <definedName name="MAY._89" localSheetId="19">'[5]ipc indice 2'!$M$1:$M$311</definedName>
    <definedName name="MAY._89" localSheetId="14">'[6]ipc indice 2'!$M$1:$M$311</definedName>
    <definedName name="MAY._89" localSheetId="12">'[5]ipc indice 2'!$M$1:$M$311</definedName>
    <definedName name="MAY._89" localSheetId="13">'[5]ipc indice 2'!$M$1:$M$311</definedName>
    <definedName name="MAY._89" localSheetId="15">'[7]ipc indice 2'!$M$1:$M$311</definedName>
    <definedName name="MES" localSheetId="5">#REF!</definedName>
    <definedName name="MES" localSheetId="8">#REF!</definedName>
    <definedName name="MES" localSheetId="11">#REF!</definedName>
    <definedName name="MES" localSheetId="9">#REF!</definedName>
    <definedName name="MES" localSheetId="7">#REF!</definedName>
    <definedName name="MES" localSheetId="10">#REF!</definedName>
    <definedName name="MES" localSheetId="6">#REF!</definedName>
    <definedName name="MES" localSheetId="2">#REF!</definedName>
    <definedName name="MES" localSheetId="4">#REF!</definedName>
    <definedName name="MES" localSheetId="3">#REF!</definedName>
    <definedName name="MES" localSheetId="16">#REF!</definedName>
    <definedName name="MES" localSheetId="36">#REF!</definedName>
    <definedName name="MES" localSheetId="35">#REF!</definedName>
    <definedName name="MES" localSheetId="25">#REF!</definedName>
    <definedName name="MES" localSheetId="26">#REF!</definedName>
    <definedName name="MES" localSheetId="22">#REF!</definedName>
    <definedName name="MES" localSheetId="24">#REF!</definedName>
    <definedName name="MES" localSheetId="23">#REF!</definedName>
    <definedName name="MES" localSheetId="33">#REF!</definedName>
    <definedName name="MES" localSheetId="27">#REF!</definedName>
    <definedName name="MES" localSheetId="34">#REF!</definedName>
    <definedName name="MES" localSheetId="32">#REF!</definedName>
    <definedName name="MES" localSheetId="29">#REF!</definedName>
    <definedName name="MES" localSheetId="30">#REF!</definedName>
    <definedName name="MES" localSheetId="31">#REF!</definedName>
    <definedName name="MES" localSheetId="28">#REF!</definedName>
    <definedName name="MES" localSheetId="0">#REF!</definedName>
    <definedName name="MES" localSheetId="17">#REF!</definedName>
    <definedName name="MES" localSheetId="18">#REF!</definedName>
    <definedName name="MES" localSheetId="20">#REF!</definedName>
    <definedName name="MES" localSheetId="21">#REF!</definedName>
    <definedName name="MES" localSheetId="19">#REF!</definedName>
    <definedName name="NOV._89" localSheetId="1">'[4]ipc indice 2'!$S$1:$S$311</definedName>
    <definedName name="NOV._89" localSheetId="5">'[5]ipc indice 2'!$S$1:$S$311</definedName>
    <definedName name="NOV._89" localSheetId="8">'[5]ipc indice 2'!$S$1:$S$311</definedName>
    <definedName name="NOV._89" localSheetId="11">'[5]ipc indice 2'!$S$1:$S$311</definedName>
    <definedName name="NOV._89" localSheetId="9">'[5]ipc indice 2'!$S$1:$S$311</definedName>
    <definedName name="NOV._89" localSheetId="7">'[5]ipc indice 2'!$S$1:$S$311</definedName>
    <definedName name="NOV._89" localSheetId="10">'[5]ipc indice 2'!$S$1:$S$311</definedName>
    <definedName name="NOV._89" localSheetId="6">'[5]ipc indice 2'!$S$1:$S$311</definedName>
    <definedName name="NOV._89" localSheetId="2">'[5]ipc indice 2'!$S$1:$S$311</definedName>
    <definedName name="NOV._89" localSheetId="4">'[5]ipc indice 2'!$S$1:$S$311</definedName>
    <definedName name="NOV._89" localSheetId="3">'[5]ipc indice 2'!$S$1:$S$311</definedName>
    <definedName name="NOV._89" localSheetId="16">'[5]ipc indice 2'!$S$1:$S$311</definedName>
    <definedName name="NOV._89" localSheetId="36">'[5]ipc indice 2'!$S$1:$S$311</definedName>
    <definedName name="NOV._89" localSheetId="35">'[5]ipc indice 2'!$S$1:$S$311</definedName>
    <definedName name="NOV._89" localSheetId="25">'[5]ipc indice 2'!$S$1:$S$311</definedName>
    <definedName name="NOV._89" localSheetId="26">'[5]ipc indice 2'!$S$1:$S$311</definedName>
    <definedName name="NOV._89" localSheetId="22">'[5]ipc indice 2'!$S$1:$S$311</definedName>
    <definedName name="NOV._89" localSheetId="24">'[5]ipc indice 2'!$S$1:$S$311</definedName>
    <definedName name="NOV._89" localSheetId="23">'[5]ipc indice 2'!$S$1:$S$311</definedName>
    <definedName name="NOV._89" localSheetId="33">'[5]ipc indice 2'!$S$1:$S$311</definedName>
    <definedName name="NOV._89" localSheetId="27">'[5]ipc indice 2'!$S$1:$S$311</definedName>
    <definedName name="NOV._89" localSheetId="34">'[5]ipc indice 2'!$S$1:$S$311</definedName>
    <definedName name="NOV._89" localSheetId="32">'[5]ipc indice 2'!$S$1:$S$311</definedName>
    <definedName name="NOV._89" localSheetId="29">'[5]ipc indice 2'!$S$1:$S$311</definedName>
    <definedName name="NOV._89" localSheetId="30">'[5]ipc indice 2'!$S$1:$S$311</definedName>
    <definedName name="NOV._89" localSheetId="31">'[5]ipc indice 2'!$S$1:$S$311</definedName>
    <definedName name="NOV._89" localSheetId="28">'[5]ipc indice 2'!$S$1:$S$311</definedName>
    <definedName name="NOV._89" localSheetId="0">'[5]ipc indice 2'!$S$1:$S$311</definedName>
    <definedName name="NOV._89" localSheetId="17">'[5]ipc indice 2'!$S$1:$S$311</definedName>
    <definedName name="NOV._89" localSheetId="18">'[5]ipc indice 2'!$S$1:$S$311</definedName>
    <definedName name="NOV._89" localSheetId="20">'[5]ipc indice 2'!$S$1:$S$311</definedName>
    <definedName name="NOV._89" localSheetId="21">'[5]ipc indice 2'!$S$1:$S$311</definedName>
    <definedName name="NOV._89" localSheetId="19">'[5]ipc indice 2'!$S$1:$S$311</definedName>
    <definedName name="NOV._89" localSheetId="14">'[6]ipc indice 2'!$S$1:$S$311</definedName>
    <definedName name="NOV._89" localSheetId="12">'[5]ipc indice 2'!$S$1:$S$311</definedName>
    <definedName name="NOV._89" localSheetId="13">'[5]ipc indice 2'!$S$1:$S$311</definedName>
    <definedName name="NOV._89" localSheetId="15">'[7]ipc indice 2'!$S$1:$S$311</definedName>
    <definedName name="OCT._89" localSheetId="1">#REF!</definedName>
    <definedName name="OCT._89" localSheetId="5">#REF!</definedName>
    <definedName name="OCT._89" localSheetId="8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2">#REF!</definedName>
    <definedName name="OCT._89" localSheetId="4">#REF!</definedName>
    <definedName name="OCT._89" localSheetId="3">#REF!</definedName>
    <definedName name="OCT._89" localSheetId="16">#REF!</definedName>
    <definedName name="OCT._89" localSheetId="36">#REF!</definedName>
    <definedName name="OCT._89" localSheetId="35">#REF!</definedName>
    <definedName name="OCT._89" localSheetId="25">#REF!</definedName>
    <definedName name="OCT._89" localSheetId="26">#REF!</definedName>
    <definedName name="OCT._89" localSheetId="22">#REF!</definedName>
    <definedName name="OCT._89" localSheetId="24">#REF!</definedName>
    <definedName name="OCT._89" localSheetId="23">#REF!</definedName>
    <definedName name="OCT._89" localSheetId="33">#REF!</definedName>
    <definedName name="OCT._89" localSheetId="27">#REF!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1">#REF!</definedName>
    <definedName name="OCT._89" localSheetId="28">#REF!</definedName>
    <definedName name="OCT._89" localSheetId="0">#REF!</definedName>
    <definedName name="OCT._89" localSheetId="17">#REF!</definedName>
    <definedName name="OCT._89" localSheetId="18">#REF!</definedName>
    <definedName name="OCT._89" localSheetId="20">#REF!</definedName>
    <definedName name="OCT._89" localSheetId="21">#REF!</definedName>
    <definedName name="OCT._89" localSheetId="19">#REF!</definedName>
    <definedName name="OCT._89" localSheetId="14">#REF!</definedName>
    <definedName name="OCT._89" localSheetId="12">#REF!</definedName>
    <definedName name="OCT._89" localSheetId="13">#REF!</definedName>
    <definedName name="OCT._89" localSheetId="15">#REF!</definedName>
    <definedName name="RESUMEN">#N/A</definedName>
    <definedName name="s" localSheetId="5">#REF!</definedName>
    <definedName name="s" localSheetId="8">#REF!</definedName>
    <definedName name="s" localSheetId="11">#REF!</definedName>
    <definedName name="s" localSheetId="9">#REF!</definedName>
    <definedName name="s" localSheetId="7">#REF!</definedName>
    <definedName name="s" localSheetId="10">#REF!</definedName>
    <definedName name="s" localSheetId="6">#REF!</definedName>
    <definedName name="s" localSheetId="2">#REF!</definedName>
    <definedName name="s" localSheetId="4">#REF!</definedName>
    <definedName name="s" localSheetId="3">#REF!</definedName>
    <definedName name="s" localSheetId="16">#REF!</definedName>
    <definedName name="s" localSheetId="36">#REF!</definedName>
    <definedName name="s" localSheetId="35">#REF!</definedName>
    <definedName name="s" localSheetId="25">#REF!</definedName>
    <definedName name="s" localSheetId="26">#REF!</definedName>
    <definedName name="s" localSheetId="22">#REF!</definedName>
    <definedName name="s" localSheetId="24">#REF!</definedName>
    <definedName name="s" localSheetId="23">#REF!</definedName>
    <definedName name="s" localSheetId="33">#REF!</definedName>
    <definedName name="s" localSheetId="27">#REF!</definedName>
    <definedName name="s" localSheetId="34">#REF!</definedName>
    <definedName name="s" localSheetId="32">#REF!</definedName>
    <definedName name="s" localSheetId="29">#REF!</definedName>
    <definedName name="s" localSheetId="30">#REF!</definedName>
    <definedName name="s" localSheetId="31">#REF!</definedName>
    <definedName name="s" localSheetId="28">#REF!</definedName>
    <definedName name="s" localSheetId="0">#REF!</definedName>
    <definedName name="s" localSheetId="17">#REF!</definedName>
    <definedName name="s" localSheetId="18">#REF!</definedName>
    <definedName name="s" localSheetId="20">#REF!</definedName>
    <definedName name="s" localSheetId="21">#REF!</definedName>
    <definedName name="s" localSheetId="19">#REF!</definedName>
    <definedName name="SEP._89" localSheetId="1">'[4]ipc indice 2'!$Q$1:$Q$311</definedName>
    <definedName name="SEP._89" localSheetId="5">'[5]ipc indice 2'!$Q$1:$Q$311</definedName>
    <definedName name="SEP._89" localSheetId="8">'[5]ipc indice 2'!$Q$1:$Q$311</definedName>
    <definedName name="SEP._89" localSheetId="11">'[5]ipc indice 2'!$Q$1:$Q$311</definedName>
    <definedName name="SEP._89" localSheetId="9">'[5]ipc indice 2'!$Q$1:$Q$311</definedName>
    <definedName name="SEP._89" localSheetId="7">'[5]ipc indice 2'!$Q$1:$Q$311</definedName>
    <definedName name="SEP._89" localSheetId="10">'[5]ipc indice 2'!$Q$1:$Q$311</definedName>
    <definedName name="SEP._89" localSheetId="6">'[5]ipc indice 2'!$Q$1:$Q$311</definedName>
    <definedName name="SEP._89" localSheetId="2">'[5]ipc indice 2'!$Q$1:$Q$311</definedName>
    <definedName name="SEP._89" localSheetId="4">'[5]ipc indice 2'!$Q$1:$Q$311</definedName>
    <definedName name="SEP._89" localSheetId="3">'[5]ipc indice 2'!$Q$1:$Q$311</definedName>
    <definedName name="SEP._89" localSheetId="16">'[5]ipc indice 2'!$Q$1:$Q$311</definedName>
    <definedName name="SEP._89" localSheetId="36">'[5]ipc indice 2'!$Q$1:$Q$311</definedName>
    <definedName name="SEP._89" localSheetId="35">'[5]ipc indice 2'!$Q$1:$Q$311</definedName>
    <definedName name="SEP._89" localSheetId="25">'[5]ipc indice 2'!$Q$1:$Q$311</definedName>
    <definedName name="SEP._89" localSheetId="26">'[5]ipc indice 2'!$Q$1:$Q$311</definedName>
    <definedName name="SEP._89" localSheetId="22">'[5]ipc indice 2'!$Q$1:$Q$311</definedName>
    <definedName name="SEP._89" localSheetId="24">'[5]ipc indice 2'!$Q$1:$Q$311</definedName>
    <definedName name="SEP._89" localSheetId="23">'[5]ipc indice 2'!$Q$1:$Q$311</definedName>
    <definedName name="SEP._89" localSheetId="33">'[5]ipc indice 2'!$Q$1:$Q$311</definedName>
    <definedName name="SEP._89" localSheetId="27">'[5]ipc indice 2'!$Q$1:$Q$311</definedName>
    <definedName name="SEP._89" localSheetId="34">'[5]ipc indice 2'!$Q$1:$Q$311</definedName>
    <definedName name="SEP._89" localSheetId="32">'[5]ipc indice 2'!$Q$1:$Q$311</definedName>
    <definedName name="SEP._89" localSheetId="29">'[5]ipc indice 2'!$Q$1:$Q$311</definedName>
    <definedName name="SEP._89" localSheetId="30">'[5]ipc indice 2'!$Q$1:$Q$311</definedName>
    <definedName name="SEP._89" localSheetId="31">'[5]ipc indice 2'!$Q$1:$Q$311</definedName>
    <definedName name="SEP._89" localSheetId="28">'[5]ipc indice 2'!$Q$1:$Q$311</definedName>
    <definedName name="SEP._89" localSheetId="0">'[5]ipc indice 2'!$Q$1:$Q$311</definedName>
    <definedName name="SEP._89" localSheetId="17">'[5]ipc indice 2'!$Q$1:$Q$311</definedName>
    <definedName name="SEP._89" localSheetId="18">'[5]ipc indice 2'!$Q$1:$Q$311</definedName>
    <definedName name="SEP._89" localSheetId="20">'[5]ipc indice 2'!$Q$1:$Q$311</definedName>
    <definedName name="SEP._89" localSheetId="21">'[5]ipc indice 2'!$Q$1:$Q$311</definedName>
    <definedName name="SEP._89" localSheetId="19">'[5]ipc indice 2'!$Q$1:$Q$311</definedName>
    <definedName name="SEP._89" localSheetId="14">'[6]ipc indice 2'!$Q$1:$Q$311</definedName>
    <definedName name="SEP._89" localSheetId="12">'[5]ipc indice 2'!$Q$1:$Q$311</definedName>
    <definedName name="SEP._89" localSheetId="13">'[5]ipc indice 2'!$Q$1:$Q$311</definedName>
    <definedName name="SEP._89" localSheetId="15">'[7]ipc indice 2'!$Q$1:$Q$311</definedName>
    <definedName name="sss" localSheetId="1">[1]BASE!#REF!</definedName>
    <definedName name="sss" localSheetId="5">[2]BASE!#REF!</definedName>
    <definedName name="sss" localSheetId="8">[2]BASE!#REF!</definedName>
    <definedName name="sss" localSheetId="11">[2]BASE!#REF!</definedName>
    <definedName name="sss" localSheetId="9">[2]BASE!#REF!</definedName>
    <definedName name="sss" localSheetId="7">[2]BASE!#REF!</definedName>
    <definedName name="sss" localSheetId="10">[2]BASE!#REF!</definedName>
    <definedName name="sss" localSheetId="6">[2]BASE!#REF!</definedName>
    <definedName name="sss" localSheetId="2">[2]BASE!#REF!</definedName>
    <definedName name="sss" localSheetId="4">[2]BASE!#REF!</definedName>
    <definedName name="sss" localSheetId="3">[2]BASE!#REF!</definedName>
    <definedName name="sss" localSheetId="36">[2]BASE!#REF!</definedName>
    <definedName name="sss" localSheetId="35">[2]BASE!#REF!</definedName>
    <definedName name="sss" localSheetId="25">[2]BASE!#REF!</definedName>
    <definedName name="sss" localSheetId="26">[2]BASE!#REF!</definedName>
    <definedName name="sss" localSheetId="22">[2]BASE!#REF!</definedName>
    <definedName name="sss" localSheetId="24">[2]BASE!#REF!</definedName>
    <definedName name="sss" localSheetId="23">[2]BASE!#REF!</definedName>
    <definedName name="sss" localSheetId="33">[2]BASE!#REF!</definedName>
    <definedName name="sss" localSheetId="27">[2]BASE!#REF!</definedName>
    <definedName name="sss" localSheetId="34">[2]BASE!#REF!</definedName>
    <definedName name="sss" localSheetId="32">[2]BASE!#REF!</definedName>
    <definedName name="sss" localSheetId="29">[2]BASE!#REF!</definedName>
    <definedName name="sss" localSheetId="30">[2]BASE!#REF!</definedName>
    <definedName name="sss" localSheetId="31">[2]BASE!#REF!</definedName>
    <definedName name="sss" localSheetId="28">[2]BASE!#REF!</definedName>
    <definedName name="sss" localSheetId="17">[2]BASE!#REF!</definedName>
    <definedName name="sss" localSheetId="18">[2]BASE!#REF!</definedName>
    <definedName name="sss" localSheetId="20">[2]BASE!#REF!</definedName>
    <definedName name="sss" localSheetId="21">[2]BASE!#REF!</definedName>
    <definedName name="sss" localSheetId="19">[2]BASE!#REF!</definedName>
    <definedName name="sss" localSheetId="14">[9]BASE!#REF!</definedName>
    <definedName name="sss" localSheetId="13">[2]BASE!#REF!</definedName>
    <definedName name="sss" localSheetId="15">[3]BASE!#REF!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8">#REF!</definedName>
    <definedName name="z" localSheetId="11">#REF!</definedName>
    <definedName name="z" localSheetId="9">#REF!</definedName>
    <definedName name="z" localSheetId="7">#REF!</definedName>
    <definedName name="z" localSheetId="10">#REF!</definedName>
    <definedName name="z" localSheetId="6">#REF!</definedName>
    <definedName name="z" localSheetId="2">#REF!</definedName>
    <definedName name="z" localSheetId="4">#REF!</definedName>
    <definedName name="z" localSheetId="3">#REF!</definedName>
    <definedName name="z" localSheetId="16">#REF!</definedName>
    <definedName name="z" localSheetId="36">#REF!</definedName>
    <definedName name="z" localSheetId="35">#REF!</definedName>
    <definedName name="z" localSheetId="25">#REF!</definedName>
    <definedName name="z" localSheetId="26">#REF!</definedName>
    <definedName name="z" localSheetId="22">#REF!</definedName>
    <definedName name="z" localSheetId="24">#REF!</definedName>
    <definedName name="z" localSheetId="23">#REF!</definedName>
    <definedName name="z" localSheetId="33">#REF!</definedName>
    <definedName name="z" localSheetId="27">#REF!</definedName>
    <definedName name="z" localSheetId="34">#REF!</definedName>
    <definedName name="z" localSheetId="32">#REF!</definedName>
    <definedName name="z" localSheetId="29">#REF!</definedName>
    <definedName name="z" localSheetId="30">#REF!</definedName>
    <definedName name="z" localSheetId="31">#REF!</definedName>
    <definedName name="z" localSheetId="28">#REF!</definedName>
    <definedName name="z" localSheetId="0">#REF!</definedName>
    <definedName name="z" localSheetId="17">#REF!</definedName>
    <definedName name="z" localSheetId="18">#REF!</definedName>
    <definedName name="z" localSheetId="20">#REF!</definedName>
    <definedName name="z" localSheetId="21">#REF!</definedName>
    <definedName name="z" localSheetId="19">#REF!</definedName>
  </definedNames>
  <calcPr calcId="145621"/>
</workbook>
</file>

<file path=xl/calcChain.xml><?xml version="1.0" encoding="utf-8"?>
<calcChain xmlns="http://schemas.openxmlformats.org/spreadsheetml/2006/main">
  <c r="E165" i="178" l="1"/>
  <c r="E166" i="178"/>
  <c r="B166" i="154"/>
  <c r="B165" i="154"/>
  <c r="B164" i="154"/>
  <c r="B163" i="154"/>
  <c r="B162" i="154"/>
  <c r="B161" i="154"/>
  <c r="B160" i="154"/>
  <c r="B159" i="154"/>
  <c r="B158" i="154"/>
  <c r="B157" i="154"/>
  <c r="N22" i="154"/>
  <c r="N21" i="154"/>
  <c r="E165" i="153"/>
  <c r="E166" i="153"/>
  <c r="E165" i="152"/>
  <c r="E166" i="152"/>
  <c r="E165" i="151"/>
  <c r="E166" i="151"/>
  <c r="C95" i="188"/>
  <c r="C96" i="188"/>
  <c r="C95" i="187"/>
  <c r="C96" i="187"/>
  <c r="C93" i="186" l="1"/>
  <c r="C94" i="186"/>
  <c r="C93" i="185"/>
  <c r="C94" i="185"/>
  <c r="F22" i="185"/>
  <c r="F14" i="185"/>
  <c r="F15" i="185"/>
  <c r="F16" i="185"/>
  <c r="F17" i="185"/>
  <c r="F18" i="185"/>
  <c r="F19" i="185"/>
  <c r="F20" i="185"/>
  <c r="F21" i="185"/>
  <c r="E165" i="174" l="1"/>
  <c r="E166" i="174"/>
  <c r="E165" i="175"/>
  <c r="E166" i="175"/>
  <c r="E165" i="160"/>
  <c r="E166" i="160"/>
  <c r="E165" i="177"/>
  <c r="E166" i="177"/>
  <c r="E165" i="162"/>
  <c r="E166" i="162"/>
  <c r="H22" i="162"/>
  <c r="H16" i="162"/>
  <c r="H17" i="162"/>
  <c r="H18" i="162"/>
  <c r="H19" i="162"/>
  <c r="H20" i="162"/>
  <c r="H21" i="162"/>
  <c r="E163" i="163"/>
  <c r="E164" i="163"/>
  <c r="E163" i="164"/>
  <c r="E164" i="164"/>
  <c r="E163" i="165"/>
  <c r="E164" i="165"/>
  <c r="E165" i="64" l="1"/>
  <c r="E166" i="64"/>
  <c r="E151" i="166" l="1"/>
  <c r="E152" i="166"/>
  <c r="E153" i="166"/>
  <c r="E154" i="166"/>
  <c r="D69" i="182"/>
  <c r="D68" i="182"/>
  <c r="D67" i="182"/>
  <c r="D66" i="182"/>
  <c r="D65" i="182"/>
  <c r="D64" i="182"/>
  <c r="D63" i="182"/>
  <c r="D62" i="182"/>
  <c r="D61" i="182"/>
  <c r="D60" i="182"/>
  <c r="D59" i="182"/>
  <c r="D58" i="182"/>
  <c r="D57" i="182"/>
  <c r="D56" i="182"/>
  <c r="D55" i="182"/>
  <c r="D54" i="182"/>
  <c r="D53" i="182"/>
  <c r="D52" i="182"/>
  <c r="D51" i="182"/>
  <c r="D50" i="182"/>
  <c r="D49" i="182"/>
  <c r="D48" i="182"/>
  <c r="D47" i="182"/>
  <c r="D46" i="182"/>
  <c r="D45" i="182"/>
  <c r="D44" i="182"/>
  <c r="D43" i="182"/>
  <c r="D42" i="182"/>
  <c r="D69" i="183"/>
  <c r="D68" i="183"/>
  <c r="D67" i="183"/>
  <c r="D66" i="183"/>
  <c r="D65" i="183"/>
  <c r="D64" i="183"/>
  <c r="D63" i="183"/>
  <c r="D62" i="183"/>
  <c r="D61" i="183"/>
  <c r="D60" i="183"/>
  <c r="D59" i="183"/>
  <c r="D58" i="183"/>
  <c r="D57" i="183"/>
  <c r="D56" i="183"/>
  <c r="D55" i="183"/>
  <c r="D54" i="183"/>
  <c r="D53" i="183"/>
  <c r="D69" i="184"/>
  <c r="B69" i="184"/>
  <c r="D68" i="184"/>
  <c r="D67" i="184"/>
  <c r="D66" i="184"/>
  <c r="D65" i="184"/>
  <c r="D64" i="184"/>
  <c r="D63" i="184"/>
  <c r="D62" i="184"/>
  <c r="D61" i="184"/>
  <c r="D71" i="170"/>
  <c r="D70" i="170"/>
  <c r="D69" i="170"/>
  <c r="D68" i="170"/>
  <c r="D67" i="170"/>
  <c r="D66" i="170"/>
  <c r="D65" i="170"/>
  <c r="D64" i="170"/>
  <c r="D63" i="170"/>
  <c r="D62" i="170"/>
  <c r="D61" i="170"/>
  <c r="D60" i="170"/>
  <c r="D59" i="170"/>
  <c r="D58" i="170"/>
  <c r="D57" i="170"/>
  <c r="D56" i="170"/>
  <c r="D55" i="170"/>
  <c r="D54" i="170"/>
  <c r="D53" i="170"/>
  <c r="D52" i="170"/>
  <c r="D51" i="170"/>
  <c r="D50" i="170"/>
  <c r="D49" i="170"/>
  <c r="D48" i="170"/>
  <c r="D47" i="170"/>
  <c r="D46" i="170"/>
  <c r="D45" i="170"/>
  <c r="D44" i="170"/>
  <c r="E72" i="173"/>
  <c r="E71" i="173"/>
  <c r="E70" i="173"/>
  <c r="E69" i="173"/>
  <c r="E68" i="173"/>
  <c r="E67" i="173"/>
  <c r="E66" i="173"/>
  <c r="E65" i="173"/>
  <c r="E64" i="173"/>
  <c r="E63" i="173"/>
  <c r="E62" i="173"/>
  <c r="E61" i="173"/>
  <c r="E60" i="173"/>
  <c r="E59" i="173"/>
  <c r="E58" i="173"/>
  <c r="E57" i="173"/>
  <c r="E56" i="173"/>
  <c r="E55" i="173"/>
  <c r="E54" i="173"/>
  <c r="E53" i="173"/>
  <c r="E52" i="173"/>
  <c r="E51" i="173"/>
  <c r="E50" i="173"/>
  <c r="E49" i="173"/>
  <c r="E48" i="173"/>
  <c r="E47" i="173"/>
  <c r="E46" i="173"/>
  <c r="E45" i="173"/>
  <c r="B69" i="179"/>
  <c r="D72" i="179" s="1"/>
  <c r="B68" i="179"/>
  <c r="B67" i="179"/>
  <c r="B66" i="179"/>
  <c r="B65" i="179"/>
  <c r="B64" i="179"/>
  <c r="B63" i="179"/>
  <c r="B62" i="179"/>
  <c r="B61" i="179"/>
  <c r="B60" i="179"/>
  <c r="B59" i="179"/>
  <c r="B58" i="179"/>
  <c r="B57" i="179"/>
  <c r="B56" i="179"/>
  <c r="B55" i="179"/>
  <c r="B54" i="179"/>
  <c r="B53" i="179"/>
  <c r="B52" i="179"/>
  <c r="B51" i="179"/>
  <c r="B50" i="179"/>
  <c r="B49" i="179"/>
  <c r="B48" i="179"/>
  <c r="B47" i="179"/>
  <c r="B46" i="179"/>
  <c r="B45" i="179"/>
  <c r="B44" i="179"/>
  <c r="B43" i="179"/>
  <c r="B42" i="179"/>
  <c r="D45" i="179" l="1"/>
  <c r="D48" i="179"/>
  <c r="D52" i="179"/>
  <c r="D56" i="179"/>
  <c r="D60" i="179"/>
  <c r="D64" i="179"/>
  <c r="D46" i="179"/>
  <c r="D47" i="179"/>
  <c r="D50" i="179"/>
  <c r="D54" i="179"/>
  <c r="D58" i="179"/>
  <c r="D62" i="179"/>
  <c r="D66" i="179"/>
  <c r="D71" i="179"/>
  <c r="D68" i="179"/>
  <c r="D49" i="179"/>
  <c r="D51" i="179"/>
  <c r="D53" i="179"/>
  <c r="D55" i="179"/>
  <c r="D57" i="179"/>
  <c r="D59" i="179"/>
  <c r="D61" i="179"/>
  <c r="D63" i="179"/>
  <c r="D65" i="179"/>
  <c r="D67" i="179"/>
  <c r="D69" i="179"/>
  <c r="D70" i="179"/>
  <c r="B71" i="181"/>
  <c r="B70" i="181"/>
  <c r="B69" i="181"/>
  <c r="B68" i="181"/>
  <c r="B67" i="181"/>
  <c r="B66" i="181"/>
  <c r="B65" i="181"/>
  <c r="B64" i="181"/>
  <c r="B63" i="181"/>
  <c r="B62" i="181"/>
  <c r="B61" i="181"/>
  <c r="B60" i="181"/>
  <c r="B59" i="181"/>
  <c r="B58" i="181"/>
  <c r="B57" i="181"/>
  <c r="B56" i="181"/>
  <c r="B55" i="181"/>
  <c r="B54" i="181"/>
  <c r="B53" i="181"/>
  <c r="B52" i="181"/>
  <c r="B51" i="181"/>
  <c r="B50" i="181"/>
  <c r="B49" i="181"/>
  <c r="B48" i="181"/>
  <c r="B47" i="181"/>
  <c r="B46" i="181"/>
  <c r="B45" i="181"/>
  <c r="B44" i="181"/>
  <c r="B43" i="181"/>
  <c r="B42" i="181"/>
  <c r="D47" i="181" l="1"/>
  <c r="D51" i="181"/>
  <c r="D72" i="181"/>
  <c r="D48" i="181"/>
  <c r="D55" i="181"/>
  <c r="D59" i="181"/>
  <c r="D67" i="181"/>
  <c r="D45" i="181"/>
  <c r="D49" i="181"/>
  <c r="D53" i="181"/>
  <c r="D57" i="181"/>
  <c r="D61" i="181"/>
  <c r="D65" i="181"/>
  <c r="D69" i="181"/>
  <c r="D63" i="181"/>
  <c r="D46" i="181"/>
  <c r="D50" i="181"/>
  <c r="D52" i="181"/>
  <c r="D54" i="181"/>
  <c r="D56" i="181"/>
  <c r="D58" i="181"/>
  <c r="D60" i="181"/>
  <c r="D62" i="181"/>
  <c r="D64" i="181"/>
  <c r="D66" i="181"/>
  <c r="D68" i="181"/>
  <c r="D70" i="181"/>
  <c r="D71" i="181"/>
  <c r="Q15" i="184" l="1"/>
  <c r="Q14" i="184"/>
  <c r="Q13" i="184"/>
  <c r="D72" i="171" l="1"/>
  <c r="D71" i="171"/>
  <c r="D71" i="169"/>
  <c r="D70" i="169"/>
  <c r="S15" i="179"/>
  <c r="S14" i="179"/>
  <c r="S13" i="179"/>
  <c r="H15" i="169"/>
  <c r="D40" i="139" l="1"/>
  <c r="E161" i="165" l="1"/>
  <c r="E162" i="165"/>
  <c r="E161" i="164" l="1"/>
  <c r="E162" i="164"/>
  <c r="E161" i="163"/>
  <c r="E162" i="163"/>
  <c r="E163" i="162"/>
  <c r="E164" i="162"/>
  <c r="E163" i="174"/>
  <c r="E164" i="174"/>
  <c r="E163" i="175"/>
  <c r="E164" i="175"/>
  <c r="E162" i="175"/>
  <c r="E163" i="160"/>
  <c r="E164" i="160"/>
  <c r="E163" i="177"/>
  <c r="E164" i="177"/>
  <c r="E163" i="153"/>
  <c r="E164" i="153"/>
  <c r="E163" i="152"/>
  <c r="E164" i="152"/>
  <c r="E163" i="151"/>
  <c r="E164" i="151"/>
  <c r="C93" i="188"/>
  <c r="C94" i="188"/>
  <c r="C93" i="187"/>
  <c r="C94" i="187"/>
  <c r="C91" i="186"/>
  <c r="C92" i="186"/>
  <c r="C91" i="185"/>
  <c r="C92" i="185"/>
  <c r="E150" i="166"/>
  <c r="E163" i="64"/>
  <c r="E164" i="64"/>
  <c r="N19" i="154"/>
  <c r="N20" i="154" l="1"/>
  <c r="H14" i="169" l="1"/>
  <c r="C92" i="188" l="1"/>
  <c r="C92" i="187"/>
  <c r="C90" i="186"/>
  <c r="C90" i="185"/>
  <c r="D43" i="19"/>
  <c r="H33" i="180" l="1"/>
  <c r="D36" i="180"/>
  <c r="E95" i="164" l="1"/>
  <c r="E96" i="164"/>
  <c r="E97" i="164"/>
  <c r="E98" i="164"/>
  <c r="E99" i="164"/>
  <c r="E100" i="164"/>
  <c r="E101" i="164"/>
  <c r="E102" i="164"/>
  <c r="E103" i="164"/>
  <c r="E104" i="164"/>
  <c r="E105" i="164"/>
  <c r="E106" i="164"/>
  <c r="E107" i="164"/>
  <c r="E108" i="164"/>
  <c r="E109" i="164"/>
  <c r="E110" i="164"/>
  <c r="E111" i="164"/>
  <c r="E112" i="164"/>
  <c r="E113" i="164"/>
  <c r="E114" i="164"/>
  <c r="E115" i="164"/>
  <c r="E116" i="164"/>
  <c r="E117" i="164"/>
  <c r="E118" i="164"/>
  <c r="E119" i="164"/>
  <c r="E120" i="164"/>
  <c r="E121" i="164"/>
  <c r="E122" i="164"/>
  <c r="E123" i="164"/>
  <c r="E124" i="164"/>
  <c r="E125" i="164"/>
  <c r="E126" i="164"/>
  <c r="E127" i="164"/>
  <c r="E128" i="164"/>
  <c r="E129" i="164"/>
  <c r="E130" i="164"/>
  <c r="E131" i="164"/>
  <c r="E132" i="164"/>
  <c r="E133" i="164"/>
  <c r="E134" i="164"/>
  <c r="E135" i="164"/>
  <c r="E136" i="164"/>
  <c r="E137" i="164"/>
  <c r="E138" i="164"/>
  <c r="E139" i="164"/>
  <c r="E140" i="164"/>
  <c r="E141" i="164"/>
  <c r="E142" i="164"/>
  <c r="E143" i="164"/>
  <c r="E144" i="164"/>
  <c r="E145" i="164"/>
  <c r="E146" i="164"/>
  <c r="E147" i="164"/>
  <c r="E148" i="164"/>
  <c r="E149" i="164"/>
  <c r="E150" i="164"/>
  <c r="E151" i="164"/>
  <c r="E152" i="164"/>
  <c r="E153" i="164"/>
  <c r="E154" i="164"/>
  <c r="E155" i="164"/>
  <c r="E156" i="164"/>
  <c r="E157" i="164"/>
  <c r="E158" i="164"/>
  <c r="E159" i="164"/>
  <c r="E160" i="164"/>
  <c r="E160" i="165" l="1"/>
  <c r="E160" i="163"/>
  <c r="E162" i="162"/>
  <c r="B162" i="176"/>
  <c r="E162" i="174" l="1"/>
  <c r="E162" i="160"/>
  <c r="E162" i="177"/>
  <c r="E162" i="153" l="1"/>
  <c r="E162" i="152"/>
  <c r="E162" i="151"/>
  <c r="E149" i="166"/>
  <c r="E61" i="64"/>
  <c r="E62" i="64"/>
  <c r="E63" i="64"/>
  <c r="E64" i="64"/>
  <c r="E65" i="64"/>
  <c r="E66" i="64"/>
  <c r="E67" i="64"/>
  <c r="E68" i="64"/>
  <c r="E69" i="64"/>
  <c r="E70" i="64"/>
  <c r="E71" i="64"/>
  <c r="E72" i="64"/>
  <c r="E73" i="64"/>
  <c r="E74" i="64"/>
  <c r="E75" i="64"/>
  <c r="E76" i="64"/>
  <c r="E77" i="64"/>
  <c r="E78" i="64"/>
  <c r="E79" i="64"/>
  <c r="E80" i="64"/>
  <c r="E81" i="64"/>
  <c r="E82" i="64"/>
  <c r="E83" i="64"/>
  <c r="E84" i="64"/>
  <c r="E85" i="64"/>
  <c r="E86" i="64"/>
  <c r="E87" i="64"/>
  <c r="E88" i="64"/>
  <c r="E89" i="64"/>
  <c r="E90" i="64"/>
  <c r="E91" i="64"/>
  <c r="E92" i="64"/>
  <c r="E93" i="64"/>
  <c r="E94" i="64"/>
  <c r="E95" i="64"/>
  <c r="E96" i="64"/>
  <c r="E97" i="64"/>
  <c r="E98" i="64"/>
  <c r="E99" i="64"/>
  <c r="E100" i="64"/>
  <c r="E101" i="64"/>
  <c r="E102" i="64"/>
  <c r="E103" i="64"/>
  <c r="E104" i="64"/>
  <c r="E105" i="64"/>
  <c r="E106" i="64"/>
  <c r="E107" i="64"/>
  <c r="E108" i="64"/>
  <c r="E109" i="64"/>
  <c r="E110" i="64"/>
  <c r="E111" i="64"/>
  <c r="E112" i="64"/>
  <c r="E113" i="64"/>
  <c r="E114" i="64"/>
  <c r="E115" i="64"/>
  <c r="E116" i="64"/>
  <c r="E117" i="64"/>
  <c r="E118" i="64"/>
  <c r="E119" i="64"/>
  <c r="E120" i="64"/>
  <c r="E121" i="64"/>
  <c r="E122" i="64"/>
  <c r="E123" i="64"/>
  <c r="E124" i="64"/>
  <c r="E125" i="64"/>
  <c r="E126" i="64"/>
  <c r="E127" i="64"/>
  <c r="E128" i="64"/>
  <c r="E129" i="64"/>
  <c r="E130" i="64"/>
  <c r="E131" i="64"/>
  <c r="E132" i="64"/>
  <c r="E133" i="64"/>
  <c r="E134" i="64"/>
  <c r="E135" i="64"/>
  <c r="E136" i="64"/>
  <c r="E137" i="64"/>
  <c r="E138" i="64"/>
  <c r="E139" i="64"/>
  <c r="E140" i="64"/>
  <c r="E141" i="64"/>
  <c r="E142" i="64"/>
  <c r="E143" i="64"/>
  <c r="E144" i="64"/>
  <c r="E145" i="64"/>
  <c r="E146" i="64"/>
  <c r="E147" i="64"/>
  <c r="E148" i="64"/>
  <c r="E149" i="64"/>
  <c r="E150" i="64"/>
  <c r="E151" i="64"/>
  <c r="E152" i="64"/>
  <c r="E153" i="64"/>
  <c r="E154" i="64"/>
  <c r="E155" i="64"/>
  <c r="E156" i="64"/>
  <c r="E157" i="64"/>
  <c r="E158" i="64"/>
  <c r="E159" i="64"/>
  <c r="E160" i="64"/>
  <c r="E161" i="64"/>
  <c r="E162" i="64"/>
  <c r="N18" i="154" l="1"/>
  <c r="E159" i="165"/>
  <c r="E158" i="165"/>
  <c r="E158" i="163"/>
  <c r="E159" i="163"/>
  <c r="E161" i="162"/>
  <c r="B161" i="176"/>
  <c r="E161" i="174"/>
  <c r="E161" i="175"/>
  <c r="E161" i="160"/>
  <c r="E161" i="177"/>
  <c r="E161" i="153"/>
  <c r="E161" i="152"/>
  <c r="E161" i="151"/>
  <c r="N17" i="154" l="1"/>
  <c r="C91" i="188" l="1"/>
  <c r="C90" i="188"/>
  <c r="C89" i="188"/>
  <c r="C88" i="188"/>
  <c r="C87" i="188"/>
  <c r="C86" i="188"/>
  <c r="C85" i="188"/>
  <c r="C84" i="188"/>
  <c r="C83" i="188"/>
  <c r="C82" i="188"/>
  <c r="C81" i="188"/>
  <c r="C80" i="188"/>
  <c r="C79" i="188"/>
  <c r="C78" i="188"/>
  <c r="C77" i="188"/>
  <c r="C76" i="188"/>
  <c r="C75" i="188"/>
  <c r="C74" i="188"/>
  <c r="C73" i="188"/>
  <c r="C72" i="188"/>
  <c r="C71" i="188"/>
  <c r="C70" i="188"/>
  <c r="C69" i="188"/>
  <c r="C68" i="188"/>
  <c r="C67" i="188"/>
  <c r="C66" i="188"/>
  <c r="C65" i="188"/>
  <c r="C64" i="188"/>
  <c r="C63" i="188"/>
  <c r="C62" i="188"/>
  <c r="L24" i="188"/>
  <c r="L23" i="188"/>
  <c r="L22" i="188"/>
  <c r="L21" i="188"/>
  <c r="L20" i="188"/>
  <c r="L19" i="188"/>
  <c r="L18" i="188"/>
  <c r="L17" i="188"/>
  <c r="L16" i="188"/>
  <c r="L14" i="188"/>
  <c r="L13" i="188"/>
  <c r="D11" i="188"/>
  <c r="E11" i="188" s="1"/>
  <c r="F11" i="188" s="1"/>
  <c r="L15" i="188" l="1"/>
  <c r="C91" i="187" l="1"/>
  <c r="C90" i="187"/>
  <c r="C89" i="187"/>
  <c r="C88" i="187"/>
  <c r="C87" i="187"/>
  <c r="C86" i="187"/>
  <c r="C85" i="187"/>
  <c r="C84" i="187"/>
  <c r="C83" i="187"/>
  <c r="C82" i="187"/>
  <c r="C81" i="187"/>
  <c r="C80" i="187"/>
  <c r="C79" i="187"/>
  <c r="C78" i="187"/>
  <c r="C77" i="187"/>
  <c r="C76" i="187"/>
  <c r="C75" i="187"/>
  <c r="C74" i="187"/>
  <c r="C73" i="187"/>
  <c r="C72" i="187"/>
  <c r="C71" i="187"/>
  <c r="C70" i="187"/>
  <c r="C69" i="187"/>
  <c r="C68" i="187"/>
  <c r="C67" i="187"/>
  <c r="C66" i="187"/>
  <c r="C65" i="187"/>
  <c r="C64" i="187"/>
  <c r="C63" i="187"/>
  <c r="C62" i="187"/>
  <c r="L24" i="187"/>
  <c r="L23" i="187"/>
  <c r="L22" i="187"/>
  <c r="L21" i="187"/>
  <c r="L20" i="187"/>
  <c r="L19" i="187"/>
  <c r="L18" i="187"/>
  <c r="L17" i="187"/>
  <c r="L14" i="187"/>
  <c r="L13" i="187"/>
  <c r="D11" i="187"/>
  <c r="E11" i="187" s="1"/>
  <c r="F11" i="187" s="1"/>
  <c r="C89" i="186"/>
  <c r="C88" i="186"/>
  <c r="C87" i="186"/>
  <c r="C86" i="186"/>
  <c r="C85" i="186"/>
  <c r="C84" i="186"/>
  <c r="C83" i="186"/>
  <c r="C82" i="186"/>
  <c r="C81" i="186"/>
  <c r="C80" i="186"/>
  <c r="C79" i="186"/>
  <c r="C78" i="186"/>
  <c r="C77" i="186"/>
  <c r="C76" i="186"/>
  <c r="C75" i="186"/>
  <c r="C74" i="186"/>
  <c r="C73" i="186"/>
  <c r="C72" i="186"/>
  <c r="C71" i="186"/>
  <c r="C70" i="186"/>
  <c r="C69" i="186"/>
  <c r="C68" i="186"/>
  <c r="C67" i="186"/>
  <c r="C66" i="186"/>
  <c r="C65" i="186"/>
  <c r="C64" i="186"/>
  <c r="C63" i="186"/>
  <c r="C62" i="186"/>
  <c r="C61" i="186"/>
  <c r="C60" i="186"/>
  <c r="L24" i="186"/>
  <c r="L23" i="186"/>
  <c r="L22" i="186"/>
  <c r="L21" i="186"/>
  <c r="L20" i="186"/>
  <c r="L19" i="186"/>
  <c r="L18" i="186"/>
  <c r="D11" i="186"/>
  <c r="E11" i="186" s="1"/>
  <c r="F11" i="186" s="1"/>
  <c r="C89" i="185"/>
  <c r="C61" i="185"/>
  <c r="C62" i="185"/>
  <c r="C63" i="185"/>
  <c r="C64" i="185"/>
  <c r="C65" i="185"/>
  <c r="C66" i="185"/>
  <c r="C67" i="185"/>
  <c r="C68" i="185"/>
  <c r="C69" i="185"/>
  <c r="C70" i="185"/>
  <c r="C71" i="185"/>
  <c r="C72" i="185"/>
  <c r="C73" i="185"/>
  <c r="C74" i="185"/>
  <c r="C75" i="185"/>
  <c r="C76" i="185"/>
  <c r="C77" i="185"/>
  <c r="C78" i="185"/>
  <c r="C79" i="185"/>
  <c r="C80" i="185"/>
  <c r="C81" i="185"/>
  <c r="C82" i="185"/>
  <c r="C83" i="185"/>
  <c r="C84" i="185"/>
  <c r="C85" i="185"/>
  <c r="C86" i="185"/>
  <c r="C87" i="185"/>
  <c r="C88" i="185"/>
  <c r="C60" i="185"/>
  <c r="E148" i="166"/>
  <c r="E24" i="185"/>
  <c r="G24" i="185" s="1"/>
  <c r="D24" i="185"/>
  <c r="C24" i="185"/>
  <c r="E23" i="185"/>
  <c r="G23" i="185" s="1"/>
  <c r="D23" i="185"/>
  <c r="C23" i="185"/>
  <c r="E22" i="185"/>
  <c r="I22" i="185" s="1"/>
  <c r="D22" i="185"/>
  <c r="C22" i="185"/>
  <c r="E21" i="185"/>
  <c r="D21" i="185"/>
  <c r="C21" i="185"/>
  <c r="E20" i="185"/>
  <c r="I20" i="185" s="1"/>
  <c r="D20" i="185"/>
  <c r="C20" i="185"/>
  <c r="E19" i="185"/>
  <c r="G19" i="185" s="1"/>
  <c r="D19" i="185"/>
  <c r="C19" i="185"/>
  <c r="E18" i="185"/>
  <c r="D18" i="185"/>
  <c r="C18" i="185"/>
  <c r="E17" i="185"/>
  <c r="D17" i="185"/>
  <c r="C17" i="185"/>
  <c r="E16" i="185"/>
  <c r="D16" i="185"/>
  <c r="C16" i="185"/>
  <c r="E15" i="185"/>
  <c r="D15" i="185"/>
  <c r="C15" i="185"/>
  <c r="E14" i="185"/>
  <c r="D14" i="185"/>
  <c r="C14" i="185"/>
  <c r="F13" i="185"/>
  <c r="E13" i="185"/>
  <c r="D13" i="185"/>
  <c r="C13" i="185"/>
  <c r="D11" i="185"/>
  <c r="E11" i="185" s="1"/>
  <c r="F11" i="185" s="1"/>
  <c r="G17" i="185" l="1"/>
  <c r="G18" i="185"/>
  <c r="I18" i="185"/>
  <c r="H18" i="185"/>
  <c r="G14" i="185"/>
  <c r="L16" i="187"/>
  <c r="L15" i="187"/>
  <c r="L13" i="186"/>
  <c r="L16" i="186"/>
  <c r="L15" i="186"/>
  <c r="L14" i="186"/>
  <c r="L17" i="186"/>
  <c r="I17" i="185"/>
  <c r="H17" i="185"/>
  <c r="H14" i="185"/>
  <c r="G16" i="185"/>
  <c r="I13" i="185"/>
  <c r="C25" i="185"/>
  <c r="G15" i="185"/>
  <c r="L22" i="185"/>
  <c r="I16" i="185"/>
  <c r="L19" i="185"/>
  <c r="E25" i="185"/>
  <c r="H24" i="185"/>
  <c r="I14" i="185"/>
  <c r="I19" i="185"/>
  <c r="H22" i="185"/>
  <c r="I24" i="185"/>
  <c r="I15" i="185"/>
  <c r="L17" i="185"/>
  <c r="H19" i="185"/>
  <c r="L20" i="185"/>
  <c r="G22" i="185"/>
  <c r="L23" i="185"/>
  <c r="H20" i="185"/>
  <c r="I23" i="185"/>
  <c r="L14" i="185"/>
  <c r="L18" i="185"/>
  <c r="G20" i="185"/>
  <c r="L21" i="185"/>
  <c r="H23" i="185"/>
  <c r="L24" i="185"/>
  <c r="H16" i="185"/>
  <c r="D25" i="185"/>
  <c r="H13" i="185"/>
  <c r="G13" i="185"/>
  <c r="L15" i="185"/>
  <c r="L13" i="185"/>
  <c r="H15" i="185"/>
  <c r="L16" i="185"/>
  <c r="F25" i="185"/>
  <c r="F28" i="185" l="1"/>
  <c r="C28" i="185"/>
  <c r="D26" i="185"/>
  <c r="E28" i="185"/>
  <c r="D28" i="185"/>
  <c r="E26" i="185"/>
  <c r="D29" i="185" l="1"/>
  <c r="G28" i="185"/>
  <c r="F29" i="185"/>
  <c r="H28" i="185"/>
  <c r="I28" i="185"/>
  <c r="E29" i="185"/>
  <c r="E160" i="162" l="1"/>
  <c r="B160" i="176"/>
  <c r="E160" i="174"/>
  <c r="E160" i="175"/>
  <c r="E160" i="160"/>
  <c r="E160" i="177"/>
  <c r="E160" i="153"/>
  <c r="E160" i="152"/>
  <c r="E160" i="151"/>
  <c r="D69" i="169"/>
  <c r="B71" i="172"/>
  <c r="D70" i="171"/>
  <c r="H11" i="165"/>
  <c r="G11" i="165"/>
  <c r="F11" i="165"/>
  <c r="E11" i="165"/>
  <c r="D11" i="165"/>
  <c r="C11" i="165"/>
  <c r="H11" i="164"/>
  <c r="G11" i="164"/>
  <c r="F11" i="164"/>
  <c r="E11" i="164"/>
  <c r="D11" i="164"/>
  <c r="C11" i="164"/>
  <c r="H11" i="181"/>
  <c r="G11" i="181"/>
  <c r="F11" i="181"/>
  <c r="E11" i="181"/>
  <c r="D11" i="181"/>
  <c r="C11" i="181"/>
  <c r="H11" i="179"/>
  <c r="G11" i="179"/>
  <c r="F11" i="179"/>
  <c r="E11" i="179"/>
  <c r="D11" i="179"/>
  <c r="C11" i="179"/>
  <c r="H11" i="173"/>
  <c r="G11" i="173"/>
  <c r="F11" i="173"/>
  <c r="E11" i="173"/>
  <c r="D11" i="173"/>
  <c r="C11" i="173"/>
  <c r="H11" i="172"/>
  <c r="G11" i="172"/>
  <c r="F11" i="172"/>
  <c r="E11" i="172"/>
  <c r="D11" i="172"/>
  <c r="C11" i="172"/>
  <c r="H11" i="171"/>
  <c r="G11" i="171"/>
  <c r="F11" i="171"/>
  <c r="E11" i="171"/>
  <c r="D11" i="171"/>
  <c r="C11" i="171"/>
  <c r="H11" i="170"/>
  <c r="G11" i="170"/>
  <c r="F11" i="170"/>
  <c r="E11" i="170"/>
  <c r="D11" i="170"/>
  <c r="C11" i="170"/>
  <c r="H11" i="169"/>
  <c r="G11" i="169"/>
  <c r="F11" i="169"/>
  <c r="E11" i="169"/>
  <c r="D11" i="169"/>
  <c r="C11" i="169"/>
  <c r="H11" i="184"/>
  <c r="G11" i="184"/>
  <c r="F11" i="184"/>
  <c r="E11" i="184"/>
  <c r="D11" i="184"/>
  <c r="C11" i="184"/>
  <c r="H11" i="183"/>
  <c r="G11" i="183"/>
  <c r="F11" i="183"/>
  <c r="E11" i="183"/>
  <c r="D11" i="183"/>
  <c r="C11" i="183"/>
  <c r="H11" i="182"/>
  <c r="G11" i="182"/>
  <c r="F11" i="182"/>
  <c r="E11" i="182"/>
  <c r="D11" i="182"/>
  <c r="C11" i="182"/>
  <c r="E157" i="165"/>
  <c r="E157" i="163"/>
  <c r="E159" i="162"/>
  <c r="H15" i="162"/>
  <c r="B159" i="176"/>
  <c r="E159" i="174"/>
  <c r="E159" i="175"/>
  <c r="E159" i="160"/>
  <c r="E159" i="177"/>
  <c r="E159" i="153"/>
  <c r="E159" i="152"/>
  <c r="E159" i="151"/>
  <c r="E147" i="166"/>
  <c r="E146" i="166"/>
  <c r="E156" i="165"/>
  <c r="E156" i="163"/>
  <c r="E158" i="162"/>
  <c r="H14" i="162"/>
  <c r="B158" i="176"/>
  <c r="E158" i="174"/>
  <c r="E158" i="175"/>
  <c r="E158" i="160"/>
  <c r="E158" i="177"/>
  <c r="E158" i="153"/>
  <c r="E158" i="152"/>
  <c r="E158" i="151"/>
  <c r="D34" i="180"/>
  <c r="E33" i="180"/>
  <c r="D33" i="180"/>
  <c r="C39" i="141"/>
  <c r="C43" i="141" s="1"/>
  <c r="N16" i="154" l="1"/>
  <c r="N15" i="154"/>
  <c r="N14" i="154"/>
  <c r="E155" i="165" l="1"/>
  <c r="E155" i="163"/>
  <c r="D11" i="163"/>
  <c r="E11" i="163" s="1"/>
  <c r="F11" i="163" s="1"/>
  <c r="G11" i="163" s="1"/>
  <c r="H11" i="163" s="1"/>
  <c r="D11" i="162"/>
  <c r="E11" i="162" s="1"/>
  <c r="F11" i="162" s="1"/>
  <c r="G11" i="162" s="1"/>
  <c r="H11" i="162" s="1"/>
  <c r="D11" i="176"/>
  <c r="E11" i="176" s="1"/>
  <c r="F11" i="176" s="1"/>
  <c r="G11" i="176" s="1"/>
  <c r="H11" i="176" s="1"/>
  <c r="D11" i="178"/>
  <c r="E11" i="178" s="1"/>
  <c r="F11" i="178" s="1"/>
  <c r="G11" i="178" s="1"/>
  <c r="H11" i="178" s="1"/>
  <c r="E157" i="162"/>
  <c r="B157" i="176"/>
  <c r="D11" i="174"/>
  <c r="E11" i="174" s="1"/>
  <c r="F11" i="174" s="1"/>
  <c r="G11" i="174" s="1"/>
  <c r="H11" i="174" s="1"/>
  <c r="E157" i="174"/>
  <c r="E157" i="175"/>
  <c r="D11" i="175"/>
  <c r="E11" i="175" s="1"/>
  <c r="F11" i="175" s="1"/>
  <c r="G11" i="175" s="1"/>
  <c r="H11" i="175" s="1"/>
  <c r="E157" i="160"/>
  <c r="D11" i="160"/>
  <c r="E11" i="160" s="1"/>
  <c r="F11" i="160" s="1"/>
  <c r="G11" i="160" s="1"/>
  <c r="H11" i="160" s="1"/>
  <c r="D11" i="177"/>
  <c r="E11" i="177" s="1"/>
  <c r="F11" i="177" s="1"/>
  <c r="G11" i="177" s="1"/>
  <c r="H11" i="177" s="1"/>
  <c r="E157" i="177"/>
  <c r="D11" i="155"/>
  <c r="E11" i="155" s="1"/>
  <c r="F11" i="155" s="1"/>
  <c r="G11" i="155" s="1"/>
  <c r="H11" i="155" s="1"/>
  <c r="D11" i="154"/>
  <c r="E11" i="154" s="1"/>
  <c r="F11" i="154" s="1"/>
  <c r="G11" i="154" s="1"/>
  <c r="H11" i="154" s="1"/>
  <c r="E157" i="153"/>
  <c r="D11" i="153"/>
  <c r="E11" i="153" s="1"/>
  <c r="F11" i="153" s="1"/>
  <c r="G11" i="153" s="1"/>
  <c r="H11" i="153" s="1"/>
  <c r="E157" i="152"/>
  <c r="D11" i="152"/>
  <c r="E11" i="152" s="1"/>
  <c r="F11" i="152" s="1"/>
  <c r="G11" i="152" s="1"/>
  <c r="H11" i="152" s="1"/>
  <c r="E157" i="151"/>
  <c r="D11" i="151"/>
  <c r="E11" i="151" s="1"/>
  <c r="F11" i="151" s="1"/>
  <c r="G11" i="151" s="1"/>
  <c r="H11" i="151" s="1"/>
  <c r="E145" i="166" l="1"/>
  <c r="D11" i="166" l="1"/>
  <c r="E11" i="166" s="1"/>
  <c r="F11" i="166" s="1"/>
  <c r="G11" i="166" s="1"/>
  <c r="H11" i="166" s="1"/>
  <c r="E11" i="64"/>
  <c r="F11" i="64" s="1"/>
  <c r="G11" i="64" s="1"/>
  <c r="H11" i="64" s="1"/>
  <c r="D11" i="64"/>
  <c r="D11" i="141"/>
  <c r="D39" i="141" s="1"/>
  <c r="D43" i="141" s="1"/>
  <c r="B70" i="172"/>
  <c r="D73" i="172" s="1"/>
  <c r="D69" i="171"/>
  <c r="D68" i="169"/>
  <c r="E154" i="165"/>
  <c r="F159" i="165" s="1"/>
  <c r="F159" i="164"/>
  <c r="E154" i="163"/>
  <c r="E156" i="162"/>
  <c r="B156" i="176"/>
  <c r="E156" i="174"/>
  <c r="E156" i="175"/>
  <c r="E156" i="160"/>
  <c r="E156" i="177"/>
  <c r="B156" i="155"/>
  <c r="B156" i="154"/>
  <c r="E156" i="153"/>
  <c r="E156" i="152"/>
  <c r="E156" i="151"/>
  <c r="E144" i="166"/>
  <c r="E11" i="141" l="1"/>
  <c r="F11" i="141" l="1"/>
  <c r="E39" i="141"/>
  <c r="E43" i="141" s="1"/>
  <c r="E153" i="165"/>
  <c r="K24" i="165"/>
  <c r="K23" i="165"/>
  <c r="E153" i="163"/>
  <c r="E155" i="162"/>
  <c r="G24" i="162"/>
  <c r="F24" i="162"/>
  <c r="E24" i="162"/>
  <c r="D24" i="162"/>
  <c r="C24" i="162"/>
  <c r="G23" i="162"/>
  <c r="F23" i="162"/>
  <c r="E23" i="162"/>
  <c r="D23" i="162"/>
  <c r="C23" i="162"/>
  <c r="G22" i="162"/>
  <c r="F22" i="162"/>
  <c r="E22" i="162"/>
  <c r="D22" i="162"/>
  <c r="C22" i="162"/>
  <c r="G21" i="162"/>
  <c r="F21" i="162"/>
  <c r="E21" i="162"/>
  <c r="D21" i="162"/>
  <c r="C21" i="162"/>
  <c r="G20" i="162"/>
  <c r="F20" i="162"/>
  <c r="E20" i="162"/>
  <c r="D20" i="162"/>
  <c r="C20" i="162"/>
  <c r="G19" i="162"/>
  <c r="F19" i="162"/>
  <c r="E19" i="162"/>
  <c r="D19" i="162"/>
  <c r="C19" i="162"/>
  <c r="G18" i="162"/>
  <c r="F18" i="162"/>
  <c r="E18" i="162"/>
  <c r="D18" i="162"/>
  <c r="C18" i="162"/>
  <c r="G17" i="162"/>
  <c r="F17" i="162"/>
  <c r="E17" i="162"/>
  <c r="D17" i="162"/>
  <c r="C17" i="162"/>
  <c r="G16" i="162"/>
  <c r="F16" i="162"/>
  <c r="E16" i="162"/>
  <c r="D16" i="162"/>
  <c r="C16" i="162"/>
  <c r="G15" i="162"/>
  <c r="F15" i="162"/>
  <c r="E15" i="162"/>
  <c r="D15" i="162"/>
  <c r="C15" i="162"/>
  <c r="G14" i="162"/>
  <c r="F14" i="162"/>
  <c r="E14" i="162"/>
  <c r="D14" i="162"/>
  <c r="C14" i="162"/>
  <c r="H13" i="162"/>
  <c r="H28" i="162" s="1"/>
  <c r="G13" i="162"/>
  <c r="G28" i="162" s="1"/>
  <c r="F13" i="162"/>
  <c r="E13" i="162"/>
  <c r="D13" i="162"/>
  <c r="C13" i="162"/>
  <c r="C28" i="162" s="1"/>
  <c r="N22" i="162"/>
  <c r="N21" i="162"/>
  <c r="N20" i="162"/>
  <c r="B155" i="176"/>
  <c r="B154" i="176"/>
  <c r="B153" i="176"/>
  <c r="B152" i="176"/>
  <c r="B151" i="176"/>
  <c r="B150" i="176"/>
  <c r="B149" i="176"/>
  <c r="B148" i="176"/>
  <c r="B147" i="176"/>
  <c r="B146" i="176"/>
  <c r="B145" i="176"/>
  <c r="B144" i="176"/>
  <c r="B143" i="176"/>
  <c r="B142" i="176"/>
  <c r="B141" i="176"/>
  <c r="B140" i="176"/>
  <c r="B139" i="176"/>
  <c r="B138" i="176"/>
  <c r="B137" i="176"/>
  <c r="B136" i="176"/>
  <c r="B135" i="176"/>
  <c r="B134" i="176"/>
  <c r="B133" i="176"/>
  <c r="B132" i="176"/>
  <c r="B131" i="176"/>
  <c r="B130" i="176"/>
  <c r="B129" i="176"/>
  <c r="B128" i="176"/>
  <c r="B127" i="176"/>
  <c r="B126" i="176"/>
  <c r="B125" i="176"/>
  <c r="B124" i="176"/>
  <c r="B123" i="176"/>
  <c r="B122" i="176"/>
  <c r="B121" i="176"/>
  <c r="B120" i="176"/>
  <c r="B119" i="176"/>
  <c r="B118" i="176"/>
  <c r="B117" i="176"/>
  <c r="B116" i="176"/>
  <c r="B115" i="176"/>
  <c r="B114" i="176"/>
  <c r="B113" i="176"/>
  <c r="B112" i="176"/>
  <c r="B111" i="176"/>
  <c r="B110" i="176"/>
  <c r="B109" i="176"/>
  <c r="B108" i="176"/>
  <c r="B107" i="176"/>
  <c r="B106" i="176"/>
  <c r="B105" i="176"/>
  <c r="B104" i="176"/>
  <c r="B103" i="176"/>
  <c r="B102" i="176"/>
  <c r="B101" i="176"/>
  <c r="B100" i="176"/>
  <c r="B99" i="176"/>
  <c r="B98" i="176"/>
  <c r="B97" i="176"/>
  <c r="B96" i="176"/>
  <c r="B95" i="176"/>
  <c r="B94" i="176"/>
  <c r="B93" i="176"/>
  <c r="B92" i="176"/>
  <c r="B91" i="176"/>
  <c r="B90" i="176"/>
  <c r="B89" i="176"/>
  <c r="B88" i="176"/>
  <c r="B87" i="176"/>
  <c r="B86" i="176"/>
  <c r="B85" i="176"/>
  <c r="B84" i="176"/>
  <c r="B83" i="176"/>
  <c r="B82" i="176"/>
  <c r="B81" i="176"/>
  <c r="B80" i="176"/>
  <c r="B79" i="176"/>
  <c r="B78" i="176"/>
  <c r="B77" i="176"/>
  <c r="B76" i="176"/>
  <c r="B75" i="176"/>
  <c r="B74" i="176"/>
  <c r="B73" i="176"/>
  <c r="B72" i="176"/>
  <c r="B71" i="176"/>
  <c r="B70" i="176"/>
  <c r="B69" i="176"/>
  <c r="B68" i="176"/>
  <c r="B67" i="176"/>
  <c r="B66" i="176"/>
  <c r="B65" i="176"/>
  <c r="B64" i="176"/>
  <c r="B63" i="176"/>
  <c r="B62" i="176"/>
  <c r="B61" i="176"/>
  <c r="E164" i="178"/>
  <c r="E163" i="178"/>
  <c r="E162" i="178"/>
  <c r="B144" i="178"/>
  <c r="B143" i="178"/>
  <c r="B142" i="178"/>
  <c r="B141" i="178"/>
  <c r="B140" i="178"/>
  <c r="B139" i="178"/>
  <c r="B138" i="178"/>
  <c r="B137" i="178"/>
  <c r="B136" i="178"/>
  <c r="B135" i="178"/>
  <c r="B134" i="178"/>
  <c r="B133" i="178"/>
  <c r="B132" i="178"/>
  <c r="B131" i="178"/>
  <c r="B130" i="178"/>
  <c r="B129" i="178"/>
  <c r="B128" i="178"/>
  <c r="B127" i="178"/>
  <c r="B126" i="178"/>
  <c r="B125" i="178"/>
  <c r="B124" i="178"/>
  <c r="B123" i="178"/>
  <c r="B122" i="178"/>
  <c r="B121" i="178"/>
  <c r="B120" i="178"/>
  <c r="B119" i="178"/>
  <c r="B118" i="178"/>
  <c r="B117" i="178"/>
  <c r="B116" i="178"/>
  <c r="B115" i="178"/>
  <c r="B114" i="178"/>
  <c r="B113" i="178"/>
  <c r="B112" i="178"/>
  <c r="B111" i="178"/>
  <c r="B110" i="178"/>
  <c r="B109" i="178"/>
  <c r="B108" i="178"/>
  <c r="B107" i="178"/>
  <c r="B106" i="178"/>
  <c r="B105" i="178"/>
  <c r="B104" i="178"/>
  <c r="B103" i="178"/>
  <c r="B102" i="178"/>
  <c r="B101" i="178"/>
  <c r="B100" i="178"/>
  <c r="B99" i="178"/>
  <c r="B98" i="178"/>
  <c r="B97" i="178"/>
  <c r="B96" i="178"/>
  <c r="B95" i="178"/>
  <c r="B94" i="178"/>
  <c r="B93" i="178"/>
  <c r="B92" i="178"/>
  <c r="B91" i="178"/>
  <c r="B90" i="178"/>
  <c r="B89" i="178"/>
  <c r="B88" i="178"/>
  <c r="B87" i="178"/>
  <c r="B86" i="178"/>
  <c r="B85" i="178"/>
  <c r="B84" i="178"/>
  <c r="B83" i="178"/>
  <c r="B82" i="178"/>
  <c r="B81" i="178"/>
  <c r="B80" i="178"/>
  <c r="B79" i="178"/>
  <c r="B78" i="178"/>
  <c r="B77" i="178"/>
  <c r="B76" i="178"/>
  <c r="B75" i="178"/>
  <c r="B74" i="178"/>
  <c r="B73" i="178"/>
  <c r="B72" i="178"/>
  <c r="B71" i="178"/>
  <c r="B70" i="178"/>
  <c r="B69" i="178"/>
  <c r="B68" i="178"/>
  <c r="B67" i="178"/>
  <c r="B66" i="178"/>
  <c r="B65" i="178"/>
  <c r="B64" i="178"/>
  <c r="B63" i="178"/>
  <c r="B62" i="178"/>
  <c r="B61" i="178"/>
  <c r="E155" i="174"/>
  <c r="N13" i="174"/>
  <c r="E155" i="175"/>
  <c r="E155" i="160"/>
  <c r="N21" i="176"/>
  <c r="N20" i="176"/>
  <c r="E155" i="177"/>
  <c r="B155" i="155"/>
  <c r="E166" i="155" s="1"/>
  <c r="B154" i="155"/>
  <c r="E165" i="155" s="1"/>
  <c r="B153" i="155"/>
  <c r="B152" i="155"/>
  <c r="B151" i="155"/>
  <c r="B150" i="155"/>
  <c r="B149" i="155"/>
  <c r="B148" i="155"/>
  <c r="B147" i="155"/>
  <c r="B146" i="155"/>
  <c r="B145" i="155"/>
  <c r="B144" i="155"/>
  <c r="B143" i="155"/>
  <c r="B142" i="155"/>
  <c r="B141" i="155"/>
  <c r="B140" i="155"/>
  <c r="B139" i="155"/>
  <c r="B138" i="155"/>
  <c r="B137" i="155"/>
  <c r="B136" i="155"/>
  <c r="B135" i="155"/>
  <c r="B134" i="155"/>
  <c r="B133" i="155"/>
  <c r="B132" i="155"/>
  <c r="B131" i="155"/>
  <c r="B130" i="155"/>
  <c r="B129" i="155"/>
  <c r="B128" i="155"/>
  <c r="B127" i="155"/>
  <c r="B126" i="155"/>
  <c r="B125" i="155"/>
  <c r="B124" i="155"/>
  <c r="B123" i="155"/>
  <c r="B122" i="155"/>
  <c r="B121" i="155"/>
  <c r="B120" i="155"/>
  <c r="B119" i="155"/>
  <c r="B118" i="155"/>
  <c r="B117" i="155"/>
  <c r="B116" i="155"/>
  <c r="B115" i="155"/>
  <c r="B114" i="155"/>
  <c r="B113" i="155"/>
  <c r="B112" i="155"/>
  <c r="B111" i="155"/>
  <c r="B110" i="155"/>
  <c r="B109" i="155"/>
  <c r="B108" i="155"/>
  <c r="B107" i="155"/>
  <c r="B106" i="155"/>
  <c r="B105" i="155"/>
  <c r="B104" i="155"/>
  <c r="B103" i="155"/>
  <c r="B102" i="155"/>
  <c r="B101" i="155"/>
  <c r="B100" i="155"/>
  <c r="B99" i="155"/>
  <c r="B98" i="155"/>
  <c r="B97" i="155"/>
  <c r="B96" i="155"/>
  <c r="B95" i="155"/>
  <c r="B94" i="155"/>
  <c r="B93" i="155"/>
  <c r="B92" i="155"/>
  <c r="B91" i="155"/>
  <c r="B90" i="155"/>
  <c r="B89" i="155"/>
  <c r="B88" i="155"/>
  <c r="B87" i="155"/>
  <c r="B86" i="155"/>
  <c r="B85" i="155"/>
  <c r="B84" i="155"/>
  <c r="B83" i="155"/>
  <c r="B82" i="155"/>
  <c r="B81" i="155"/>
  <c r="B80" i="155"/>
  <c r="B79" i="155"/>
  <c r="B78" i="155"/>
  <c r="B77" i="155"/>
  <c r="B76" i="155"/>
  <c r="B75" i="155"/>
  <c r="B74" i="155"/>
  <c r="B73" i="155"/>
  <c r="B72" i="155"/>
  <c r="B71" i="155"/>
  <c r="B70" i="155"/>
  <c r="B69" i="155"/>
  <c r="B68" i="155"/>
  <c r="B67" i="155"/>
  <c r="B66" i="155"/>
  <c r="B65" i="155"/>
  <c r="B64" i="155"/>
  <c r="B63" i="155"/>
  <c r="B62" i="155"/>
  <c r="B61" i="155"/>
  <c r="B60" i="155"/>
  <c r="B59" i="155"/>
  <c r="B58" i="155"/>
  <c r="B57" i="155"/>
  <c r="B56" i="155"/>
  <c r="B55" i="155"/>
  <c r="B54" i="155"/>
  <c r="B53" i="155"/>
  <c r="B52" i="155"/>
  <c r="B51" i="155"/>
  <c r="B50" i="155"/>
  <c r="B49" i="155"/>
  <c r="B155" i="154"/>
  <c r="E166" i="154" s="1"/>
  <c r="B154" i="154"/>
  <c r="B153" i="154"/>
  <c r="B152" i="154"/>
  <c r="B151" i="154"/>
  <c r="B150" i="154"/>
  <c r="B149" i="154"/>
  <c r="B148" i="154"/>
  <c r="B147" i="154"/>
  <c r="B146" i="154"/>
  <c r="B145" i="154"/>
  <c r="B144" i="154"/>
  <c r="B143" i="154"/>
  <c r="B142" i="154"/>
  <c r="B141" i="154"/>
  <c r="B140" i="154"/>
  <c r="B139" i="154"/>
  <c r="B138" i="154"/>
  <c r="B137" i="154"/>
  <c r="B136" i="154"/>
  <c r="B135" i="154"/>
  <c r="B134" i="154"/>
  <c r="B133" i="154"/>
  <c r="B132" i="154"/>
  <c r="B131" i="154"/>
  <c r="B130" i="154"/>
  <c r="B129" i="154"/>
  <c r="B128" i="154"/>
  <c r="B127" i="154"/>
  <c r="B126" i="154"/>
  <c r="B125" i="154"/>
  <c r="B124" i="154"/>
  <c r="B123" i="154"/>
  <c r="B122" i="154"/>
  <c r="B121" i="154"/>
  <c r="B120" i="154"/>
  <c r="B119" i="154"/>
  <c r="B118" i="154"/>
  <c r="B117" i="154"/>
  <c r="B116" i="154"/>
  <c r="B115" i="154"/>
  <c r="B114" i="154"/>
  <c r="B113" i="154"/>
  <c r="B112" i="154"/>
  <c r="B111" i="154"/>
  <c r="B110" i="154"/>
  <c r="B109" i="154"/>
  <c r="B108" i="154"/>
  <c r="B107" i="154"/>
  <c r="B106" i="154"/>
  <c r="B105" i="154"/>
  <c r="B104" i="154"/>
  <c r="B103" i="154"/>
  <c r="B102" i="154"/>
  <c r="B101" i="154"/>
  <c r="B100" i="154"/>
  <c r="B99" i="154"/>
  <c r="B98" i="154"/>
  <c r="B97" i="154"/>
  <c r="B96" i="154"/>
  <c r="B95" i="154"/>
  <c r="B94" i="154"/>
  <c r="B93" i="154"/>
  <c r="B92" i="154"/>
  <c r="B91" i="154"/>
  <c r="B90" i="154"/>
  <c r="B89" i="154"/>
  <c r="B88" i="154"/>
  <c r="B87" i="154"/>
  <c r="B86" i="154"/>
  <c r="B85" i="154"/>
  <c r="B84" i="154"/>
  <c r="B83" i="154"/>
  <c r="B82" i="154"/>
  <c r="B81" i="154"/>
  <c r="B80" i="154"/>
  <c r="B79" i="154"/>
  <c r="B78" i="154"/>
  <c r="B77" i="154"/>
  <c r="B76" i="154"/>
  <c r="B75" i="154"/>
  <c r="B74" i="154"/>
  <c r="B73" i="154"/>
  <c r="B72" i="154"/>
  <c r="B71" i="154"/>
  <c r="B70" i="154"/>
  <c r="B69" i="154"/>
  <c r="B68" i="154"/>
  <c r="B67" i="154"/>
  <c r="B66" i="154"/>
  <c r="B65" i="154"/>
  <c r="B64" i="154"/>
  <c r="B63" i="154"/>
  <c r="B62" i="154"/>
  <c r="B61" i="154"/>
  <c r="B60" i="154"/>
  <c r="B59" i="154"/>
  <c r="B58" i="154"/>
  <c r="B57" i="154"/>
  <c r="B56" i="154"/>
  <c r="B55" i="154"/>
  <c r="B54" i="154"/>
  <c r="B53" i="154"/>
  <c r="B52" i="154"/>
  <c r="B51" i="154"/>
  <c r="B50" i="154"/>
  <c r="B49" i="154"/>
  <c r="E155" i="153"/>
  <c r="E155" i="152"/>
  <c r="E155" i="151"/>
  <c r="E154" i="151"/>
  <c r="E153" i="151"/>
  <c r="E152" i="151"/>
  <c r="E151" i="151"/>
  <c r="E150" i="151"/>
  <c r="E149" i="151"/>
  <c r="E148" i="151"/>
  <c r="E147" i="151"/>
  <c r="E146" i="151"/>
  <c r="E145" i="151"/>
  <c r="E144" i="151"/>
  <c r="E143" i="151"/>
  <c r="E142" i="151"/>
  <c r="E141" i="151"/>
  <c r="E140" i="151"/>
  <c r="E139" i="151"/>
  <c r="E138" i="151"/>
  <c r="E137" i="151"/>
  <c r="E136" i="151"/>
  <c r="E135" i="151"/>
  <c r="E134" i="151"/>
  <c r="E133" i="151"/>
  <c r="E132" i="151"/>
  <c r="E131" i="151"/>
  <c r="E130" i="151"/>
  <c r="E129" i="151"/>
  <c r="E128" i="151"/>
  <c r="E127" i="151"/>
  <c r="E126" i="151"/>
  <c r="E125" i="151"/>
  <c r="E124" i="151"/>
  <c r="E123" i="151"/>
  <c r="E122" i="151"/>
  <c r="E121" i="151"/>
  <c r="E120" i="151"/>
  <c r="E119" i="151"/>
  <c r="E118" i="151"/>
  <c r="E117" i="151"/>
  <c r="E116" i="151"/>
  <c r="E115" i="151"/>
  <c r="E114" i="151"/>
  <c r="E113" i="151"/>
  <c r="E112" i="151"/>
  <c r="E111" i="151"/>
  <c r="E110" i="151"/>
  <c r="E109" i="151"/>
  <c r="E108" i="151"/>
  <c r="E107" i="151"/>
  <c r="E106" i="151"/>
  <c r="E105" i="151"/>
  <c r="E104" i="151"/>
  <c r="E103" i="151"/>
  <c r="E102" i="151"/>
  <c r="E101" i="151"/>
  <c r="E100" i="151"/>
  <c r="E99" i="151"/>
  <c r="E98" i="151"/>
  <c r="E97" i="151"/>
  <c r="E96" i="151"/>
  <c r="E95" i="151"/>
  <c r="E94" i="151"/>
  <c r="E93" i="151"/>
  <c r="E92" i="151"/>
  <c r="E91" i="151"/>
  <c r="E90" i="151"/>
  <c r="E89" i="151"/>
  <c r="E88" i="151"/>
  <c r="E87" i="151"/>
  <c r="E86" i="151"/>
  <c r="E85" i="151"/>
  <c r="E84" i="151"/>
  <c r="E83" i="151"/>
  <c r="E82" i="151"/>
  <c r="E81" i="151"/>
  <c r="E80" i="151"/>
  <c r="E79" i="151"/>
  <c r="E78" i="151"/>
  <c r="E77" i="151"/>
  <c r="E76" i="151"/>
  <c r="E75" i="151"/>
  <c r="E74" i="151"/>
  <c r="E73" i="151"/>
  <c r="E72" i="151"/>
  <c r="E71" i="151"/>
  <c r="E70" i="151"/>
  <c r="E69" i="151"/>
  <c r="E68" i="151"/>
  <c r="E67" i="151"/>
  <c r="E66" i="151"/>
  <c r="E65" i="151"/>
  <c r="E64" i="151"/>
  <c r="E63" i="151"/>
  <c r="E62" i="151"/>
  <c r="E60" i="151"/>
  <c r="E61" i="151"/>
  <c r="E28" i="162" l="1"/>
  <c r="E165" i="154"/>
  <c r="E162" i="155"/>
  <c r="D28" i="162"/>
  <c r="F28" i="162"/>
  <c r="E156" i="154"/>
  <c r="E162" i="154"/>
  <c r="E163" i="154"/>
  <c r="E164" i="154"/>
  <c r="E157" i="154"/>
  <c r="E163" i="155"/>
  <c r="E164" i="155"/>
  <c r="E162" i="176"/>
  <c r="E163" i="176"/>
  <c r="E164" i="176"/>
  <c r="E161" i="176"/>
  <c r="K28" i="162"/>
  <c r="J18" i="162"/>
  <c r="K18" i="162"/>
  <c r="I18" i="162"/>
  <c r="K18" i="152"/>
  <c r="E161" i="178"/>
  <c r="E161" i="154"/>
  <c r="E161" i="155"/>
  <c r="K17" i="152"/>
  <c r="I17" i="162"/>
  <c r="J17" i="162"/>
  <c r="K17" i="162"/>
  <c r="E160" i="178"/>
  <c r="G11" i="141"/>
  <c r="F39" i="141"/>
  <c r="F43" i="141" s="1"/>
  <c r="N13" i="154"/>
  <c r="I28" i="162"/>
  <c r="K16" i="152"/>
  <c r="I16" i="162"/>
  <c r="K16" i="162"/>
  <c r="J16" i="162"/>
  <c r="E160" i="154"/>
  <c r="E159" i="178"/>
  <c r="E160" i="176"/>
  <c r="E160" i="155"/>
  <c r="I15" i="162"/>
  <c r="K15" i="162"/>
  <c r="J15" i="162"/>
  <c r="J28" i="162"/>
  <c r="K15" i="152"/>
  <c r="E159" i="154"/>
  <c r="E158" i="178"/>
  <c r="E159" i="176"/>
  <c r="E159" i="155"/>
  <c r="E157" i="176"/>
  <c r="E158" i="155"/>
  <c r="J14" i="162"/>
  <c r="K14" i="162"/>
  <c r="I14" i="162"/>
  <c r="K14" i="152"/>
  <c r="E158" i="154"/>
  <c r="E155" i="155"/>
  <c r="E157" i="155"/>
  <c r="E158" i="176"/>
  <c r="E157" i="178"/>
  <c r="J24" i="162"/>
  <c r="I24" i="162"/>
  <c r="K24" i="162"/>
  <c r="I23" i="162"/>
  <c r="J23" i="162"/>
  <c r="K23" i="162"/>
  <c r="K23" i="152"/>
  <c r="K24" i="152"/>
  <c r="E155" i="154"/>
  <c r="E156" i="155"/>
  <c r="E156" i="178"/>
  <c r="E156" i="176"/>
  <c r="E155" i="176"/>
  <c r="J22" i="162"/>
  <c r="E155" i="178"/>
  <c r="I22" i="162"/>
  <c r="K22" i="162"/>
  <c r="K22" i="152"/>
  <c r="E143" i="166"/>
  <c r="E142" i="166"/>
  <c r="E141" i="166"/>
  <c r="E140" i="166"/>
  <c r="E139" i="166"/>
  <c r="E138" i="166"/>
  <c r="E137" i="166"/>
  <c r="E136" i="166"/>
  <c r="E135" i="166"/>
  <c r="E134" i="166"/>
  <c r="E133" i="166"/>
  <c r="E132" i="166"/>
  <c r="E131" i="166"/>
  <c r="E130" i="166"/>
  <c r="E129" i="166"/>
  <c r="E128" i="166"/>
  <c r="E127" i="166"/>
  <c r="E126" i="166"/>
  <c r="E125" i="166"/>
  <c r="E124" i="166"/>
  <c r="E123" i="166"/>
  <c r="E122" i="166"/>
  <c r="E121" i="166"/>
  <c r="E120" i="166"/>
  <c r="E119" i="166"/>
  <c r="E118" i="166"/>
  <c r="E117" i="166"/>
  <c r="E116" i="166"/>
  <c r="E115" i="166"/>
  <c r="E114" i="166"/>
  <c r="E113" i="166"/>
  <c r="E112" i="166"/>
  <c r="E111" i="166"/>
  <c r="E110" i="166"/>
  <c r="E109" i="166"/>
  <c r="E108" i="166"/>
  <c r="E107" i="166"/>
  <c r="E106" i="166"/>
  <c r="E105" i="166"/>
  <c r="E104" i="166"/>
  <c r="E103" i="166"/>
  <c r="E102" i="166"/>
  <c r="E101" i="166"/>
  <c r="E100" i="166"/>
  <c r="E99" i="166"/>
  <c r="E98" i="166"/>
  <c r="E97" i="166"/>
  <c r="E96" i="166"/>
  <c r="E95" i="166"/>
  <c r="E94" i="166"/>
  <c r="E93" i="166"/>
  <c r="E92" i="166"/>
  <c r="E91" i="166"/>
  <c r="E90" i="166"/>
  <c r="E89" i="166"/>
  <c r="E88" i="166"/>
  <c r="E87" i="166"/>
  <c r="E86" i="166"/>
  <c r="E85" i="166"/>
  <c r="E84" i="166"/>
  <c r="E83" i="166"/>
  <c r="E82" i="166"/>
  <c r="E81" i="166"/>
  <c r="E80" i="166"/>
  <c r="E79" i="166"/>
  <c r="E78" i="166"/>
  <c r="E77" i="166"/>
  <c r="E76" i="166"/>
  <c r="E75" i="166"/>
  <c r="E74" i="166"/>
  <c r="E73" i="166"/>
  <c r="E72" i="166"/>
  <c r="E71" i="166"/>
  <c r="E70" i="166"/>
  <c r="E69" i="166"/>
  <c r="E68" i="166"/>
  <c r="E67" i="166"/>
  <c r="E66" i="166"/>
  <c r="E65" i="166"/>
  <c r="E64" i="166"/>
  <c r="E63" i="166"/>
  <c r="E62" i="166"/>
  <c r="E61" i="166"/>
  <c r="E60" i="166"/>
  <c r="I41" i="139"/>
  <c r="I40" i="139"/>
  <c r="E42" i="139"/>
  <c r="E41" i="139"/>
  <c r="E40" i="139"/>
  <c r="D42" i="139"/>
  <c r="D41" i="139"/>
  <c r="E29" i="162" l="1"/>
  <c r="H11" i="141"/>
  <c r="H39" i="141" s="1"/>
  <c r="H43" i="141" s="1"/>
  <c r="G39" i="141"/>
  <c r="G43" i="141" s="1"/>
  <c r="E59" i="165"/>
  <c r="E60" i="165"/>
  <c r="E61" i="165"/>
  <c r="E62" i="165"/>
  <c r="E63" i="165"/>
  <c r="E64" i="165"/>
  <c r="E65" i="165"/>
  <c r="E66" i="165"/>
  <c r="E67" i="165"/>
  <c r="E68" i="165"/>
  <c r="E69" i="165"/>
  <c r="E70" i="165"/>
  <c r="E71" i="165"/>
  <c r="E72" i="165"/>
  <c r="E73" i="165"/>
  <c r="E74" i="165"/>
  <c r="E75" i="165"/>
  <c r="E76" i="165"/>
  <c r="E77" i="165"/>
  <c r="E78" i="165"/>
  <c r="E79" i="165"/>
  <c r="E80" i="165"/>
  <c r="E81" i="165"/>
  <c r="E82" i="165"/>
  <c r="E83" i="165"/>
  <c r="E84" i="165"/>
  <c r="E85" i="165"/>
  <c r="E86" i="165"/>
  <c r="E87" i="165"/>
  <c r="E88" i="165"/>
  <c r="E89" i="165"/>
  <c r="E90" i="165"/>
  <c r="E91" i="165"/>
  <c r="E92" i="165"/>
  <c r="E93" i="165"/>
  <c r="E94" i="165"/>
  <c r="E95" i="165"/>
  <c r="E96" i="165"/>
  <c r="E97" i="165"/>
  <c r="E98" i="165"/>
  <c r="E99" i="165"/>
  <c r="E100" i="165"/>
  <c r="E101" i="165"/>
  <c r="E102" i="165"/>
  <c r="E103" i="165"/>
  <c r="E104" i="165"/>
  <c r="E105" i="165"/>
  <c r="E106" i="165"/>
  <c r="E107" i="165"/>
  <c r="E108" i="165"/>
  <c r="E109" i="165"/>
  <c r="E110" i="165"/>
  <c r="E111" i="165"/>
  <c r="E112" i="165"/>
  <c r="E113" i="165"/>
  <c r="E114" i="165"/>
  <c r="E115" i="165"/>
  <c r="E116" i="165"/>
  <c r="E117" i="165"/>
  <c r="E118" i="165"/>
  <c r="E119" i="165"/>
  <c r="E120" i="165"/>
  <c r="E121" i="165"/>
  <c r="E122" i="165"/>
  <c r="E123" i="165"/>
  <c r="E124" i="165"/>
  <c r="E125" i="165"/>
  <c r="E126" i="165"/>
  <c r="E127" i="165"/>
  <c r="E128" i="165"/>
  <c r="E129" i="165"/>
  <c r="E130" i="165"/>
  <c r="E131" i="165"/>
  <c r="E132" i="165"/>
  <c r="E133" i="165"/>
  <c r="E134" i="165"/>
  <c r="E135" i="165"/>
  <c r="H159" i="165" s="1"/>
  <c r="E136" i="165"/>
  <c r="E137" i="165"/>
  <c r="E138" i="165"/>
  <c r="E139" i="165"/>
  <c r="E140" i="165"/>
  <c r="E141" i="165"/>
  <c r="E142" i="165"/>
  <c r="E143" i="165"/>
  <c r="E144" i="165"/>
  <c r="E145" i="165"/>
  <c r="E146" i="165"/>
  <c r="E147" i="165"/>
  <c r="G159" i="165" s="1"/>
  <c r="E148" i="165"/>
  <c r="E149" i="165"/>
  <c r="E150" i="165"/>
  <c r="E151" i="165"/>
  <c r="E152" i="165"/>
  <c r="E58" i="165"/>
  <c r="K22" i="165"/>
  <c r="E59" i="164"/>
  <c r="E60" i="164"/>
  <c r="E61" i="164"/>
  <c r="E62" i="164"/>
  <c r="E63" i="164"/>
  <c r="E64" i="164"/>
  <c r="E65" i="164"/>
  <c r="E66" i="164"/>
  <c r="E67" i="164"/>
  <c r="E68" i="164"/>
  <c r="E69" i="164"/>
  <c r="E70" i="164"/>
  <c r="E71" i="164"/>
  <c r="E72" i="164"/>
  <c r="E73" i="164"/>
  <c r="E74" i="164"/>
  <c r="E75" i="164"/>
  <c r="E76" i="164"/>
  <c r="E77" i="164"/>
  <c r="E78" i="164"/>
  <c r="E79" i="164"/>
  <c r="E80" i="164"/>
  <c r="E81" i="164"/>
  <c r="E82" i="164"/>
  <c r="E83" i="164"/>
  <c r="E84" i="164"/>
  <c r="E85" i="164"/>
  <c r="E86" i="164"/>
  <c r="E87" i="164"/>
  <c r="E88" i="164"/>
  <c r="E89" i="164"/>
  <c r="E90" i="164"/>
  <c r="E91" i="164"/>
  <c r="E92" i="164"/>
  <c r="E93" i="164"/>
  <c r="E94" i="164"/>
  <c r="H159" i="164"/>
  <c r="G159" i="164"/>
  <c r="E58" i="164"/>
  <c r="E59" i="163"/>
  <c r="E60" i="163"/>
  <c r="E61" i="163"/>
  <c r="E62" i="163"/>
  <c r="E63" i="163"/>
  <c r="E64" i="163"/>
  <c r="E65" i="163"/>
  <c r="E66" i="163"/>
  <c r="E67" i="163"/>
  <c r="E68" i="163"/>
  <c r="E69" i="163"/>
  <c r="E70" i="163"/>
  <c r="E71" i="163"/>
  <c r="E72" i="163"/>
  <c r="E73" i="163"/>
  <c r="E74" i="163"/>
  <c r="E75" i="163"/>
  <c r="E76" i="163"/>
  <c r="E77" i="163"/>
  <c r="E78" i="163"/>
  <c r="E79" i="163"/>
  <c r="E80" i="163"/>
  <c r="E81" i="163"/>
  <c r="E82" i="163"/>
  <c r="E83" i="163"/>
  <c r="E84" i="163"/>
  <c r="E85" i="163"/>
  <c r="E86" i="163"/>
  <c r="E87" i="163"/>
  <c r="E88" i="163"/>
  <c r="E89" i="163"/>
  <c r="E90" i="163"/>
  <c r="E91" i="163"/>
  <c r="E92" i="163"/>
  <c r="E93" i="163"/>
  <c r="E94" i="163"/>
  <c r="E95" i="163"/>
  <c r="E96" i="163"/>
  <c r="E97" i="163"/>
  <c r="E98" i="163"/>
  <c r="E99" i="163"/>
  <c r="E100" i="163"/>
  <c r="E101" i="163"/>
  <c r="E102" i="163"/>
  <c r="E103" i="163"/>
  <c r="E104" i="163"/>
  <c r="E105" i="163"/>
  <c r="E106" i="163"/>
  <c r="E107" i="163"/>
  <c r="E108" i="163"/>
  <c r="E109" i="163"/>
  <c r="E110" i="163"/>
  <c r="E111" i="163"/>
  <c r="E112" i="163"/>
  <c r="E113" i="163"/>
  <c r="E114" i="163"/>
  <c r="E115" i="163"/>
  <c r="E116" i="163"/>
  <c r="E117" i="163"/>
  <c r="E118" i="163"/>
  <c r="E119" i="163"/>
  <c r="E120" i="163"/>
  <c r="E121" i="163"/>
  <c r="E122" i="163"/>
  <c r="E123" i="163"/>
  <c r="E124" i="163"/>
  <c r="E125" i="163"/>
  <c r="E126" i="163"/>
  <c r="E127" i="163"/>
  <c r="E128" i="163"/>
  <c r="E129" i="163"/>
  <c r="E130" i="163"/>
  <c r="E131" i="163"/>
  <c r="E132" i="163"/>
  <c r="E133" i="163"/>
  <c r="E134" i="163"/>
  <c r="E135" i="163"/>
  <c r="E136" i="163"/>
  <c r="E137" i="163"/>
  <c r="E138" i="163"/>
  <c r="E139" i="163"/>
  <c r="E140" i="163"/>
  <c r="E141" i="163"/>
  <c r="E142" i="163"/>
  <c r="E58" i="163"/>
  <c r="E144" i="163"/>
  <c r="E61" i="162"/>
  <c r="E62" i="162"/>
  <c r="E63" i="162"/>
  <c r="E64" i="162"/>
  <c r="E65" i="162"/>
  <c r="E66" i="162"/>
  <c r="E67" i="162"/>
  <c r="E68" i="162"/>
  <c r="E69" i="162"/>
  <c r="E70" i="162"/>
  <c r="E71" i="162"/>
  <c r="E72" i="162"/>
  <c r="E73" i="162"/>
  <c r="E74" i="162"/>
  <c r="E75" i="162"/>
  <c r="E76" i="162"/>
  <c r="E77" i="162"/>
  <c r="E78" i="162"/>
  <c r="E79" i="162"/>
  <c r="E80" i="162"/>
  <c r="E81" i="162"/>
  <c r="E82" i="162"/>
  <c r="E83" i="162"/>
  <c r="E84" i="162"/>
  <c r="E85" i="162"/>
  <c r="E86" i="162"/>
  <c r="E87" i="162"/>
  <c r="E88" i="162"/>
  <c r="E89" i="162"/>
  <c r="E90" i="162"/>
  <c r="E91" i="162"/>
  <c r="E92" i="162"/>
  <c r="E93" i="162"/>
  <c r="E94" i="162"/>
  <c r="E95" i="162"/>
  <c r="E96" i="162"/>
  <c r="E97" i="162"/>
  <c r="E98" i="162"/>
  <c r="E99" i="162"/>
  <c r="E100" i="162"/>
  <c r="E101" i="162"/>
  <c r="E102" i="162"/>
  <c r="E103" i="162"/>
  <c r="E104" i="162"/>
  <c r="E105" i="162"/>
  <c r="E106" i="162"/>
  <c r="E107" i="162"/>
  <c r="E108" i="162"/>
  <c r="E109" i="162"/>
  <c r="E110" i="162"/>
  <c r="E111" i="162"/>
  <c r="E112" i="162"/>
  <c r="E113" i="162"/>
  <c r="E114" i="162"/>
  <c r="E115" i="162"/>
  <c r="E116" i="162"/>
  <c r="E117" i="162"/>
  <c r="E118" i="162"/>
  <c r="E119" i="162"/>
  <c r="E120" i="162"/>
  <c r="E121" i="162"/>
  <c r="E122" i="162"/>
  <c r="E123" i="162"/>
  <c r="E124" i="162"/>
  <c r="E125" i="162"/>
  <c r="E126" i="162"/>
  <c r="E127" i="162"/>
  <c r="E128" i="162"/>
  <c r="E129" i="162"/>
  <c r="E130" i="162"/>
  <c r="E131" i="162"/>
  <c r="E132" i="162"/>
  <c r="E133" i="162"/>
  <c r="E134" i="162"/>
  <c r="E135" i="162"/>
  <c r="E136" i="162"/>
  <c r="E137" i="162"/>
  <c r="E138" i="162"/>
  <c r="E139" i="162"/>
  <c r="E140" i="162"/>
  <c r="E141" i="162"/>
  <c r="E142" i="162"/>
  <c r="E143" i="162"/>
  <c r="E144" i="162"/>
  <c r="E145" i="162"/>
  <c r="E146" i="162"/>
  <c r="E147" i="162"/>
  <c r="E148" i="162"/>
  <c r="E149" i="162"/>
  <c r="E150" i="162"/>
  <c r="E151" i="162"/>
  <c r="E152" i="162"/>
  <c r="E153" i="162"/>
  <c r="E60" i="162"/>
  <c r="H29" i="162"/>
  <c r="E73" i="176"/>
  <c r="E74" i="176"/>
  <c r="E75" i="176"/>
  <c r="E76" i="176"/>
  <c r="E77" i="176"/>
  <c r="E78" i="176"/>
  <c r="E79" i="176"/>
  <c r="E80" i="176"/>
  <c r="E81" i="176"/>
  <c r="E82" i="176"/>
  <c r="E83" i="176"/>
  <c r="E84" i="176"/>
  <c r="E85" i="176"/>
  <c r="E86" i="176"/>
  <c r="E87" i="176"/>
  <c r="E88" i="176"/>
  <c r="E89" i="176"/>
  <c r="E90" i="176"/>
  <c r="E91" i="176"/>
  <c r="E92" i="176"/>
  <c r="E93" i="176"/>
  <c r="E94" i="176"/>
  <c r="E95" i="176"/>
  <c r="E96" i="176"/>
  <c r="E97" i="176"/>
  <c r="E98" i="176"/>
  <c r="E99" i="176"/>
  <c r="E100" i="176"/>
  <c r="E101" i="176"/>
  <c r="E102" i="176"/>
  <c r="E103" i="176"/>
  <c r="E104" i="176"/>
  <c r="E105" i="176"/>
  <c r="E106" i="176"/>
  <c r="E107" i="176"/>
  <c r="E108" i="176"/>
  <c r="E109" i="176"/>
  <c r="E110" i="176"/>
  <c r="E111" i="176"/>
  <c r="E112" i="176"/>
  <c r="E113" i="176"/>
  <c r="E114" i="176"/>
  <c r="E115" i="176"/>
  <c r="E116" i="176"/>
  <c r="E117" i="176"/>
  <c r="E118" i="176"/>
  <c r="E119" i="176"/>
  <c r="E120" i="176"/>
  <c r="E121" i="176"/>
  <c r="E122" i="176"/>
  <c r="E123" i="176"/>
  <c r="E124" i="176"/>
  <c r="E125" i="176"/>
  <c r="E126" i="176"/>
  <c r="E127" i="176"/>
  <c r="E128" i="176"/>
  <c r="E129" i="176"/>
  <c r="E130" i="176"/>
  <c r="E131" i="176"/>
  <c r="E132" i="176"/>
  <c r="E133" i="176"/>
  <c r="E134" i="176"/>
  <c r="E135" i="176"/>
  <c r="E136" i="176"/>
  <c r="E137" i="176"/>
  <c r="E138" i="176"/>
  <c r="E139" i="176"/>
  <c r="E140" i="176"/>
  <c r="E141" i="176"/>
  <c r="E142" i="176"/>
  <c r="E143" i="176"/>
  <c r="E144" i="176"/>
  <c r="E145" i="176"/>
  <c r="E146" i="176"/>
  <c r="E147" i="176"/>
  <c r="E148" i="176"/>
  <c r="E149" i="176"/>
  <c r="E150" i="176"/>
  <c r="E151" i="176"/>
  <c r="E152" i="176"/>
  <c r="E153" i="176"/>
  <c r="E72" i="176"/>
  <c r="E73" i="178"/>
  <c r="E74" i="178"/>
  <c r="E75" i="178"/>
  <c r="E76" i="178"/>
  <c r="E77" i="178"/>
  <c r="E78" i="178"/>
  <c r="E79" i="178"/>
  <c r="E80" i="178"/>
  <c r="E81" i="178"/>
  <c r="E82" i="178"/>
  <c r="E83" i="178"/>
  <c r="E84" i="178"/>
  <c r="E85" i="178"/>
  <c r="E86" i="178"/>
  <c r="E87" i="178"/>
  <c r="E88" i="178"/>
  <c r="E89" i="178"/>
  <c r="E90" i="178"/>
  <c r="E91" i="178"/>
  <c r="E92" i="178"/>
  <c r="E93" i="178"/>
  <c r="E94" i="178"/>
  <c r="E95" i="178"/>
  <c r="E96" i="178"/>
  <c r="E97" i="178"/>
  <c r="E98" i="178"/>
  <c r="E99" i="178"/>
  <c r="E100" i="178"/>
  <c r="E101" i="178"/>
  <c r="E102" i="178"/>
  <c r="E103" i="178"/>
  <c r="E104" i="178"/>
  <c r="E105" i="178"/>
  <c r="E106" i="178"/>
  <c r="E107" i="178"/>
  <c r="E108" i="178"/>
  <c r="E109" i="178"/>
  <c r="E110" i="178"/>
  <c r="E111" i="178"/>
  <c r="E112" i="178"/>
  <c r="E113" i="178"/>
  <c r="E114" i="178"/>
  <c r="E115" i="178"/>
  <c r="E116" i="178"/>
  <c r="E117" i="178"/>
  <c r="E118" i="178"/>
  <c r="E119" i="178"/>
  <c r="E120" i="178"/>
  <c r="E121" i="178"/>
  <c r="E122" i="178"/>
  <c r="E123" i="178"/>
  <c r="E124" i="178"/>
  <c r="E125" i="178"/>
  <c r="E126" i="178"/>
  <c r="E127" i="178"/>
  <c r="E128" i="178"/>
  <c r="E129" i="178"/>
  <c r="E130" i="178"/>
  <c r="E131" i="178"/>
  <c r="E132" i="178"/>
  <c r="E133" i="178"/>
  <c r="E134" i="178"/>
  <c r="E135" i="178"/>
  <c r="E136" i="178"/>
  <c r="E137" i="178"/>
  <c r="E138" i="178"/>
  <c r="E139" i="178"/>
  <c r="E140" i="178"/>
  <c r="E141" i="178"/>
  <c r="E142" i="178"/>
  <c r="E143" i="178"/>
  <c r="E144" i="178"/>
  <c r="E145" i="178"/>
  <c r="E146" i="178"/>
  <c r="E147" i="178"/>
  <c r="E148" i="178"/>
  <c r="E149" i="178"/>
  <c r="E150" i="178"/>
  <c r="E151" i="178"/>
  <c r="E152" i="178"/>
  <c r="E153" i="178"/>
  <c r="E72" i="178"/>
  <c r="E74" i="174"/>
  <c r="E75" i="174"/>
  <c r="E76" i="174"/>
  <c r="E77" i="174"/>
  <c r="E78" i="174"/>
  <c r="E79" i="174"/>
  <c r="E80" i="174"/>
  <c r="E81" i="174"/>
  <c r="E82" i="174"/>
  <c r="E83" i="174"/>
  <c r="E84" i="174"/>
  <c r="E85" i="174"/>
  <c r="E86" i="174"/>
  <c r="E87" i="174"/>
  <c r="E88" i="174"/>
  <c r="E89" i="174"/>
  <c r="E90" i="174"/>
  <c r="E91" i="174"/>
  <c r="E92" i="174"/>
  <c r="E93" i="174"/>
  <c r="E94" i="174"/>
  <c r="E95" i="174"/>
  <c r="E96" i="174"/>
  <c r="E97" i="174"/>
  <c r="E98" i="174"/>
  <c r="E99" i="174"/>
  <c r="E100" i="174"/>
  <c r="E101" i="174"/>
  <c r="E102" i="174"/>
  <c r="E103" i="174"/>
  <c r="E104" i="174"/>
  <c r="E105" i="174"/>
  <c r="E106" i="174"/>
  <c r="E107" i="174"/>
  <c r="E108" i="174"/>
  <c r="E109" i="174"/>
  <c r="E110" i="174"/>
  <c r="E111" i="174"/>
  <c r="E112" i="174"/>
  <c r="E113" i="174"/>
  <c r="E114" i="174"/>
  <c r="E115" i="174"/>
  <c r="E116" i="174"/>
  <c r="E117" i="174"/>
  <c r="E118" i="174"/>
  <c r="E119" i="174"/>
  <c r="E120" i="174"/>
  <c r="E121" i="174"/>
  <c r="E122" i="174"/>
  <c r="E123" i="174"/>
  <c r="E124" i="174"/>
  <c r="E125" i="174"/>
  <c r="E126" i="174"/>
  <c r="E127" i="174"/>
  <c r="E128" i="174"/>
  <c r="E129" i="174"/>
  <c r="E130" i="174"/>
  <c r="E131" i="174"/>
  <c r="E132" i="174"/>
  <c r="E133" i="174"/>
  <c r="E134" i="174"/>
  <c r="E135" i="174"/>
  <c r="E136" i="174"/>
  <c r="E137" i="174"/>
  <c r="E138" i="174"/>
  <c r="E139" i="174"/>
  <c r="E140" i="174"/>
  <c r="E141" i="174"/>
  <c r="E142" i="174"/>
  <c r="E143" i="174"/>
  <c r="E144" i="174"/>
  <c r="E145" i="174"/>
  <c r="E146" i="174"/>
  <c r="E147" i="174"/>
  <c r="E148" i="174"/>
  <c r="E149" i="174"/>
  <c r="E150" i="174"/>
  <c r="E151" i="174"/>
  <c r="E152" i="174"/>
  <c r="E153" i="174"/>
  <c r="E73" i="174"/>
  <c r="E72" i="174"/>
  <c r="E154" i="174"/>
  <c r="E73" i="175"/>
  <c r="E74" i="175"/>
  <c r="E75" i="175"/>
  <c r="E76" i="175"/>
  <c r="E77" i="175"/>
  <c r="E78" i="175"/>
  <c r="E79" i="175"/>
  <c r="E80" i="175"/>
  <c r="E81" i="175"/>
  <c r="E82" i="175"/>
  <c r="E83" i="175"/>
  <c r="E84" i="175"/>
  <c r="E85" i="175"/>
  <c r="E86" i="175"/>
  <c r="E87" i="175"/>
  <c r="E88" i="175"/>
  <c r="E89" i="175"/>
  <c r="E90" i="175"/>
  <c r="E91" i="175"/>
  <c r="E92" i="175"/>
  <c r="E93" i="175"/>
  <c r="E94" i="175"/>
  <c r="E95" i="175"/>
  <c r="E96" i="175"/>
  <c r="E97" i="175"/>
  <c r="E98" i="175"/>
  <c r="E99" i="175"/>
  <c r="E100" i="175"/>
  <c r="E101" i="175"/>
  <c r="E102" i="175"/>
  <c r="E103" i="175"/>
  <c r="E104" i="175"/>
  <c r="E105" i="175"/>
  <c r="E106" i="175"/>
  <c r="E107" i="175"/>
  <c r="E108" i="175"/>
  <c r="E109" i="175"/>
  <c r="E110" i="175"/>
  <c r="E111" i="175"/>
  <c r="E112" i="175"/>
  <c r="E113" i="175"/>
  <c r="E114" i="175"/>
  <c r="E115" i="175"/>
  <c r="E116" i="175"/>
  <c r="E117" i="175"/>
  <c r="E118" i="175"/>
  <c r="E119" i="175"/>
  <c r="E120" i="175"/>
  <c r="E121" i="175"/>
  <c r="E122" i="175"/>
  <c r="E123" i="175"/>
  <c r="E124" i="175"/>
  <c r="E125" i="175"/>
  <c r="E126" i="175"/>
  <c r="E127" i="175"/>
  <c r="E128" i="175"/>
  <c r="E129" i="175"/>
  <c r="E130" i="175"/>
  <c r="E131" i="175"/>
  <c r="E132" i="175"/>
  <c r="E133" i="175"/>
  <c r="E134" i="175"/>
  <c r="E135" i="175"/>
  <c r="E136" i="175"/>
  <c r="E137" i="175"/>
  <c r="E138" i="175"/>
  <c r="E139" i="175"/>
  <c r="E140" i="175"/>
  <c r="E141" i="175"/>
  <c r="E142" i="175"/>
  <c r="E143" i="175"/>
  <c r="E144" i="175"/>
  <c r="E145" i="175"/>
  <c r="E146" i="175"/>
  <c r="E147" i="175"/>
  <c r="E148" i="175"/>
  <c r="E149" i="175"/>
  <c r="E150" i="175"/>
  <c r="E151" i="175"/>
  <c r="E152" i="175"/>
  <c r="E153" i="175"/>
  <c r="E72" i="175"/>
  <c r="E154" i="176"/>
  <c r="E61" i="160"/>
  <c r="E62" i="160"/>
  <c r="E63" i="160"/>
  <c r="E64" i="160"/>
  <c r="E65" i="160"/>
  <c r="E66" i="160"/>
  <c r="E67" i="160"/>
  <c r="E68" i="160"/>
  <c r="E69" i="160"/>
  <c r="E70" i="160"/>
  <c r="E71" i="160"/>
  <c r="E72" i="160"/>
  <c r="E73" i="160"/>
  <c r="E74" i="160"/>
  <c r="E75" i="160"/>
  <c r="E76" i="160"/>
  <c r="E77" i="160"/>
  <c r="E78" i="160"/>
  <c r="E79" i="160"/>
  <c r="E80" i="160"/>
  <c r="E81" i="160"/>
  <c r="E82" i="160"/>
  <c r="E83" i="160"/>
  <c r="E84" i="160"/>
  <c r="E85" i="160"/>
  <c r="E86" i="160"/>
  <c r="E87" i="160"/>
  <c r="E88" i="160"/>
  <c r="E89" i="160"/>
  <c r="E90" i="160"/>
  <c r="E91" i="160"/>
  <c r="E92" i="160"/>
  <c r="E93" i="160"/>
  <c r="E94" i="160"/>
  <c r="E95" i="160"/>
  <c r="E96" i="160"/>
  <c r="E97" i="160"/>
  <c r="E98" i="160"/>
  <c r="E99" i="160"/>
  <c r="E100" i="160"/>
  <c r="E101" i="160"/>
  <c r="E102" i="160"/>
  <c r="E103" i="160"/>
  <c r="E104" i="160"/>
  <c r="E105" i="160"/>
  <c r="E106" i="160"/>
  <c r="E107" i="160"/>
  <c r="E108" i="160"/>
  <c r="E109" i="160"/>
  <c r="E110" i="160"/>
  <c r="E111" i="160"/>
  <c r="E112" i="160"/>
  <c r="E113" i="160"/>
  <c r="E114" i="160"/>
  <c r="E115" i="160"/>
  <c r="E116" i="160"/>
  <c r="E117" i="160"/>
  <c r="E118" i="160"/>
  <c r="E119" i="160"/>
  <c r="E120" i="160"/>
  <c r="E121" i="160"/>
  <c r="E122" i="160"/>
  <c r="E123" i="160"/>
  <c r="E124" i="160"/>
  <c r="E125" i="160"/>
  <c r="E126" i="160"/>
  <c r="E127" i="160"/>
  <c r="E128" i="160"/>
  <c r="E129" i="160"/>
  <c r="E130" i="160"/>
  <c r="E131" i="160"/>
  <c r="E132" i="160"/>
  <c r="E133" i="160"/>
  <c r="E134" i="160"/>
  <c r="E135" i="160"/>
  <c r="E136" i="160"/>
  <c r="E137" i="160"/>
  <c r="E138" i="160"/>
  <c r="E139" i="160"/>
  <c r="E140" i="160"/>
  <c r="E141" i="160"/>
  <c r="E142" i="160"/>
  <c r="E143" i="160"/>
  <c r="E144" i="160"/>
  <c r="E145" i="160"/>
  <c r="E146" i="160"/>
  <c r="E147" i="160"/>
  <c r="E148" i="160"/>
  <c r="E149" i="160"/>
  <c r="E150" i="160"/>
  <c r="E151" i="160"/>
  <c r="E152" i="160"/>
  <c r="E153" i="160"/>
  <c r="E60" i="160"/>
  <c r="E154" i="160"/>
  <c r="E74" i="177"/>
  <c r="E75" i="177"/>
  <c r="E76" i="177"/>
  <c r="E77" i="177"/>
  <c r="E78" i="177"/>
  <c r="E79" i="177"/>
  <c r="E80" i="177"/>
  <c r="E81" i="177"/>
  <c r="E82" i="177"/>
  <c r="E83" i="177"/>
  <c r="E84" i="177"/>
  <c r="E85" i="177"/>
  <c r="E86" i="177"/>
  <c r="E87" i="177"/>
  <c r="E88" i="177"/>
  <c r="E89" i="177"/>
  <c r="E90" i="177"/>
  <c r="E91" i="177"/>
  <c r="E92" i="177"/>
  <c r="E93" i="177"/>
  <c r="E94" i="177"/>
  <c r="E95" i="177"/>
  <c r="E96" i="177"/>
  <c r="E97" i="177"/>
  <c r="E98" i="177"/>
  <c r="E99" i="177"/>
  <c r="E100" i="177"/>
  <c r="E101" i="177"/>
  <c r="E102" i="177"/>
  <c r="E103" i="177"/>
  <c r="E104" i="177"/>
  <c r="E105" i="177"/>
  <c r="E106" i="177"/>
  <c r="E107" i="177"/>
  <c r="E108" i="177"/>
  <c r="E109" i="177"/>
  <c r="E110" i="177"/>
  <c r="E111" i="177"/>
  <c r="E112" i="177"/>
  <c r="E113" i="177"/>
  <c r="E114" i="177"/>
  <c r="E115" i="177"/>
  <c r="E116" i="177"/>
  <c r="E117" i="177"/>
  <c r="E118" i="177"/>
  <c r="E119" i="177"/>
  <c r="E120" i="177"/>
  <c r="E121" i="177"/>
  <c r="E122" i="177"/>
  <c r="E123" i="177"/>
  <c r="E124" i="177"/>
  <c r="E125" i="177"/>
  <c r="E126" i="177"/>
  <c r="E127" i="177"/>
  <c r="E128" i="177"/>
  <c r="E129" i="177"/>
  <c r="E130" i="177"/>
  <c r="E131" i="177"/>
  <c r="E132" i="177"/>
  <c r="E133" i="177"/>
  <c r="E134" i="177"/>
  <c r="E135" i="177"/>
  <c r="E136" i="177"/>
  <c r="E137" i="177"/>
  <c r="E138" i="177"/>
  <c r="E139" i="177"/>
  <c r="E140" i="177"/>
  <c r="E141" i="177"/>
  <c r="E142" i="177"/>
  <c r="E143" i="177"/>
  <c r="E144" i="177"/>
  <c r="E145" i="177"/>
  <c r="E146" i="177"/>
  <c r="E147" i="177"/>
  <c r="E148" i="177"/>
  <c r="E149" i="177"/>
  <c r="E150" i="177"/>
  <c r="E151" i="177"/>
  <c r="E152" i="177"/>
  <c r="E153" i="177"/>
  <c r="E154" i="177"/>
  <c r="E73" i="177"/>
  <c r="E72" i="177"/>
  <c r="E61" i="155"/>
  <c r="E62" i="155"/>
  <c r="E63" i="155"/>
  <c r="E64" i="155"/>
  <c r="E65" i="155"/>
  <c r="E66" i="155"/>
  <c r="E67" i="155"/>
  <c r="E68" i="155"/>
  <c r="E69" i="155"/>
  <c r="E70" i="155"/>
  <c r="E71" i="155"/>
  <c r="E72" i="155"/>
  <c r="E73" i="155"/>
  <c r="E74" i="155"/>
  <c r="E75" i="155"/>
  <c r="E76" i="155"/>
  <c r="E77" i="155"/>
  <c r="E78" i="155"/>
  <c r="E79" i="155"/>
  <c r="E80" i="155"/>
  <c r="E81" i="155"/>
  <c r="E82" i="155"/>
  <c r="E83" i="155"/>
  <c r="E84" i="155"/>
  <c r="E85" i="155"/>
  <c r="E86" i="155"/>
  <c r="E87" i="155"/>
  <c r="E88" i="155"/>
  <c r="E89" i="155"/>
  <c r="E90" i="155"/>
  <c r="E91" i="155"/>
  <c r="E92" i="155"/>
  <c r="E93" i="155"/>
  <c r="E94" i="155"/>
  <c r="E95" i="155"/>
  <c r="E96" i="155"/>
  <c r="E97" i="155"/>
  <c r="E98" i="155"/>
  <c r="E99" i="155"/>
  <c r="E100" i="155"/>
  <c r="E101" i="155"/>
  <c r="E102" i="155"/>
  <c r="E103" i="155"/>
  <c r="E104" i="155"/>
  <c r="E105" i="155"/>
  <c r="E106" i="155"/>
  <c r="E107" i="155"/>
  <c r="E108" i="155"/>
  <c r="E109" i="155"/>
  <c r="E110" i="155"/>
  <c r="E111" i="155"/>
  <c r="E112" i="155"/>
  <c r="E113" i="155"/>
  <c r="E114" i="155"/>
  <c r="E115" i="155"/>
  <c r="E116" i="155"/>
  <c r="E117" i="155"/>
  <c r="E118" i="155"/>
  <c r="E119" i="155"/>
  <c r="E120" i="155"/>
  <c r="E121" i="155"/>
  <c r="E122" i="155"/>
  <c r="E123" i="155"/>
  <c r="E124" i="155"/>
  <c r="E125" i="155"/>
  <c r="E126" i="155"/>
  <c r="E127" i="155"/>
  <c r="E128" i="155"/>
  <c r="E129" i="155"/>
  <c r="E130" i="155"/>
  <c r="E131" i="155"/>
  <c r="E132" i="155"/>
  <c r="E133" i="155"/>
  <c r="E134" i="155"/>
  <c r="E135" i="155"/>
  <c r="E136" i="155"/>
  <c r="E137" i="155"/>
  <c r="E138" i="155"/>
  <c r="E139" i="155"/>
  <c r="E140" i="155"/>
  <c r="E141" i="155"/>
  <c r="E142" i="155"/>
  <c r="E143" i="155"/>
  <c r="E144" i="155"/>
  <c r="E145" i="155"/>
  <c r="E146" i="155"/>
  <c r="E147" i="155"/>
  <c r="E148" i="155"/>
  <c r="E149" i="155"/>
  <c r="E150" i="155"/>
  <c r="E151" i="155"/>
  <c r="E152" i="155"/>
  <c r="E153" i="155"/>
  <c r="E60" i="155"/>
  <c r="E154" i="155"/>
  <c r="E79" i="154"/>
  <c r="E80" i="154"/>
  <c r="E81" i="154"/>
  <c r="E82" i="154"/>
  <c r="E83" i="154"/>
  <c r="E84" i="154"/>
  <c r="E85" i="154"/>
  <c r="E86" i="154"/>
  <c r="E87" i="154"/>
  <c r="E88" i="154"/>
  <c r="E89" i="154"/>
  <c r="E90" i="154"/>
  <c r="E91" i="154"/>
  <c r="E92" i="154"/>
  <c r="E93" i="154"/>
  <c r="E94" i="154"/>
  <c r="E95" i="154"/>
  <c r="E96" i="154"/>
  <c r="E97" i="154"/>
  <c r="E98" i="154"/>
  <c r="E99" i="154"/>
  <c r="E100" i="154"/>
  <c r="E101" i="154"/>
  <c r="E102" i="154"/>
  <c r="E103" i="154"/>
  <c r="E104" i="154"/>
  <c r="E105" i="154"/>
  <c r="E106" i="154"/>
  <c r="E107" i="154"/>
  <c r="E108" i="154"/>
  <c r="E109" i="154"/>
  <c r="E110" i="154"/>
  <c r="E111" i="154"/>
  <c r="E112" i="154"/>
  <c r="E113" i="154"/>
  <c r="E114" i="154"/>
  <c r="E115" i="154"/>
  <c r="E116" i="154"/>
  <c r="E117" i="154"/>
  <c r="E118" i="154"/>
  <c r="E119" i="154"/>
  <c r="E120" i="154"/>
  <c r="E121" i="154"/>
  <c r="E122" i="154"/>
  <c r="E123" i="154"/>
  <c r="E124" i="154"/>
  <c r="E125" i="154"/>
  <c r="E126" i="154"/>
  <c r="E127" i="154"/>
  <c r="E128" i="154"/>
  <c r="E129" i="154"/>
  <c r="E130" i="154"/>
  <c r="E131" i="154"/>
  <c r="E132" i="154"/>
  <c r="E133" i="154"/>
  <c r="E134" i="154"/>
  <c r="E135" i="154"/>
  <c r="E136" i="154"/>
  <c r="E137" i="154"/>
  <c r="E138" i="154"/>
  <c r="E139" i="154"/>
  <c r="E140" i="154"/>
  <c r="E141" i="154"/>
  <c r="E142" i="154"/>
  <c r="E143" i="154"/>
  <c r="E144" i="154"/>
  <c r="E145" i="154"/>
  <c r="E146" i="154"/>
  <c r="E147" i="154"/>
  <c r="E148" i="154"/>
  <c r="E149" i="154"/>
  <c r="E150" i="154"/>
  <c r="E151" i="154"/>
  <c r="E152" i="154"/>
  <c r="E153" i="154"/>
  <c r="E78" i="154"/>
  <c r="E61" i="154"/>
  <c r="E62" i="154"/>
  <c r="E63" i="154"/>
  <c r="E64" i="154"/>
  <c r="E65" i="154"/>
  <c r="E66" i="154"/>
  <c r="E67" i="154"/>
  <c r="E68" i="154"/>
  <c r="E69" i="154"/>
  <c r="E70" i="154"/>
  <c r="E71" i="154"/>
  <c r="E72" i="154"/>
  <c r="E73" i="154"/>
  <c r="E74" i="154"/>
  <c r="E75" i="154"/>
  <c r="E76" i="154"/>
  <c r="E77" i="154"/>
  <c r="E60" i="154"/>
  <c r="E154" i="154"/>
  <c r="E61" i="153"/>
  <c r="E62" i="153"/>
  <c r="E63" i="153"/>
  <c r="E64" i="153"/>
  <c r="E65" i="153"/>
  <c r="E66" i="153"/>
  <c r="E67" i="153"/>
  <c r="E68" i="153"/>
  <c r="E69" i="153"/>
  <c r="E70" i="153"/>
  <c r="E71" i="153"/>
  <c r="E72" i="153"/>
  <c r="E73" i="153"/>
  <c r="E74" i="153"/>
  <c r="E75" i="153"/>
  <c r="E76" i="153"/>
  <c r="E77" i="153"/>
  <c r="E78" i="153"/>
  <c r="E79" i="153"/>
  <c r="E80" i="153"/>
  <c r="E81" i="153"/>
  <c r="E82" i="153"/>
  <c r="E83" i="153"/>
  <c r="E84" i="153"/>
  <c r="E85" i="153"/>
  <c r="E86" i="153"/>
  <c r="E87" i="153"/>
  <c r="E88" i="153"/>
  <c r="E89" i="153"/>
  <c r="E90" i="153"/>
  <c r="E91" i="153"/>
  <c r="E92" i="153"/>
  <c r="E93" i="153"/>
  <c r="E94" i="153"/>
  <c r="E95" i="153"/>
  <c r="E96" i="153"/>
  <c r="E97" i="153"/>
  <c r="E98" i="153"/>
  <c r="E99" i="153"/>
  <c r="E100" i="153"/>
  <c r="E101" i="153"/>
  <c r="E102" i="153"/>
  <c r="E103" i="153"/>
  <c r="E104" i="153"/>
  <c r="E105" i="153"/>
  <c r="E106" i="153"/>
  <c r="E107" i="153"/>
  <c r="E108" i="153"/>
  <c r="E109" i="153"/>
  <c r="E110" i="153"/>
  <c r="E111" i="153"/>
  <c r="E112" i="153"/>
  <c r="E113" i="153"/>
  <c r="E114" i="153"/>
  <c r="E115" i="153"/>
  <c r="E116" i="153"/>
  <c r="E117" i="153"/>
  <c r="E118" i="153"/>
  <c r="E119" i="153"/>
  <c r="E120" i="153"/>
  <c r="E121" i="153"/>
  <c r="E122" i="153"/>
  <c r="E123" i="153"/>
  <c r="E124" i="153"/>
  <c r="E125" i="153"/>
  <c r="E126" i="153"/>
  <c r="E127" i="153"/>
  <c r="E128" i="153"/>
  <c r="E129" i="153"/>
  <c r="E130" i="153"/>
  <c r="E131" i="153"/>
  <c r="E132" i="153"/>
  <c r="E133" i="153"/>
  <c r="E134" i="153"/>
  <c r="E135" i="153"/>
  <c r="E136" i="153"/>
  <c r="E137" i="153"/>
  <c r="E138" i="153"/>
  <c r="E139" i="153"/>
  <c r="E140" i="153"/>
  <c r="E141" i="153"/>
  <c r="E142" i="153"/>
  <c r="E143" i="153"/>
  <c r="E144" i="153"/>
  <c r="E145" i="153"/>
  <c r="E146" i="153"/>
  <c r="E147" i="153"/>
  <c r="E148" i="153"/>
  <c r="E149" i="153"/>
  <c r="E150" i="153"/>
  <c r="E151" i="153"/>
  <c r="E152" i="153"/>
  <c r="E153" i="153"/>
  <c r="E154" i="153"/>
  <c r="E60" i="153"/>
  <c r="E61" i="152"/>
  <c r="E62" i="152"/>
  <c r="E63" i="152"/>
  <c r="E64" i="152"/>
  <c r="E65" i="152"/>
  <c r="E66" i="152"/>
  <c r="E67" i="152"/>
  <c r="E68" i="152"/>
  <c r="E69" i="152"/>
  <c r="E70" i="152"/>
  <c r="E71" i="152"/>
  <c r="E72" i="152"/>
  <c r="E73" i="152"/>
  <c r="E74" i="152"/>
  <c r="E75" i="152"/>
  <c r="E76" i="152"/>
  <c r="E77" i="152"/>
  <c r="E78" i="152"/>
  <c r="E79" i="152"/>
  <c r="E80" i="152"/>
  <c r="E81" i="152"/>
  <c r="E82" i="152"/>
  <c r="E83" i="152"/>
  <c r="E84" i="152"/>
  <c r="E85" i="152"/>
  <c r="E86" i="152"/>
  <c r="E87" i="152"/>
  <c r="E88" i="152"/>
  <c r="E89" i="152"/>
  <c r="E90" i="152"/>
  <c r="E91" i="152"/>
  <c r="E92" i="152"/>
  <c r="E93" i="152"/>
  <c r="E94" i="152"/>
  <c r="E95" i="152"/>
  <c r="E96" i="152"/>
  <c r="E97" i="152"/>
  <c r="E98" i="152"/>
  <c r="E99" i="152"/>
  <c r="E100" i="152"/>
  <c r="E101" i="152"/>
  <c r="E102" i="152"/>
  <c r="E103" i="152"/>
  <c r="E104" i="152"/>
  <c r="E105" i="152"/>
  <c r="E106" i="152"/>
  <c r="E107" i="152"/>
  <c r="E108" i="152"/>
  <c r="E109" i="152"/>
  <c r="E110" i="152"/>
  <c r="E111" i="152"/>
  <c r="E112" i="152"/>
  <c r="E113" i="152"/>
  <c r="E114" i="152"/>
  <c r="E115" i="152"/>
  <c r="E116" i="152"/>
  <c r="E117" i="152"/>
  <c r="E118" i="152"/>
  <c r="E119" i="152"/>
  <c r="E120" i="152"/>
  <c r="E121" i="152"/>
  <c r="E122" i="152"/>
  <c r="E123" i="152"/>
  <c r="E124" i="152"/>
  <c r="E125" i="152"/>
  <c r="E126" i="152"/>
  <c r="E127" i="152"/>
  <c r="E128" i="152"/>
  <c r="E129" i="152"/>
  <c r="E130" i="152"/>
  <c r="E131" i="152"/>
  <c r="E132" i="152"/>
  <c r="E133" i="152"/>
  <c r="E134" i="152"/>
  <c r="E135" i="152"/>
  <c r="E136" i="152"/>
  <c r="E137" i="152"/>
  <c r="E138" i="152"/>
  <c r="E139" i="152"/>
  <c r="E140" i="152"/>
  <c r="E141" i="152"/>
  <c r="E142" i="152"/>
  <c r="E143" i="152"/>
  <c r="E144" i="152"/>
  <c r="E145" i="152"/>
  <c r="E146" i="152"/>
  <c r="E147" i="152"/>
  <c r="E148" i="152"/>
  <c r="E149" i="152"/>
  <c r="E150" i="152"/>
  <c r="E151" i="152"/>
  <c r="E152" i="152"/>
  <c r="E153" i="152"/>
  <c r="E154" i="152"/>
  <c r="E60" i="152"/>
  <c r="E60" i="64"/>
  <c r="H34" i="180"/>
  <c r="E34" i="180"/>
  <c r="E35" i="180"/>
  <c r="E36" i="180"/>
  <c r="D35" i="180"/>
  <c r="C41" i="141"/>
  <c r="D41" i="141"/>
  <c r="E41" i="141"/>
  <c r="F41" i="141"/>
  <c r="G41" i="141"/>
  <c r="H41" i="141"/>
  <c r="C45" i="141"/>
  <c r="D45" i="141"/>
  <c r="E45" i="141"/>
  <c r="F45" i="141"/>
  <c r="G45" i="141"/>
  <c r="H45" i="141"/>
  <c r="C40" i="141"/>
  <c r="D40" i="141"/>
  <c r="E40" i="141"/>
  <c r="F40" i="141"/>
  <c r="G40" i="141"/>
  <c r="H40" i="141"/>
  <c r="C44" i="141"/>
  <c r="D44" i="141"/>
  <c r="E44" i="141"/>
  <c r="F44" i="141"/>
  <c r="G44" i="141"/>
  <c r="H44" i="141"/>
  <c r="J40" i="139"/>
  <c r="J41" i="139"/>
  <c r="H44" i="19"/>
  <c r="H43" i="19"/>
  <c r="D44" i="19" l="1"/>
  <c r="E151" i="163"/>
  <c r="E149" i="163"/>
  <c r="E147" i="163"/>
  <c r="E145" i="163"/>
  <c r="E143" i="163"/>
  <c r="E152" i="163"/>
  <c r="E150" i="163"/>
  <c r="E148" i="163"/>
  <c r="E146" i="163"/>
  <c r="E154" i="162"/>
  <c r="E154" i="175"/>
  <c r="K21" i="165"/>
  <c r="K20" i="165"/>
  <c r="K19" i="165"/>
  <c r="K18" i="165"/>
  <c r="K17" i="165"/>
  <c r="K16" i="165"/>
  <c r="K15" i="165"/>
  <c r="K14" i="165"/>
  <c r="K13" i="165"/>
  <c r="N24" i="165"/>
  <c r="N23" i="165"/>
  <c r="N22" i="165"/>
  <c r="N19" i="165"/>
  <c r="N18" i="165"/>
  <c r="N17" i="165"/>
  <c r="N16" i="165"/>
  <c r="N15" i="165"/>
  <c r="N14" i="165"/>
  <c r="N13" i="165"/>
  <c r="N24" i="164"/>
  <c r="N23" i="164"/>
  <c r="N22" i="164"/>
  <c r="N19" i="164"/>
  <c r="N18" i="164"/>
  <c r="N17" i="164"/>
  <c r="N16" i="164"/>
  <c r="N15" i="164"/>
  <c r="N14" i="164"/>
  <c r="N13" i="164"/>
  <c r="N24" i="163"/>
  <c r="N23" i="163"/>
  <c r="N22" i="163"/>
  <c r="N19" i="163"/>
  <c r="N18" i="163"/>
  <c r="N17" i="163"/>
  <c r="N16" i="163"/>
  <c r="N15" i="163"/>
  <c r="N14" i="163"/>
  <c r="N13" i="163"/>
  <c r="G29" i="162"/>
  <c r="F29" i="162"/>
  <c r="D29" i="162"/>
  <c r="H25" i="162"/>
  <c r="G25" i="162"/>
  <c r="F25" i="162"/>
  <c r="E25" i="162"/>
  <c r="D25" i="162"/>
  <c r="C25" i="162"/>
  <c r="K20" i="162"/>
  <c r="J20" i="162"/>
  <c r="I20" i="162"/>
  <c r="K19" i="162"/>
  <c r="J19" i="162"/>
  <c r="I19" i="162"/>
  <c r="K13" i="162"/>
  <c r="J13" i="162"/>
  <c r="I13" i="162"/>
  <c r="N24" i="162"/>
  <c r="N23" i="162"/>
  <c r="N19" i="162"/>
  <c r="N18" i="162"/>
  <c r="N17" i="162"/>
  <c r="N16" i="162"/>
  <c r="N15" i="162"/>
  <c r="N14" i="162"/>
  <c r="N13" i="162"/>
  <c r="N24" i="176"/>
  <c r="N23" i="176"/>
  <c r="N22" i="176"/>
  <c r="N19" i="176"/>
  <c r="N18" i="176"/>
  <c r="N17" i="176"/>
  <c r="N16" i="176"/>
  <c r="N15" i="176"/>
  <c r="N14" i="176"/>
  <c r="N13" i="176"/>
  <c r="N24" i="178"/>
  <c r="N23" i="178"/>
  <c r="N22" i="178"/>
  <c r="N21" i="178"/>
  <c r="N20" i="178"/>
  <c r="N19" i="178"/>
  <c r="N18" i="178"/>
  <c r="N17" i="178"/>
  <c r="N16" i="178"/>
  <c r="N15" i="178"/>
  <c r="N14" i="178"/>
  <c r="N13" i="178"/>
  <c r="N24" i="174"/>
  <c r="N23" i="174"/>
  <c r="N22" i="174"/>
  <c r="N21" i="174"/>
  <c r="N20" i="174"/>
  <c r="N19" i="174"/>
  <c r="N18" i="174"/>
  <c r="N17" i="174"/>
  <c r="N16" i="174"/>
  <c r="N15" i="174"/>
  <c r="N14" i="174"/>
  <c r="N24" i="175"/>
  <c r="N23" i="175"/>
  <c r="N22" i="175"/>
  <c r="N21" i="175"/>
  <c r="N20" i="175"/>
  <c r="N19" i="175"/>
  <c r="N18" i="175"/>
  <c r="N17" i="175"/>
  <c r="N16" i="175"/>
  <c r="N15" i="175"/>
  <c r="N14" i="175"/>
  <c r="N13" i="175"/>
  <c r="N24" i="160"/>
  <c r="N23" i="160"/>
  <c r="N22" i="160"/>
  <c r="N21" i="160"/>
  <c r="N20" i="160"/>
  <c r="N19" i="160"/>
  <c r="N18" i="160"/>
  <c r="N17" i="160"/>
  <c r="N16" i="160"/>
  <c r="N15" i="160"/>
  <c r="N14" i="160"/>
  <c r="N13" i="160"/>
  <c r="N24" i="177"/>
  <c r="N23" i="177"/>
  <c r="N22" i="177"/>
  <c r="N21" i="177"/>
  <c r="N20" i="177"/>
  <c r="N19" i="177"/>
  <c r="N18" i="177"/>
  <c r="N17" i="177"/>
  <c r="N16" i="177"/>
  <c r="N15" i="177"/>
  <c r="N14" i="177"/>
  <c r="N13" i="177"/>
  <c r="N24" i="155"/>
  <c r="N23" i="155"/>
  <c r="N22" i="155"/>
  <c r="N21" i="155"/>
  <c r="N20" i="155"/>
  <c r="N19" i="155"/>
  <c r="N18" i="155"/>
  <c r="N17" i="155"/>
  <c r="N16" i="155"/>
  <c r="N15" i="155"/>
  <c r="N14" i="155"/>
  <c r="N13" i="155"/>
  <c r="N24" i="154"/>
  <c r="N23" i="154"/>
  <c r="N24" i="153"/>
  <c r="N23" i="153"/>
  <c r="N22" i="153"/>
  <c r="N21" i="153"/>
  <c r="N20" i="153"/>
  <c r="N19" i="153"/>
  <c r="N18" i="153"/>
  <c r="N17" i="153"/>
  <c r="N16" i="153"/>
  <c r="N15" i="153"/>
  <c r="N14" i="153"/>
  <c r="N13" i="153"/>
  <c r="K21" i="152"/>
  <c r="K20" i="152"/>
  <c r="K19" i="152"/>
  <c r="K13" i="152"/>
  <c r="N24" i="152"/>
  <c r="N23" i="152"/>
  <c r="N22" i="152"/>
  <c r="N21" i="152"/>
  <c r="N20" i="152"/>
  <c r="N19" i="152"/>
  <c r="N18" i="152"/>
  <c r="N17" i="152"/>
  <c r="N16" i="152"/>
  <c r="N15" i="152"/>
  <c r="N14" i="152"/>
  <c r="N13" i="152"/>
  <c r="N24" i="151"/>
  <c r="N23" i="151"/>
  <c r="N22" i="151"/>
  <c r="N21" i="151"/>
  <c r="N20" i="151"/>
  <c r="N19" i="151"/>
  <c r="N18" i="151"/>
  <c r="N17" i="151"/>
  <c r="N16" i="151"/>
  <c r="N15" i="151"/>
  <c r="N14" i="151"/>
  <c r="N13" i="151"/>
  <c r="N24" i="64"/>
  <c r="N23" i="64"/>
  <c r="N22" i="64"/>
  <c r="N21" i="64"/>
  <c r="N20" i="64"/>
  <c r="N19" i="64"/>
  <c r="N18" i="64"/>
  <c r="N17" i="64"/>
  <c r="N16" i="64"/>
  <c r="N15" i="64"/>
  <c r="N14" i="64"/>
  <c r="N13" i="64"/>
  <c r="N24" i="166"/>
  <c r="N23" i="166"/>
  <c r="N22" i="166"/>
  <c r="N21" i="166"/>
  <c r="N20" i="166"/>
  <c r="N19" i="166"/>
  <c r="N18" i="166"/>
  <c r="N17" i="166"/>
  <c r="N16" i="166"/>
  <c r="N15" i="166"/>
  <c r="N14" i="166"/>
  <c r="N13" i="166"/>
  <c r="N16" i="181"/>
  <c r="N16" i="179"/>
  <c r="N14" i="173"/>
  <c r="N16" i="173"/>
  <c r="N15" i="173"/>
  <c r="B69" i="172"/>
  <c r="D72" i="172" s="1"/>
  <c r="B68" i="172"/>
  <c r="B67" i="172"/>
  <c r="B66" i="172"/>
  <c r="B65" i="172"/>
  <c r="B64" i="172"/>
  <c r="B63" i="172"/>
  <c r="B62" i="172"/>
  <c r="B61" i="172"/>
  <c r="B60" i="172"/>
  <c r="B59" i="172"/>
  <c r="B58" i="172"/>
  <c r="B57" i="172"/>
  <c r="B56" i="172"/>
  <c r="B55" i="172"/>
  <c r="B54" i="172"/>
  <c r="B53" i="172"/>
  <c r="B52" i="172"/>
  <c r="B51" i="172"/>
  <c r="B50" i="172"/>
  <c r="B49" i="172"/>
  <c r="B48" i="172"/>
  <c r="B47" i="172"/>
  <c r="B46" i="172"/>
  <c r="B45" i="172"/>
  <c r="B44" i="172"/>
  <c r="B43" i="172"/>
  <c r="N16" i="172"/>
  <c r="D68" i="171"/>
  <c r="D67" i="171"/>
  <c r="D66" i="171"/>
  <c r="D65" i="171"/>
  <c r="D64" i="171"/>
  <c r="D63" i="171"/>
  <c r="D62" i="171"/>
  <c r="D61" i="171"/>
  <c r="D60" i="171"/>
  <c r="D59" i="171"/>
  <c r="D58" i="171"/>
  <c r="D57" i="171"/>
  <c r="D56" i="171"/>
  <c r="D55" i="171"/>
  <c r="D54" i="171"/>
  <c r="D53" i="171"/>
  <c r="D52" i="171"/>
  <c r="D51" i="171"/>
  <c r="D50" i="171"/>
  <c r="D49" i="171"/>
  <c r="D48" i="171"/>
  <c r="D47" i="171"/>
  <c r="D46" i="171"/>
  <c r="D45" i="171"/>
  <c r="N16" i="171"/>
  <c r="D67" i="169"/>
  <c r="D45" i="169"/>
  <c r="D46" i="169"/>
  <c r="D47" i="169"/>
  <c r="D48" i="169"/>
  <c r="D49" i="169"/>
  <c r="D50" i="169"/>
  <c r="D51" i="169"/>
  <c r="D52" i="169"/>
  <c r="D53" i="169"/>
  <c r="D54" i="169"/>
  <c r="D55" i="169"/>
  <c r="D56" i="169"/>
  <c r="D57" i="169"/>
  <c r="D58" i="169"/>
  <c r="D59" i="169"/>
  <c r="D60" i="169"/>
  <c r="D61" i="169"/>
  <c r="D62" i="169"/>
  <c r="D63" i="169"/>
  <c r="D64" i="169"/>
  <c r="D65" i="169"/>
  <c r="D66" i="169"/>
  <c r="D44" i="169"/>
  <c r="N15" i="170"/>
  <c r="N16" i="170"/>
  <c r="N16" i="169"/>
  <c r="D54" i="172" l="1"/>
  <c r="D71" i="172"/>
  <c r="N14" i="170"/>
  <c r="D65" i="172"/>
  <c r="D70" i="172"/>
  <c r="D57" i="172"/>
  <c r="D49" i="172"/>
  <c r="D61" i="172"/>
  <c r="D26" i="162"/>
  <c r="E26" i="162"/>
  <c r="G26" i="162"/>
  <c r="D47" i="172"/>
  <c r="D51" i="172"/>
  <c r="D53" i="172"/>
  <c r="D55" i="172"/>
  <c r="D59" i="172"/>
  <c r="D63" i="172"/>
  <c r="D67" i="172"/>
  <c r="F26" i="162"/>
  <c r="E154" i="178"/>
  <c r="D46" i="172"/>
  <c r="D50" i="172"/>
  <c r="D58" i="172"/>
  <c r="D62" i="172"/>
  <c r="D66" i="172"/>
  <c r="D69" i="172"/>
  <c r="D68" i="172"/>
  <c r="D60" i="172"/>
  <c r="D52" i="172"/>
  <c r="N15" i="172"/>
  <c r="N15" i="179"/>
  <c r="D64" i="172"/>
  <c r="D56" i="172"/>
  <c r="D48" i="172"/>
  <c r="N14" i="179"/>
  <c r="N14" i="172"/>
  <c r="N15" i="171"/>
  <c r="K28" i="152" l="1"/>
  <c r="N15" i="169"/>
  <c r="N14" i="169"/>
  <c r="N14" i="181" l="1"/>
  <c r="N15" i="181"/>
  <c r="H13" i="171"/>
  <c r="G13" i="171"/>
  <c r="F13" i="171"/>
  <c r="E13" i="171"/>
  <c r="D13" i="171"/>
  <c r="C13" i="171"/>
  <c r="G16" i="169"/>
  <c r="F16" i="169"/>
  <c r="E16" i="169"/>
  <c r="D16" i="169"/>
  <c r="C16" i="169"/>
  <c r="G15" i="169"/>
  <c r="F15" i="169"/>
  <c r="E15" i="169"/>
  <c r="D15" i="169"/>
  <c r="C15" i="169"/>
  <c r="G14" i="169"/>
  <c r="F14" i="169"/>
  <c r="E14" i="169"/>
  <c r="D14" i="169"/>
  <c r="C14" i="169"/>
  <c r="H13" i="169"/>
  <c r="G13" i="169"/>
  <c r="F13" i="169"/>
  <c r="E13" i="169"/>
  <c r="D13" i="169"/>
  <c r="C13" i="169"/>
  <c r="K15" i="169" l="1"/>
  <c r="I15" i="169"/>
  <c r="J15" i="169"/>
  <c r="I14" i="169"/>
  <c r="K14" i="169"/>
  <c r="J14" i="169"/>
  <c r="N13" i="172"/>
  <c r="I16" i="169"/>
  <c r="J16" i="169"/>
  <c r="K16" i="169"/>
  <c r="D17" i="169"/>
  <c r="N13" i="181"/>
  <c r="N13" i="169"/>
  <c r="C20" i="169" s="1"/>
  <c r="N13" i="173"/>
  <c r="K13" i="171"/>
  <c r="N13" i="171"/>
  <c r="N14" i="171"/>
  <c r="N13" i="170"/>
  <c r="F20" i="169"/>
  <c r="K13" i="169"/>
  <c r="J13" i="171"/>
  <c r="I13" i="171"/>
  <c r="J13" i="169"/>
  <c r="F17" i="169"/>
  <c r="H17" i="169"/>
  <c r="I13" i="169"/>
  <c r="C17" i="169"/>
  <c r="E17" i="169"/>
  <c r="G17" i="169"/>
  <c r="E20" i="169" l="1"/>
  <c r="F21" i="169" s="1"/>
  <c r="H20" i="169"/>
  <c r="D20" i="169"/>
  <c r="G20" i="169"/>
  <c r="D21" i="169"/>
  <c r="G18" i="169"/>
  <c r="E18" i="169"/>
  <c r="G21" i="169"/>
  <c r="N13" i="179"/>
  <c r="D18" i="169"/>
  <c r="F18" i="169"/>
  <c r="K20" i="169" l="1"/>
  <c r="I20" i="169"/>
  <c r="H21" i="169"/>
  <c r="E21" i="169"/>
  <c r="J20" i="169"/>
</calcChain>
</file>

<file path=xl/sharedStrings.xml><?xml version="1.0" encoding="utf-8"?>
<sst xmlns="http://schemas.openxmlformats.org/spreadsheetml/2006/main" count="1580" uniqueCount="240">
  <si>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</si>
  <si>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</si>
  <si>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</si>
  <si>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</si>
  <si>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</si>
  <si>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</si>
  <si>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</si>
  <si>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</si>
  <si>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</si>
  <si>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</si>
  <si>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</si>
  <si>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</si>
  <si>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</si>
  <si>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</si>
  <si>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</si>
  <si>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</si>
  <si>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</si>
  <si>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</si>
  <si>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</si>
  <si>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</si>
  <si>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</si>
  <si>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</si>
  <si>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</si>
  <si>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</si>
  <si>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</si>
  <si>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</si>
  <si>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</si>
  <si>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</si>
  <si>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</si>
  <si>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</si>
  <si>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</si>
  <si>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</si>
  <si>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</si>
  <si>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</si>
  <si>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</si>
  <si>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VIS*</t>
  </si>
  <si>
    <t>No VIS**</t>
  </si>
  <si>
    <t>Otros destinos</t>
  </si>
  <si>
    <t>No Vis</t>
  </si>
  <si>
    <t>Área licenciada para vivienda y otros destinos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</si>
  <si>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</si>
  <si>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</si>
  <si>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</si>
  <si>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</si>
  <si>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</si>
  <si>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</si>
  <si>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</si>
  <si>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</si>
  <si>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</si>
  <si>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</si>
  <si>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</si>
  <si>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</si>
  <si>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Índice de Precios al Consumidor e Índice de Costos de la Construcción de Vivienda</t>
  </si>
  <si>
    <t>%</t>
  </si>
  <si>
    <t>miles per.</t>
  </si>
  <si>
    <t>Personas ocupadas en el sector de la construcción e inmobiliario</t>
  </si>
  <si>
    <t>Ocupados construcción</t>
  </si>
  <si>
    <t>Ocupados act. inmobiliarias</t>
  </si>
  <si>
    <t>Total ocupados Bogotá</t>
  </si>
  <si>
    <t>Total ocupados Colombia</t>
  </si>
  <si>
    <t>Bogotá</t>
  </si>
  <si>
    <t>Despachos de cemento gris</t>
  </si>
  <si>
    <t>Miles de toneladas métricas (Bogotá)</t>
  </si>
  <si>
    <t>Fuente: Dane</t>
  </si>
  <si>
    <t>Total área licenciada para edificaciones</t>
  </si>
  <si>
    <t>Miles de metros cuadrados (Bogotá)</t>
  </si>
  <si>
    <t>Total área licenciada para vivienda</t>
  </si>
  <si>
    <t>Total área licenciada para Vivienda de Interés Social</t>
  </si>
  <si>
    <t>Total área licenciada para vivienda diferente a VIS</t>
  </si>
  <si>
    <t>Total área licenciada para destinos diferentes a vivienda*</t>
  </si>
  <si>
    <t>* Incluye industria, oficinas, bodega, comercio, hotel, educación, hospital, administración pública, religioso, social y otros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</si>
  <si>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</si>
  <si>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</si>
  <si>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</si>
  <si>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</si>
  <si>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</si>
  <si>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</si>
  <si>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</si>
  <si>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</si>
  <si>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</si>
  <si>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</si>
  <si>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</si>
  <si>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</si>
  <si>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Vis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</si>
  <si>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</si>
  <si>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</si>
  <si>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</si>
  <si>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</si>
  <si>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</si>
  <si>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</si>
  <si>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</si>
  <si>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</si>
  <si>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* Corresponde al número de viviendas que se encuentran en oferta en el mercado (sobre planos, en contrucción o terminadas)</t>
  </si>
  <si>
    <t>* Comprenden las ventas de vivivienda realizadas sobre planos, en contrucción o terminadas</t>
  </si>
  <si>
    <t>Miles de viviendas</t>
  </si>
  <si>
    <t>* La rotación corresponde al número de meses que se demoraría en comercializarse el inventario o stock con base en las ventas del mes.</t>
  </si>
  <si>
    <t>Número de meses</t>
  </si>
  <si>
    <t>Números índices (Bogotá)</t>
  </si>
  <si>
    <t>* Correspondel al IPC de arrendamientos efectivos "deflactado" por el IPC total de la ciudad.</t>
  </si>
  <si>
    <t>Indice de Costos de la Construcción de Vivienda (ICCV)</t>
  </si>
  <si>
    <t>Indice de Precios al Consumidor (IPC) de arrendamientos</t>
  </si>
  <si>
    <t>* Correspondel al ICCV total "deflactado" por el IPC total de la ciudad.</t>
  </si>
  <si>
    <t>Area licenciada para edificaciones</t>
  </si>
  <si>
    <t>Bienes de capital e insumos de la construcción importados</t>
  </si>
  <si>
    <t>Millones de dólares CIF (Bogotá)</t>
  </si>
  <si>
    <t>Insumos de la construcción importados</t>
  </si>
  <si>
    <t>Oferta de vivienda</t>
  </si>
  <si>
    <t>Rotación de vivienda</t>
  </si>
  <si>
    <t>IPC arrendamientos</t>
  </si>
  <si>
    <t>Fuente: Dane. Cálculos Dirección de Estudios Socioeconómicos y Regulatorios - SDDE</t>
  </si>
  <si>
    <t/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</si>
  <si>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</si>
  <si>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</si>
  <si>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</si>
  <si>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</si>
  <si>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</si>
  <si>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</si>
  <si>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</si>
  <si>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</si>
  <si>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</si>
  <si>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</si>
  <si>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</si>
  <si>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</si>
  <si>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Area culminada</t>
  </si>
  <si>
    <t>Area en proceso</t>
  </si>
  <si>
    <t>Area paralizada</t>
  </si>
  <si>
    <t>Distribución del área nueva que inició proceso constructivo</t>
  </si>
  <si>
    <t>Trimestre</t>
  </si>
  <si>
    <t>I</t>
  </si>
  <si>
    <t>II</t>
  </si>
  <si>
    <t>III</t>
  </si>
  <si>
    <t>IV</t>
  </si>
  <si>
    <t>Total edificaciones. Miles de metros cuadrados (Bogotá)</t>
  </si>
  <si>
    <t>Edificaciones</t>
  </si>
  <si>
    <t>Area nueva edificaciones en proceso de construcción</t>
  </si>
  <si>
    <t>Area nueva vivienda en proceso de construcción</t>
  </si>
  <si>
    <t>Fuente: Dane. Cálculos SDDE</t>
  </si>
  <si>
    <t>Total vivienda. Miles de metros cuadrados (Bogotá)</t>
  </si>
  <si>
    <t>Area nueva VIS en proceso de construcción</t>
  </si>
  <si>
    <t>Total No VIS*. Miles de metros cuadrados (Bogotá)</t>
  </si>
  <si>
    <t>Total VIS*. Miles de metros cuadrados (Bogotá)</t>
  </si>
  <si>
    <t>VIP</t>
  </si>
  <si>
    <t>Area nueva VIP en proceso de construcción</t>
  </si>
  <si>
    <t>Area nueva No VIS en proceso de construcción</t>
  </si>
  <si>
    <t>Ventas de VIP</t>
  </si>
  <si>
    <t>Ventas de VIS</t>
  </si>
  <si>
    <t>Ventas de vivienda diferente a VIS</t>
  </si>
  <si>
    <t>Proyectos</t>
  </si>
  <si>
    <t>Ventas de VIS entre 70 y 135 SMMLV</t>
  </si>
  <si>
    <t>* Vivienda de Interés Social (menos de 135 smlmv). ** Vivienda no VIS (precio superior a 135 smlmv)</t>
  </si>
  <si>
    <t>IPC arriendos/IPC total</t>
  </si>
  <si>
    <t>Resumen ventas de vivienda</t>
  </si>
  <si>
    <t>Ventas de vivienda en Bogotá*</t>
  </si>
  <si>
    <t>No VIS</t>
  </si>
  <si>
    <t>Area nueva destinos no residenciales</t>
  </si>
  <si>
    <t>Otros destinos no residenciales. Miles de metros cuadrados (Bogotá)</t>
  </si>
  <si>
    <t>Área total en proceso de construcción</t>
  </si>
  <si>
    <t>Vivienda. Miles de metros cuadrados (Bogotá)</t>
  </si>
  <si>
    <t>Area total en proceso para edificaciones</t>
  </si>
  <si>
    <t>Area total en proceso para vivienda</t>
  </si>
  <si>
    <t>Area total en proceso para otros destinos no residenciales</t>
  </si>
  <si>
    <t>VIP a VIS</t>
  </si>
  <si>
    <t>Fuente: Dane. Cálculos Dirección de Estudios Socioeconómicos y Regulatorios (SDDE)</t>
  </si>
  <si>
    <t>Area censada</t>
  </si>
  <si>
    <t>% Cambio   '13/'12</t>
  </si>
  <si>
    <t>Número de proyectos de vivienda en Bogotá*</t>
  </si>
  <si>
    <t>Ventas de Vivienda de Interés Social (VIS) en Bogotá*</t>
  </si>
  <si>
    <t>Ventas de Vivienda de Interés Prioritario (VIP) en Bogotá*</t>
  </si>
  <si>
    <t>Ventas de VIS de 70-135 SMMLV en Bogotá*</t>
  </si>
  <si>
    <t>Ventas de Vivienda diferente a VIS en Bogotá*</t>
  </si>
  <si>
    <t>Oferta de vivienda en Bogotá*</t>
  </si>
  <si>
    <t>Rotación del inventario de vivienda en Bogotá*</t>
  </si>
  <si>
    <t>Distribución del área censada, según estados de obra</t>
  </si>
  <si>
    <t>MES</t>
  </si>
  <si>
    <t>AÑO CORRIDO</t>
  </si>
  <si>
    <t>Oferta</t>
  </si>
  <si>
    <t>Contribución 2014</t>
  </si>
  <si>
    <t>Cambio '14/'13</t>
  </si>
  <si>
    <t>% Cambio   '14/'13</t>
  </si>
  <si>
    <t>% del total '14</t>
  </si>
  <si>
    <t xml:space="preserve"> '14 como % de '13</t>
  </si>
  <si>
    <t>Viviendas</t>
  </si>
  <si>
    <t>* Vivienda de Interés Social (menos de 135 smmlv)</t>
  </si>
  <si>
    <t>Producción industrial de concreto (m3)</t>
  </si>
  <si>
    <t>Miles de métros cúbicos (Bogotá)</t>
  </si>
  <si>
    <t>Producción industrial de concreto para edificaciones y obras civiles</t>
  </si>
  <si>
    <t>Producción industrial de concreto edificaciones (m3)</t>
  </si>
  <si>
    <t>Producción industrial de concreto para vivienda</t>
  </si>
  <si>
    <t>Producción industrial de concreto para edificaciones no residenciales*</t>
  </si>
  <si>
    <t xml:space="preserve">* Incluye: bodegas, edificaciones comerciales e industriales, oficinas, hoteles, administración pública, centros sociales y/o </t>
  </si>
  <si>
    <t>recreacionales, entre otros</t>
  </si>
  <si>
    <t>Producción industrial de concreto para obras civiles*</t>
  </si>
  <si>
    <t>* Incluye: puentes, túneles, carreteras, líneas de ferrocarril, aeropuertos, puertos, sistemas de riego, redes de acueducto, alcantarillado,</t>
  </si>
  <si>
    <t xml:space="preserve"> gas, electricidad, telecomunicaciones, centrales hidroeléctricas, oleoductos, viaductos acueductos, parques e instalaciones deportivas.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</si>
  <si>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</si>
  <si>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</si>
  <si>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</si>
  <si>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Area nueva VIS 70-135 smlv</t>
  </si>
  <si>
    <t>*: VIS: Vivienda de Interés Social. Viviendas de precio inferior a 135 smlmv.</t>
  </si>
  <si>
    <t>*: No VIS: Vivienda diferente a Interés Social. Viviendas de precio superior a 135 smlmv.</t>
  </si>
  <si>
    <t>Total VIP*. Miles de metros cuadrados (Bogotá)</t>
  </si>
  <si>
    <t>*: VIP: Vivienda de Interés Prioritaria. Viviendas de valor inferior a 70 smlmv.</t>
  </si>
  <si>
    <t>*: VIS: Vivienda de Interés Social. Viviendas de precio inferior a 135 smlm.</t>
  </si>
  <si>
    <t>Total VIS* entre 70 y 135 smlmv. Miles de metros cuadrados (Bogotá)</t>
  </si>
  <si>
    <t>Fuente: LEGISCOMEX. Cálculos Dirección de Estudios Socioeconómicos y Regulatorios - SDDE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</si>
  <si>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</si>
  <si>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</si>
  <si>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</si>
  <si>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</si>
  <si>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</si>
  <si>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</si>
  <si>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</si>
  <si>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</si>
  <si>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</si>
  <si>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</si>
  <si>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</si>
  <si>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</si>
  <si>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</si>
  <si>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</si>
  <si>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</si>
  <si>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</si>
  <si>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</si>
  <si>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</si>
  <si>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</si>
  <si>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</si>
  <si>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</si>
  <si>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</si>
  <si>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</si>
  <si>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</si>
  <si>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</si>
  <si>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</si>
  <si>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</si>
  <si>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 xml:space="preserve">Fuente: DANE. </t>
  </si>
  <si>
    <r>
      <t>Variaciones y contribuciones (Bogotá -</t>
    </r>
    <r>
      <rPr>
        <b/>
        <sz val="12"/>
        <color rgb="FF669900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octubre)</t>
    </r>
  </si>
  <si>
    <t>Año corrido a octubre</t>
  </si>
  <si>
    <t>Octubre</t>
  </si>
  <si>
    <t xml:space="preserve">trimestre móvil agosto-octubre , miles de personas </t>
  </si>
  <si>
    <t>III trimestre, miles de metros cuadrados (Bogotá)</t>
  </si>
  <si>
    <t>sep-14</t>
  </si>
  <si>
    <t xml:space="preserve">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</si>
</sst>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</numFmts>
  <fonts count="3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u/>
      <sz val="12"/>
      <color theme="0"/>
      <name val="Calibri"/>
      <family val="2"/>
    </font>
    <font>
      <b/>
      <sz val="12"/>
      <color rgb="FF6699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theme="0" tint="-4.9989318521683403E-2"/>
      <name val="Calibri"/>
      <family val="2"/>
      <scheme val="minor"/>
    </font>
    <font>
      <sz val="8"/>
      <color rgb="FF00455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30" fillId="0" borderId="0" applyFont="0" applyFill="0" applyBorder="0" applyAlignment="0" applyProtection="0"/>
  </cellStyleXfs>
  <cellXfs count="247">
    <xf numFmtId="0" fontId="0" fillId="0" borderId="0" xfId="0"/>
    <xf numFmtId="49" fontId="11" fillId="2" borderId="0" xfId="2" applyNumberFormat="1" applyFont="1" applyFill="1" applyBorder="1" applyAlignment="1">
      <alignment vertical="center" wrapText="1"/>
    </xf>
    <xf numFmtId="3" fontId="10" fillId="2" borderId="0" xfId="2" applyNumberFormat="1" applyFont="1" applyFill="1" applyBorder="1"/>
    <xf numFmtId="3" fontId="11" fillId="2" borderId="0" xfId="2" applyNumberFormat="1" applyFont="1" applyFill="1" applyBorder="1"/>
    <xf numFmtId="164" fontId="10" fillId="2" borderId="0" xfId="2" applyNumberFormat="1" applyFont="1" applyFill="1" applyBorder="1"/>
    <xf numFmtId="0" fontId="10" fillId="2" borderId="0" xfId="1" applyFont="1" applyFill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1" fillId="2" borderId="0" xfId="1" applyFont="1" applyFill="1" applyBorder="1"/>
    <xf numFmtId="0" fontId="10" fillId="2" borderId="3" xfId="1" applyFont="1" applyFill="1" applyBorder="1"/>
    <xf numFmtId="0" fontId="11" fillId="2" borderId="4" xfId="1" applyFont="1" applyFill="1" applyBorder="1" applyAlignment="1">
      <alignment horizontal="center"/>
    </xf>
    <xf numFmtId="0" fontId="11" fillId="2" borderId="5" xfId="1" applyFont="1" applyFill="1" applyBorder="1" applyAlignment="1">
      <alignment horizontal="center"/>
    </xf>
    <xf numFmtId="0" fontId="10" fillId="2" borderId="6" xfId="1" applyFont="1" applyFill="1" applyBorder="1"/>
    <xf numFmtId="0" fontId="11" fillId="2" borderId="7" xfId="1" applyFont="1" applyFill="1" applyBorder="1" applyAlignment="1">
      <alignment horizontal="center"/>
    </xf>
    <xf numFmtId="0" fontId="10" fillId="2" borderId="7" xfId="1" applyFont="1" applyFill="1" applyBorder="1"/>
    <xf numFmtId="0" fontId="10" fillId="2" borderId="8" xfId="1" applyFont="1" applyFill="1" applyBorder="1"/>
    <xf numFmtId="0" fontId="10" fillId="2" borderId="1" xfId="1" applyFont="1" applyFill="1" applyBorder="1"/>
    <xf numFmtId="0" fontId="10" fillId="2" borderId="9" xfId="1" applyFont="1" applyFill="1" applyBorder="1"/>
    <xf numFmtId="0" fontId="2" fillId="2" borderId="0" xfId="1" applyFont="1" applyFill="1"/>
    <xf numFmtId="3" fontId="10" fillId="2" borderId="2" xfId="2" applyNumberFormat="1" applyFont="1" applyFill="1" applyBorder="1"/>
    <xf numFmtId="164" fontId="10" fillId="2" borderId="2" xfId="2" applyNumberFormat="1" applyFont="1" applyFill="1" applyBorder="1"/>
    <xf numFmtId="164" fontId="10" fillId="2" borderId="0" xfId="1" applyNumberFormat="1" applyFont="1" applyFill="1"/>
    <xf numFmtId="164" fontId="2" fillId="3" borderId="2" xfId="2" applyNumberFormat="1" applyFont="1" applyFill="1" applyBorder="1"/>
    <xf numFmtId="164" fontId="12" fillId="3" borderId="2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17" fillId="2" borderId="1" xfId="1" applyFont="1" applyFill="1" applyBorder="1"/>
    <xf numFmtId="0" fontId="11" fillId="2" borderId="0" xfId="2" applyFont="1" applyFill="1" applyBorder="1" applyAlignment="1">
      <alignment horizontal="center"/>
    </xf>
    <xf numFmtId="0" fontId="18" fillId="4" borderId="0" xfId="1" applyFont="1" applyFill="1"/>
    <xf numFmtId="0" fontId="2" fillId="4" borderId="0" xfId="1" applyFont="1" applyFill="1"/>
    <xf numFmtId="0" fontId="19" fillId="4" borderId="0" xfId="1" applyFont="1" applyFill="1" applyBorder="1" applyAlignment="1">
      <alignment horizontal="center"/>
    </xf>
    <xf numFmtId="0" fontId="19" fillId="4" borderId="0" xfId="2" applyFont="1" applyFill="1" applyBorder="1" applyAlignment="1">
      <alignment horizontal="center"/>
    </xf>
    <xf numFmtId="0" fontId="18" fillId="4" borderId="0" xfId="1" applyFont="1" applyFill="1" applyBorder="1"/>
    <xf numFmtId="49" fontId="19" fillId="4" borderId="0" xfId="2" applyNumberFormat="1" applyFont="1" applyFill="1" applyBorder="1" applyAlignment="1">
      <alignment vertical="center" wrapText="1"/>
    </xf>
    <xf numFmtId="0" fontId="19" fillId="4" borderId="0" xfId="1" applyFont="1" applyFill="1" applyBorder="1"/>
    <xf numFmtId="3" fontId="18" fillId="4" borderId="0" xfId="2" applyNumberFormat="1" applyFont="1" applyFill="1" applyBorder="1"/>
    <xf numFmtId="164" fontId="18" fillId="4" borderId="0" xfId="3" applyNumberFormat="1" applyFont="1" applyFill="1" applyBorder="1"/>
    <xf numFmtId="3" fontId="19" fillId="4" borderId="0" xfId="2" applyNumberFormat="1" applyFont="1" applyFill="1" applyBorder="1"/>
    <xf numFmtId="164" fontId="19" fillId="4" borderId="0" xfId="2" applyNumberFormat="1" applyFont="1" applyFill="1" applyBorder="1"/>
    <xf numFmtId="9" fontId="18" fillId="4" borderId="0" xfId="3" applyFont="1" applyFill="1" applyBorder="1"/>
    <xf numFmtId="9" fontId="19" fillId="4" borderId="0" xfId="3" applyFont="1" applyFill="1" applyBorder="1"/>
    <xf numFmtId="3" fontId="18" fillId="2" borderId="0" xfId="2" applyNumberFormat="1" applyFont="1" applyFill="1" applyBorder="1"/>
    <xf numFmtId="3" fontId="19" fillId="2" borderId="0" xfId="2" applyNumberFormat="1" applyFont="1" applyFill="1" applyBorder="1"/>
    <xf numFmtId="164" fontId="18" fillId="2" borderId="0" xfId="2" applyNumberFormat="1" applyFont="1" applyFill="1" applyBorder="1"/>
    <xf numFmtId="0" fontId="18" fillId="5" borderId="0" xfId="1" applyFont="1" applyFill="1"/>
    <xf numFmtId="164" fontId="19" fillId="2" borderId="0" xfId="2" applyNumberFormat="1" applyFont="1" applyFill="1" applyBorder="1"/>
    <xf numFmtId="0" fontId="18" fillId="4" borderId="3" xfId="1" applyFont="1" applyFill="1" applyBorder="1"/>
    <xf numFmtId="0" fontId="19" fillId="4" borderId="4" xfId="1" applyFont="1" applyFill="1" applyBorder="1" applyAlignment="1">
      <alignment horizontal="center"/>
    </xf>
    <xf numFmtId="0" fontId="19" fillId="4" borderId="5" xfId="1" applyFont="1" applyFill="1" applyBorder="1" applyAlignment="1">
      <alignment horizontal="center"/>
    </xf>
    <xf numFmtId="0" fontId="18" fillId="4" borderId="6" xfId="1" applyFont="1" applyFill="1" applyBorder="1"/>
    <xf numFmtId="0" fontId="19" fillId="4" borderId="7" xfId="1" applyFont="1" applyFill="1" applyBorder="1" applyAlignment="1">
      <alignment horizontal="center"/>
    </xf>
    <xf numFmtId="0" fontId="18" fillId="4" borderId="7" xfId="1" applyFont="1" applyFill="1" applyBorder="1"/>
    <xf numFmtId="0" fontId="18" fillId="2" borderId="6" xfId="1" applyFont="1" applyFill="1" applyBorder="1"/>
    <xf numFmtId="0" fontId="18" fillId="4" borderId="8" xfId="1" applyFont="1" applyFill="1" applyBorder="1"/>
    <xf numFmtId="0" fontId="18" fillId="4" borderId="1" xfId="1" applyFont="1" applyFill="1" applyBorder="1"/>
    <xf numFmtId="0" fontId="18" fillId="4" borderId="9" xfId="1" applyFont="1" applyFill="1" applyBorder="1"/>
    <xf numFmtId="164" fontId="19" fillId="4" borderId="11" xfId="2" applyNumberFormat="1" applyFont="1" applyFill="1" applyBorder="1"/>
    <xf numFmtId="3" fontId="12" fillId="3" borderId="12" xfId="2" applyNumberFormat="1" applyFont="1" applyFill="1" applyBorder="1"/>
    <xf numFmtId="3" fontId="12" fillId="3" borderId="2" xfId="2" applyNumberFormat="1" applyFont="1" applyFill="1" applyBorder="1"/>
    <xf numFmtId="164" fontId="12" fillId="3" borderId="10" xfId="2" applyNumberFormat="1" applyFont="1" applyFill="1" applyBorder="1"/>
    <xf numFmtId="0" fontId="10" fillId="4" borderId="0" xfId="1" applyFont="1" applyFill="1" applyBorder="1"/>
    <xf numFmtId="3" fontId="10" fillId="4" borderId="2" xfId="2" applyNumberFormat="1" applyFont="1" applyFill="1" applyBorder="1"/>
    <xf numFmtId="3" fontId="11" fillId="4" borderId="2" xfId="2" applyNumberFormat="1" applyFont="1" applyFill="1" applyBorder="1"/>
    <xf numFmtId="164" fontId="10" fillId="4" borderId="2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9" fontId="10" fillId="4" borderId="0" xfId="3" applyFont="1" applyFill="1" applyBorder="1"/>
    <xf numFmtId="0" fontId="17" fillId="4" borderId="1" xfId="1" applyFont="1" applyFill="1" applyBorder="1"/>
    <xf numFmtId="3" fontId="2" fillId="2" borderId="0" xfId="1" applyNumberFormat="1" applyFont="1" applyFill="1"/>
    <xf numFmtId="164" fontId="10" fillId="2" borderId="0" xfId="3" applyNumberFormat="1" applyFont="1" applyFill="1" applyBorder="1"/>
    <xf numFmtId="0" fontId="17" fillId="2" borderId="0" xfId="1" applyFont="1" applyFill="1" applyBorder="1"/>
    <xf numFmtId="164" fontId="11" fillId="2" borderId="2" xfId="2" applyNumberFormat="1" applyFont="1" applyFill="1" applyBorder="1"/>
    <xf numFmtId="3" fontId="11" fillId="2" borderId="2" xfId="2" applyNumberFormat="1" applyFont="1" applyFill="1" applyBorder="1"/>
    <xf numFmtId="0" fontId="10" fillId="2" borderId="0" xfId="1" applyFont="1" applyFill="1" applyBorder="1" applyAlignment="1">
      <alignment wrapText="1"/>
    </xf>
    <xf numFmtId="0" fontId="11" fillId="2" borderId="0" xfId="2" applyFont="1" applyFill="1" applyBorder="1" applyAlignment="1">
      <alignment horizontal="center"/>
    </xf>
    <xf numFmtId="164" fontId="11" fillId="2" borderId="0" xfId="2" applyNumberFormat="1" applyFont="1" applyFill="1" applyBorder="1"/>
    <xf numFmtId="4" fontId="10" fillId="2" borderId="2" xfId="2" applyNumberFormat="1" applyFont="1" applyFill="1" applyBorder="1"/>
    <xf numFmtId="4" fontId="10" fillId="2" borderId="0" xfId="2" applyNumberFormat="1" applyFont="1" applyFill="1" applyBorder="1"/>
    <xf numFmtId="2" fontId="10" fillId="2" borderId="0" xfId="2" applyNumberFormat="1" applyFont="1" applyFill="1" applyBorder="1"/>
    <xf numFmtId="2" fontId="11" fillId="2" borderId="0" xfId="2" applyNumberFormat="1" applyFont="1" applyFill="1" applyBorder="1"/>
    <xf numFmtId="49" fontId="11" fillId="2" borderId="0" xfId="2" applyNumberFormat="1" applyFont="1" applyFill="1" applyBorder="1" applyAlignment="1">
      <alignment horizontal="center" vertical="center" wrapText="1"/>
    </xf>
    <xf numFmtId="3" fontId="10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12" fillId="3" borderId="12" xfId="2" applyNumberFormat="1" applyFont="1" applyFill="1" applyBorder="1"/>
    <xf numFmtId="164" fontId="12" fillId="2" borderId="0" xfId="2" applyNumberFormat="1" applyFont="1" applyFill="1" applyBorder="1"/>
    <xf numFmtId="0" fontId="0" fillId="0" borderId="0" xfId="0"/>
    <xf numFmtId="0" fontId="11" fillId="2" borderId="0" xfId="2" applyFont="1" applyFill="1" applyBorder="1" applyAlignment="1"/>
    <xf numFmtId="0" fontId="11" fillId="2" borderId="0" xfId="1" applyFont="1" applyFill="1" applyBorder="1" applyAlignment="1">
      <alignment horizontal="center"/>
    </xf>
    <xf numFmtId="0" fontId="10" fillId="2" borderId="0" xfId="1" applyFont="1" applyFill="1" applyBorder="1"/>
    <xf numFmtId="0" fontId="14" fillId="2" borderId="0" xfId="2" applyFont="1" applyFill="1" applyBorder="1" applyAlignment="1">
      <alignment horizontal="left"/>
    </xf>
    <xf numFmtId="0" fontId="14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horizont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1" applyFont="1" applyFill="1" applyBorder="1"/>
    <xf numFmtId="0" fontId="8" fillId="2" borderId="0" xfId="13" applyFill="1" applyBorder="1" applyAlignment="1" applyProtection="1">
      <alignment horizontal="left"/>
    </xf>
    <xf numFmtId="0" fontId="10" fillId="2" borderId="13" xfId="1" applyFont="1" applyFill="1" applyBorder="1"/>
    <xf numFmtId="0" fontId="11" fillId="2" borderId="14" xfId="1" applyFont="1" applyFill="1" applyBorder="1" applyAlignment="1">
      <alignment horizontal="center"/>
    </xf>
    <xf numFmtId="0" fontId="11" fillId="2" borderId="15" xfId="1" applyFont="1" applyFill="1" applyBorder="1" applyAlignment="1">
      <alignment horizontal="center"/>
    </xf>
    <xf numFmtId="0" fontId="10" fillId="2" borderId="16" xfId="1" applyFont="1" applyFill="1" applyBorder="1"/>
    <xf numFmtId="0" fontId="11" fillId="2" borderId="17" xfId="1" applyFont="1" applyFill="1" applyBorder="1" applyAlignment="1">
      <alignment horizontal="center"/>
    </xf>
    <xf numFmtId="0" fontId="11" fillId="2" borderId="17" xfId="2" applyFont="1" applyFill="1" applyBorder="1" applyAlignment="1"/>
    <xf numFmtId="0" fontId="20" fillId="2" borderId="17" xfId="2" applyFont="1" applyFill="1" applyBorder="1" applyAlignment="1">
      <alignment vertical="center"/>
    </xf>
    <xf numFmtId="0" fontId="2" fillId="2" borderId="17" xfId="1" applyFont="1" applyFill="1" applyBorder="1"/>
    <xf numFmtId="0" fontId="21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>
      <alignment horizontal="left"/>
    </xf>
    <xf numFmtId="0" fontId="16" fillId="2" borderId="17" xfId="13" applyFont="1" applyFill="1" applyBorder="1" applyAlignment="1" applyProtection="1"/>
    <xf numFmtId="0" fontId="10" fillId="2" borderId="18" xfId="1" applyFont="1" applyFill="1" applyBorder="1"/>
    <xf numFmtId="0" fontId="10" fillId="2" borderId="19" xfId="1" applyFont="1" applyFill="1" applyBorder="1"/>
    <xf numFmtId="0" fontId="10" fillId="2" borderId="20" xfId="1" applyFont="1" applyFill="1" applyBorder="1"/>
    <xf numFmtId="0" fontId="11" fillId="4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23" fillId="4" borderId="0" xfId="1" applyFont="1" applyFill="1"/>
    <xf numFmtId="17" fontId="23" fillId="2" borderId="0" xfId="1" applyNumberFormat="1" applyFont="1" applyFill="1"/>
    <xf numFmtId="1" fontId="23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8" fillId="4" borderId="0" xfId="1" applyNumberFormat="1" applyFont="1" applyFill="1"/>
    <xf numFmtId="0" fontId="17" fillId="4" borderId="0" xfId="1" applyFont="1" applyFill="1" applyBorder="1"/>
    <xf numFmtId="0" fontId="14" fillId="2" borderId="16" xfId="2" applyFont="1" applyFill="1" applyBorder="1" applyAlignment="1">
      <alignment horizontal="left"/>
    </xf>
    <xf numFmtId="164" fontId="18" fillId="4" borderId="0" xfId="1" applyNumberFormat="1" applyFont="1" applyFill="1"/>
    <xf numFmtId="0" fontId="24" fillId="4" borderId="0" xfId="1" applyFont="1" applyFill="1"/>
    <xf numFmtId="0" fontId="25" fillId="4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64" fontId="18" fillId="4" borderId="0" xfId="2" applyNumberFormat="1" applyFont="1" applyFill="1" applyBorder="1"/>
    <xf numFmtId="3" fontId="26" fillId="4" borderId="0" xfId="2" applyNumberFormat="1" applyFont="1" applyFill="1" applyBorder="1"/>
    <xf numFmtId="0" fontId="25" fillId="2" borderId="0" xfId="1" applyFont="1" applyFill="1"/>
    <xf numFmtId="0" fontId="25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1" fontId="11" fillId="2" borderId="0" xfId="2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27" fillId="4" borderId="0" xfId="1" applyFont="1" applyFill="1"/>
    <xf numFmtId="0" fontId="27" fillId="2" borderId="0" xfId="1" applyFont="1" applyFill="1"/>
    <xf numFmtId="3" fontId="27" fillId="2" borderId="0" xfId="1" applyNumberFormat="1" applyFont="1" applyFill="1"/>
    <xf numFmtId="0" fontId="27" fillId="5" borderId="0" xfId="1" applyFont="1" applyFill="1"/>
    <xf numFmtId="1" fontId="27" fillId="2" borderId="0" xfId="1" applyNumberFormat="1" applyFont="1" applyFill="1"/>
    <xf numFmtId="17" fontId="27" fillId="2" borderId="0" xfId="1" applyNumberFormat="1" applyFont="1" applyFill="1"/>
    <xf numFmtId="3" fontId="27" fillId="4" borderId="0" xfId="1" applyNumberFormat="1" applyFont="1" applyFill="1"/>
    <xf numFmtId="1" fontId="2" fillId="2" borderId="0" xfId="1" applyNumberFormat="1" applyFont="1" applyFill="1"/>
    <xf numFmtId="164" fontId="2" fillId="2" borderId="0" xfId="1" applyNumberFormat="1" applyFont="1" applyFill="1"/>
    <xf numFmtId="49" fontId="12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17" fontId="2" fillId="2" borderId="0" xfId="1" applyNumberFormat="1" applyFont="1" applyFill="1"/>
    <xf numFmtId="49" fontId="19" fillId="2" borderId="0" xfId="2" applyNumberFormat="1" applyFont="1" applyFill="1" applyBorder="1" applyAlignment="1">
      <alignment vertical="center" wrapText="1"/>
    </xf>
    <xf numFmtId="0" fontId="29" fillId="2" borderId="0" xfId="1" applyFont="1" applyFill="1"/>
    <xf numFmtId="164" fontId="29" fillId="2" borderId="0" xfId="1" applyNumberFormat="1" applyFont="1" applyFill="1"/>
    <xf numFmtId="3" fontId="28" fillId="2" borderId="0" xfId="0" applyNumberFormat="1" applyFont="1" applyFill="1"/>
    <xf numFmtId="0" fontId="12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23" fillId="5" borderId="0" xfId="1" applyFont="1" applyFill="1"/>
    <xf numFmtId="1" fontId="10" fillId="2" borderId="0" xfId="1" applyNumberFormat="1" applyFont="1" applyFill="1"/>
    <xf numFmtId="168" fontId="10" fillId="2" borderId="0" xfId="1" applyNumberFormat="1" applyFont="1" applyFill="1"/>
    <xf numFmtId="167" fontId="10" fillId="2" borderId="0" xfId="1" applyNumberFormat="1" applyFont="1" applyFill="1"/>
    <xf numFmtId="164" fontId="11" fillId="0" borderId="2" xfId="2" applyNumberFormat="1" applyFont="1" applyFill="1" applyBorder="1"/>
    <xf numFmtId="164" fontId="10" fillId="0" borderId="2" xfId="2" applyNumberFormat="1" applyFont="1" applyFill="1" applyBorder="1"/>
    <xf numFmtId="17" fontId="10" fillId="2" borderId="0" xfId="1" applyNumberFormat="1" applyFont="1" applyFill="1"/>
    <xf numFmtId="0" fontId="10" fillId="4" borderId="0" xfId="1" applyFont="1" applyFill="1"/>
    <xf numFmtId="4" fontId="18" fillId="4" borderId="0" xfId="1" applyNumberFormat="1" applyFont="1" applyFill="1"/>
    <xf numFmtId="1" fontId="10" fillId="4" borderId="0" xfId="1" applyNumberFormat="1" applyFont="1" applyFill="1"/>
    <xf numFmtId="3" fontId="0" fillId="2" borderId="0" xfId="0" applyNumberFormat="1" applyFill="1"/>
    <xf numFmtId="3" fontId="23" fillId="4" borderId="0" xfId="1" applyNumberFormat="1" applyFont="1" applyFill="1"/>
    <xf numFmtId="168" fontId="23" fillId="4" borderId="0" xfId="1" applyNumberFormat="1" applyFont="1" applyFill="1"/>
    <xf numFmtId="49" fontId="32" fillId="2" borderId="0" xfId="2" applyNumberFormat="1" applyFont="1" applyFill="1" applyBorder="1" applyAlignment="1">
      <alignment vertical="center" wrapText="1"/>
    </xf>
    <xf numFmtId="49" fontId="32" fillId="4" borderId="0" xfId="2" applyNumberFormat="1" applyFont="1" applyFill="1" applyBorder="1" applyAlignment="1">
      <alignment vertical="center" wrapText="1"/>
    </xf>
    <xf numFmtId="164" fontId="23" fillId="2" borderId="0" xfId="1" applyNumberFormat="1" applyFont="1" applyFill="1"/>
    <xf numFmtId="168" fontId="10" fillId="4" borderId="0" xfId="1" applyNumberFormat="1" applyFont="1" applyFill="1"/>
    <xf numFmtId="0" fontId="31" fillId="2" borderId="0" xfId="0" applyFont="1" applyFill="1"/>
    <xf numFmtId="0" fontId="31" fillId="2" borderId="0" xfId="0" quotePrefix="1" applyNumberFormat="1" applyFont="1" applyFill="1"/>
    <xf numFmtId="0" fontId="10" fillId="5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11" fillId="4" borderId="0" xfId="2" applyFont="1" applyFill="1" applyBorder="1" applyAlignment="1">
      <alignment horizontal="center"/>
    </xf>
    <xf numFmtId="0" fontId="33" fillId="4" borderId="0" xfId="1" applyFont="1" applyFill="1" applyBorder="1"/>
    <xf numFmtId="167" fontId="27" fillId="2" borderId="0" xfId="1" applyNumberFormat="1" applyFont="1" applyFill="1"/>
    <xf numFmtId="4" fontId="10" fillId="2" borderId="0" xfId="1" applyNumberFormat="1" applyFont="1" applyFill="1"/>
    <xf numFmtId="169" fontId="10" fillId="4" borderId="0" xfId="30" applyNumberFormat="1" applyFont="1" applyFill="1"/>
    <xf numFmtId="0" fontId="17" fillId="2" borderId="0" xfId="1" applyFont="1" applyFill="1" applyBorder="1" applyAlignment="1">
      <alignment horizontal="left"/>
    </xf>
    <xf numFmtId="3" fontId="31" fillId="2" borderId="0" xfId="0" applyNumberFormat="1" applyFont="1" applyFill="1" applyAlignment="1">
      <alignment horizontal="right"/>
    </xf>
    <xf numFmtId="164" fontId="31" fillId="2" borderId="0" xfId="0" applyNumberFormat="1" applyFont="1" applyFill="1" applyAlignment="1">
      <alignment horizontal="right"/>
    </xf>
    <xf numFmtId="3" fontId="12" fillId="3" borderId="10" xfId="2" applyNumberFormat="1" applyFont="1" applyFill="1" applyBorder="1"/>
    <xf numFmtId="3" fontId="10" fillId="0" borderId="0" xfId="1" applyNumberFormat="1" applyFont="1" applyFill="1"/>
    <xf numFmtId="0" fontId="18" fillId="0" borderId="0" xfId="1" applyFont="1" applyFill="1"/>
    <xf numFmtId="0" fontId="23" fillId="0" borderId="0" xfId="1" applyFont="1" applyFill="1"/>
    <xf numFmtId="0" fontId="10" fillId="0" borderId="0" xfId="1" applyFont="1" applyFill="1"/>
    <xf numFmtId="3" fontId="34" fillId="2" borderId="0" xfId="0" applyNumberFormat="1" applyFont="1" applyFill="1" applyAlignment="1">
      <alignment horizontal="right"/>
    </xf>
    <xf numFmtId="168" fontId="18" fillId="2" borderId="0" xfId="1" applyNumberFormat="1" applyFont="1" applyFill="1"/>
    <xf numFmtId="0" fontId="8" fillId="0" borderId="0" xfId="13" applyAlignment="1" applyProtection="1"/>
    <xf numFmtId="3" fontId="31" fillId="0" borderId="0" xfId="0" applyNumberFormat="1" applyFont="1" applyFill="1" applyAlignment="1">
      <alignment horizontal="right"/>
    </xf>
    <xf numFmtId="49" fontId="12" fillId="4" borderId="0" xfId="2" applyNumberFormat="1" applyFont="1" applyFill="1" applyBorder="1" applyAlignment="1">
      <alignment vertical="center" wrapText="1"/>
    </xf>
    <xf numFmtId="0" fontId="2" fillId="0" borderId="0" xfId="1" applyFont="1" applyFill="1"/>
    <xf numFmtId="2" fontId="2" fillId="2" borderId="0" xfId="1" applyNumberFormat="1" applyFont="1" applyFill="1"/>
    <xf numFmtId="164" fontId="28" fillId="2" borderId="0" xfId="0" applyNumberFormat="1" applyFont="1" applyFill="1" applyAlignment="1">
      <alignment horizontal="right"/>
    </xf>
    <xf numFmtId="168" fontId="2" fillId="2" borderId="0" xfId="1" applyNumberFormat="1" applyFont="1" applyFill="1"/>
    <xf numFmtId="169" fontId="2" fillId="2" borderId="0" xfId="30" applyNumberFormat="1" applyFont="1" applyFill="1"/>
    <xf numFmtId="43" fontId="28" fillId="2" borderId="0" xfId="30" applyFont="1" applyFill="1"/>
    <xf numFmtId="170" fontId="2" fillId="2" borderId="0" xfId="30" applyNumberFormat="1" applyFont="1" applyFill="1"/>
    <xf numFmtId="3" fontId="2" fillId="4" borderId="0" xfId="1" applyNumberFormat="1" applyFont="1" applyFill="1"/>
    <xf numFmtId="3" fontId="28" fillId="2" borderId="0" xfId="0" applyNumberFormat="1" applyFont="1" applyFill="1" applyAlignment="1">
      <alignment horizontal="right"/>
    </xf>
    <xf numFmtId="1" fontId="2" fillId="4" borderId="0" xfId="1" applyNumberFormat="1" applyFont="1" applyFill="1"/>
    <xf numFmtId="17" fontId="2" fillId="4" borderId="0" xfId="1" applyNumberFormat="1" applyFont="1" applyFill="1"/>
    <xf numFmtId="168" fontId="2" fillId="4" borderId="0" xfId="1" applyNumberFormat="1" applyFont="1" applyFill="1"/>
    <xf numFmtId="3" fontId="28" fillId="0" borderId="0" xfId="0" applyNumberFormat="1" applyFont="1" applyFill="1" applyAlignment="1">
      <alignment horizontal="right"/>
    </xf>
    <xf numFmtId="0" fontId="35" fillId="2" borderId="0" xfId="1" applyFont="1" applyFill="1" applyBorder="1"/>
    <xf numFmtId="0" fontId="2" fillId="2" borderId="0" xfId="1" applyFont="1" applyFill="1" applyBorder="1"/>
    <xf numFmtId="164" fontId="2" fillId="2" borderId="0" xfId="1" applyNumberFormat="1" applyFont="1" applyFill="1" applyBorder="1"/>
    <xf numFmtId="4" fontId="2" fillId="2" borderId="0" xfId="1" applyNumberFormat="1" applyFont="1" applyFill="1"/>
    <xf numFmtId="167" fontId="2" fillId="2" borderId="0" xfId="1" applyNumberFormat="1" applyFont="1" applyFill="1"/>
    <xf numFmtId="3" fontId="28" fillId="0" borderId="0" xfId="0" quotePrefix="1" applyNumberFormat="1" applyFont="1"/>
    <xf numFmtId="164" fontId="28" fillId="0" borderId="0" xfId="0" quotePrefix="1" applyNumberFormat="1" applyFont="1"/>
    <xf numFmtId="0" fontId="28" fillId="2" borderId="0" xfId="0" applyFont="1" applyFill="1"/>
    <xf numFmtId="0" fontId="28" fillId="2" borderId="0" xfId="0" quotePrefix="1" applyNumberFormat="1" applyFont="1" applyFill="1"/>
    <xf numFmtId="17" fontId="28" fillId="2" borderId="0" xfId="0" quotePrefix="1" applyNumberFormat="1" applyFont="1" applyFill="1" applyAlignment="1">
      <alignment horizontal="center" vertical="center"/>
    </xf>
    <xf numFmtId="3" fontId="2" fillId="2" borderId="0" xfId="1" applyNumberFormat="1" applyFont="1" applyFill="1" applyAlignment="1">
      <alignment horizontal="right"/>
    </xf>
    <xf numFmtId="3" fontId="2" fillId="0" borderId="0" xfId="1" applyNumberFormat="1" applyFont="1" applyFill="1"/>
    <xf numFmtId="3" fontId="28" fillId="0" borderId="0" xfId="0" quotePrefix="1" applyNumberFormat="1" applyFont="1" applyBorder="1"/>
    <xf numFmtId="3" fontId="28" fillId="0" borderId="0" xfId="0" quotePrefix="1" applyNumberFormat="1" applyFont="1" applyFill="1" applyBorder="1"/>
    <xf numFmtId="17" fontId="2" fillId="2" borderId="0" xfId="1" applyNumberFormat="1" applyFont="1" applyFill="1" applyAlignment="1">
      <alignment horizontal="left" vertical="center"/>
    </xf>
    <xf numFmtId="167" fontId="18" fillId="4" borderId="0" xfId="1" applyNumberFormat="1" applyFont="1" applyFill="1"/>
    <xf numFmtId="1" fontId="18" fillId="4" borderId="0" xfId="1" applyNumberFormat="1" applyFont="1" applyFill="1"/>
    <xf numFmtId="3" fontId="29" fillId="2" borderId="0" xfId="1" applyNumberFormat="1" applyFont="1" applyFill="1"/>
    <xf numFmtId="0" fontId="13" fillId="2" borderId="18" xfId="2" applyFont="1" applyFill="1" applyBorder="1" applyAlignment="1">
      <alignment horizontal="center"/>
    </xf>
    <xf numFmtId="0" fontId="13" fillId="2" borderId="19" xfId="2" applyFont="1" applyFill="1" applyBorder="1" applyAlignment="1">
      <alignment horizontal="center"/>
    </xf>
    <xf numFmtId="0" fontId="13" fillId="2" borderId="2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4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Font="1" applyFill="1" applyBorder="1" applyAlignment="1">
      <alignment horizontal="center"/>
    </xf>
    <xf numFmtId="1" fontId="11" fillId="4" borderId="0" xfId="2" applyNumberFormat="1" applyFont="1" applyFill="1" applyBorder="1" applyAlignment="1">
      <alignment horizontal="center" vertical="center" wrapText="1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  <xf numFmtId="0" fontId="0" fillId="0" borderId="1" xfId="0" applyBorder="1"/>
    <xf numFmtId="49" fontId="11" fillId="2" borderId="0" xfId="2" applyNumberFormat="1" applyFont="1" applyFill="1" applyBorder="1" applyAlignment="1">
      <alignment horizontal="center" vertical="center" wrapText="1"/>
    </xf>
    <xf numFmtId="0" fontId="11" fillId="4" borderId="7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1" fontId="11" fillId="2" borderId="1" xfId="2" applyNumberFormat="1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Millares" xfId="30" builtinId="3"/>
    <cellStyle name="Normal" xfId="0" builtinId="0"/>
    <cellStyle name="Normal 11" xfId="20"/>
    <cellStyle name="Normal 12" xfId="21"/>
    <cellStyle name="Normal 13" xfId="22"/>
    <cellStyle name="Normal 14" xfId="23"/>
    <cellStyle name="Normal 2" xfId="24"/>
    <cellStyle name="Normal 3" xfId="25"/>
    <cellStyle name="Normal 4" xfId="26"/>
    <cellStyle name="Normal 5" xfId="27"/>
    <cellStyle name="Normal 7" xfId="28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53722D"/>
      <color rgb="FFCCFF99"/>
      <color rgb="FF99CC00"/>
      <color rgb="FF669900"/>
      <color rgb="FF33CC33"/>
      <color rgb="FF00CC66"/>
      <color rgb="FF00FF99"/>
      <color rgb="FF6B970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5.xml"/><Relationship Id="rId47" Type="http://schemas.openxmlformats.org/officeDocument/2006/relationships/externalLink" Target="externalLinks/externalLink10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6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46" Type="http://schemas.openxmlformats.org/officeDocument/2006/relationships/externalLink" Target="externalLinks/externalLink9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edificaciones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54744744498624"/>
          <c:w val="0.6890264988062933"/>
          <c:h val="0.55038207710390552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censada'!$B$51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censada'!$C$51:$H$51</c:f>
              <c:numCache>
                <c:formatCode>#,##0</c:formatCode>
                <c:ptCount val="6"/>
                <c:pt idx="0">
                  <c:v>6093.9610000000002</c:v>
                </c:pt>
                <c:pt idx="1">
                  <c:v>6209.5470000000005</c:v>
                </c:pt>
                <c:pt idx="2">
                  <c:v>6449.4189999999999</c:v>
                </c:pt>
                <c:pt idx="3">
                  <c:v>6351.8730000000005</c:v>
                </c:pt>
                <c:pt idx="4">
                  <c:v>6421.1790000000001</c:v>
                </c:pt>
                <c:pt idx="5">
                  <c:v>8165.813000000001</c:v>
                </c:pt>
              </c:numCache>
            </c:numRef>
          </c:val>
        </c:ser>
        <c:ser>
          <c:idx val="0"/>
          <c:order val="0"/>
          <c:tx>
            <c:strRef>
              <c:f>'Area censada'!$B$50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censada'!$C$50:$H$50</c:f>
              <c:numCache>
                <c:formatCode>#,##0</c:formatCode>
                <c:ptCount val="6"/>
                <c:pt idx="0">
                  <c:v>1051.5630000000001</c:v>
                </c:pt>
                <c:pt idx="1">
                  <c:v>1084.7239999999999</c:v>
                </c:pt>
                <c:pt idx="2">
                  <c:v>1057.251</c:v>
                </c:pt>
                <c:pt idx="3">
                  <c:v>1480.441</c:v>
                </c:pt>
                <c:pt idx="4">
                  <c:v>1147.2070000000001</c:v>
                </c:pt>
                <c:pt idx="5">
                  <c:v>1018.703</c:v>
                </c:pt>
              </c:numCache>
            </c:numRef>
          </c:val>
        </c:ser>
        <c:ser>
          <c:idx val="2"/>
          <c:order val="2"/>
          <c:tx>
            <c:strRef>
              <c:f>'Area censada'!$B$52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censada'!$C$49:$H$49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censada'!$C$52:$H$52</c:f>
              <c:numCache>
                <c:formatCode>#,##0</c:formatCode>
                <c:ptCount val="6"/>
                <c:pt idx="0">
                  <c:v>655.21100000000001</c:v>
                </c:pt>
                <c:pt idx="1">
                  <c:v>651.67100000000005</c:v>
                </c:pt>
                <c:pt idx="2">
                  <c:v>716.60500000000002</c:v>
                </c:pt>
                <c:pt idx="3">
                  <c:v>667.70699999999999</c:v>
                </c:pt>
                <c:pt idx="4">
                  <c:v>718.47500000000002</c:v>
                </c:pt>
                <c:pt idx="5">
                  <c:v>967.10400000000004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5262336"/>
        <c:axId val="102213312"/>
      </c:barChart>
      <c:catAx>
        <c:axId val="125262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02213312"/>
        <c:crosses val="autoZero"/>
        <c:auto val="1"/>
        <c:lblAlgn val="ctr"/>
        <c:lblOffset val="100"/>
        <c:noMultiLvlLbl val="0"/>
      </c:catAx>
      <c:valAx>
        <c:axId val="102213312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252623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38"/>
          <c:w val="0.9"/>
          <c:h val="8.200864820160044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</a:t>
            </a:r>
            <a:r>
              <a:rPr lang="es-US" sz="1200" baseline="0">
                <a:solidFill>
                  <a:srgbClr val="53722D"/>
                </a:solidFill>
              </a:rPr>
              <a:t> censada en vivienda </a:t>
            </a:r>
            <a:r>
              <a:rPr lang="es-US" sz="1200">
                <a:solidFill>
                  <a:srgbClr val="53722D"/>
                </a:solidFill>
              </a:rPr>
              <a:t>(Miles de metros</a:t>
            </a:r>
            <a:r>
              <a:rPr lang="es-US" sz="1200" baseline="0">
                <a:solidFill>
                  <a:srgbClr val="53722D"/>
                </a:solidFill>
              </a:rPr>
              <a:t> cuadrados - III</a:t>
            </a:r>
            <a:r>
              <a:rPr lang="es-US" sz="1200">
                <a:solidFill>
                  <a:srgbClr val="53722D"/>
                </a:solidFill>
              </a:rPr>
              <a:t> trimestre)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4"/>
          <c:y val="0.20591266151855361"/>
          <c:w val="0.69922235130444754"/>
          <c:h val="0.55001689301664858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'Area censada'!$B$56</c:f>
              <c:strCache>
                <c:ptCount val="1"/>
                <c:pt idx="0">
                  <c:v>Area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censada'!$C$56:$H$56</c:f>
              <c:numCache>
                <c:formatCode>#,##0</c:formatCode>
                <c:ptCount val="6"/>
                <c:pt idx="0">
                  <c:v>4044.1429999999996</c:v>
                </c:pt>
                <c:pt idx="1">
                  <c:v>4250.13</c:v>
                </c:pt>
                <c:pt idx="2">
                  <c:v>4610.26</c:v>
                </c:pt>
                <c:pt idx="3">
                  <c:v>4848.2609999999995</c:v>
                </c:pt>
                <c:pt idx="4">
                  <c:v>4301.5789999999997</c:v>
                </c:pt>
                <c:pt idx="5">
                  <c:v>5061.5770000000002</c:v>
                </c:pt>
              </c:numCache>
            </c:numRef>
          </c:val>
        </c:ser>
        <c:ser>
          <c:idx val="0"/>
          <c:order val="0"/>
          <c:tx>
            <c:strRef>
              <c:f>'Area censada'!$B$55</c:f>
              <c:strCache>
                <c:ptCount val="1"/>
                <c:pt idx="0">
                  <c:v>Area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censada'!$C$55:$H$55</c:f>
              <c:numCache>
                <c:formatCode>#,##0</c:formatCode>
                <c:ptCount val="6"/>
                <c:pt idx="0">
                  <c:v>779.33900000000006</c:v>
                </c:pt>
                <c:pt idx="1">
                  <c:v>826.21400000000006</c:v>
                </c:pt>
                <c:pt idx="2">
                  <c:v>801.81</c:v>
                </c:pt>
                <c:pt idx="3">
                  <c:v>1098.55</c:v>
                </c:pt>
                <c:pt idx="4">
                  <c:v>929.68899999999996</c:v>
                </c:pt>
                <c:pt idx="5">
                  <c:v>747.07899999999995</c:v>
                </c:pt>
              </c:numCache>
            </c:numRef>
          </c:val>
        </c:ser>
        <c:ser>
          <c:idx val="2"/>
          <c:order val="2"/>
          <c:tx>
            <c:strRef>
              <c:f>'Area censada'!$B$57</c:f>
              <c:strCache>
                <c:ptCount val="1"/>
                <c:pt idx="0">
                  <c:v>Area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'Area censada'!$C$54:$H$54</c:f>
              <c:numCache>
                <c:formatCode>#,##0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'Area censada'!$C$57:$H$57</c:f>
              <c:numCache>
                <c:formatCode>#,##0</c:formatCode>
                <c:ptCount val="6"/>
                <c:pt idx="0">
                  <c:v>284.935</c:v>
                </c:pt>
                <c:pt idx="1">
                  <c:v>316.23</c:v>
                </c:pt>
                <c:pt idx="2">
                  <c:v>360.51599999999996</c:v>
                </c:pt>
                <c:pt idx="3">
                  <c:v>274.85300000000001</c:v>
                </c:pt>
                <c:pt idx="4">
                  <c:v>246.774</c:v>
                </c:pt>
                <c:pt idx="5">
                  <c:v>461.44100000000003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25263360"/>
        <c:axId val="102215616"/>
      </c:barChart>
      <c:catAx>
        <c:axId val="1252633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CO"/>
          </a:p>
        </c:txPr>
        <c:crossAx val="102215616"/>
        <c:crosses val="autoZero"/>
        <c:auto val="1"/>
        <c:lblAlgn val="ctr"/>
        <c:lblOffset val="100"/>
        <c:noMultiLvlLbl val="0"/>
      </c:catAx>
      <c:valAx>
        <c:axId val="102215616"/>
        <c:scaling>
          <c:orientation val="minMax"/>
          <c:max val="1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0%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2526336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72"/>
          <c:w val="0.9"/>
          <c:h val="8.090786136523395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Edificaciones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edificaciones'!$C$49:$C$69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edificaciones'!$D$49:$D$69</c:f>
              <c:numCache>
                <c:formatCode>General</c:formatCode>
                <c:ptCount val="21"/>
                <c:pt idx="0">
                  <c:v>6546.6785</c:v>
                </c:pt>
                <c:pt idx="1">
                  <c:v>6205.9295000000002</c:v>
                </c:pt>
                <c:pt idx="2">
                  <c:v>5946.2775000000001</c:v>
                </c:pt>
                <c:pt idx="3">
                  <c:v>5912.7055</c:v>
                </c:pt>
                <c:pt idx="4">
                  <c:v>5941.6019999999999</c:v>
                </c:pt>
                <c:pt idx="5">
                  <c:v>6071.1025</c:v>
                </c:pt>
                <c:pt idx="6">
                  <c:v>6038.5155000000004</c:v>
                </c:pt>
                <c:pt idx="7">
                  <c:v>6060.10275</c:v>
                </c:pt>
                <c:pt idx="8">
                  <c:v>6120.0707499999999</c:v>
                </c:pt>
                <c:pt idx="9">
                  <c:v>6172.9237499999999</c:v>
                </c:pt>
                <c:pt idx="10">
                  <c:v>6344.7117500000004</c:v>
                </c:pt>
                <c:pt idx="11">
                  <c:v>6357.2117500000004</c:v>
                </c:pt>
                <c:pt idx="12">
                  <c:v>6332.8252499999999</c:v>
                </c:pt>
                <c:pt idx="13">
                  <c:v>6369.1464999999998</c:v>
                </c:pt>
                <c:pt idx="14">
                  <c:v>6253.7407499999999</c:v>
                </c:pt>
                <c:pt idx="15">
                  <c:v>6210.5124999999998</c:v>
                </c:pt>
                <c:pt idx="16">
                  <c:v>6227.8389999999999</c:v>
                </c:pt>
                <c:pt idx="17">
                  <c:v>6195.2617499999997</c:v>
                </c:pt>
                <c:pt idx="18">
                  <c:v>6419.8665000000001</c:v>
                </c:pt>
                <c:pt idx="19">
                  <c:v>6887.1372499999998</c:v>
                </c:pt>
                <c:pt idx="20">
                  <c:v>7323.6797500000002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445568"/>
        <c:axId val="100713600"/>
      </c:lineChart>
      <c:catAx>
        <c:axId val="126445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136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0713600"/>
        <c:scaling>
          <c:orientation val="minMax"/>
          <c:max val="7500"/>
          <c:min val="5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445568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Vivienda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vivienda'!$C$49:$C$69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vivienda'!$D$49:$D$69</c:f>
              <c:numCache>
                <c:formatCode>General</c:formatCode>
                <c:ptCount val="21"/>
                <c:pt idx="0">
                  <c:v>4044.143</c:v>
                </c:pt>
                <c:pt idx="1">
                  <c:v>3631.9720000000002</c:v>
                </c:pt>
                <c:pt idx="2">
                  <c:v>4048.482</c:v>
                </c:pt>
                <c:pt idx="3">
                  <c:v>3967.2664999999997</c:v>
                </c:pt>
                <c:pt idx="4">
                  <c:v>4018.76325</c:v>
                </c:pt>
                <c:pt idx="5">
                  <c:v>4158.79925</c:v>
                </c:pt>
                <c:pt idx="6">
                  <c:v>4160.1315000000004</c:v>
                </c:pt>
                <c:pt idx="7">
                  <c:v>4217.9665000000005</c:v>
                </c:pt>
                <c:pt idx="8">
                  <c:v>4307.9989999999998</c:v>
                </c:pt>
                <c:pt idx="9">
                  <c:v>4425.3665000000001</c:v>
                </c:pt>
                <c:pt idx="10">
                  <c:v>4632.05375</c:v>
                </c:pt>
                <c:pt idx="11">
                  <c:v>4736.5339999999997</c:v>
                </c:pt>
                <c:pt idx="12">
                  <c:v>4796.0342499999997</c:v>
                </c:pt>
                <c:pt idx="13">
                  <c:v>4777.9637499999999</c:v>
                </c:pt>
                <c:pt idx="14">
                  <c:v>4648.5770000000002</c:v>
                </c:pt>
                <c:pt idx="15">
                  <c:v>4507.2250000000004</c:v>
                </c:pt>
                <c:pt idx="16">
                  <c:v>4370.5545000000002</c:v>
                </c:pt>
                <c:pt idx="17">
                  <c:v>4262.1147499999997</c:v>
                </c:pt>
                <c:pt idx="18">
                  <c:v>4346.8237499999996</c:v>
                </c:pt>
                <c:pt idx="19">
                  <c:v>4535.08025</c:v>
                </c:pt>
                <c:pt idx="20">
                  <c:v>4725.2387500000004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59296"/>
        <c:axId val="100718208"/>
      </c:lineChart>
      <c:catAx>
        <c:axId val="1255592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718208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0718208"/>
        <c:scaling>
          <c:orientation val="minMax"/>
          <c:max val="5000"/>
          <c:min val="3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559296"/>
        <c:crosses val="autoZero"/>
        <c:crossBetween val="midCat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total en proceso de construcción. Otros destinos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otros destinos'!$C$48:$C$68</c:f>
              <c:numCache>
                <c:formatCode>General</c:formatCode>
                <c:ptCount val="21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smooth val="1"/>
        </c:ser>
        <c:ser>
          <c:idx val="1"/>
          <c:order val="1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proceso otros destinos'!$C$49:$C$69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proceso otros destinos'!$D$49:$D$69</c:f>
              <c:numCache>
                <c:formatCode>#,##0</c:formatCode>
                <c:ptCount val="21"/>
                <c:pt idx="0">
                  <c:v>2049.8180000000002</c:v>
                </c:pt>
                <c:pt idx="1">
                  <c:v>1838.0160000000001</c:v>
                </c:pt>
                <c:pt idx="2">
                  <c:v>1964.9130000000002</c:v>
                </c:pt>
                <c:pt idx="3">
                  <c:v>1945.4390000000001</c:v>
                </c:pt>
                <c:pt idx="4">
                  <c:v>1922.8387499999999</c:v>
                </c:pt>
                <c:pt idx="5">
                  <c:v>1912.3032499999999</c:v>
                </c:pt>
                <c:pt idx="6">
                  <c:v>1878.384</c:v>
                </c:pt>
                <c:pt idx="7">
                  <c:v>1842.1362499999996</c:v>
                </c:pt>
                <c:pt idx="8">
                  <c:v>1812.0717499999996</c:v>
                </c:pt>
                <c:pt idx="9">
                  <c:v>1747.5572499999996</c:v>
                </c:pt>
                <c:pt idx="10">
                  <c:v>1712.6579999999997</c:v>
                </c:pt>
                <c:pt idx="11">
                  <c:v>1620.6777499999998</c:v>
                </c:pt>
                <c:pt idx="12">
                  <c:v>1536.7909999999997</c:v>
                </c:pt>
                <c:pt idx="13">
                  <c:v>1591.1827499999997</c:v>
                </c:pt>
                <c:pt idx="14">
                  <c:v>1605.1637499999997</c:v>
                </c:pt>
                <c:pt idx="15">
                  <c:v>1703.2874999999997</c:v>
                </c:pt>
                <c:pt idx="16">
                  <c:v>1857.2845</c:v>
                </c:pt>
                <c:pt idx="17">
                  <c:v>1933.1469999999999</c:v>
                </c:pt>
                <c:pt idx="18">
                  <c:v>2073.0427500000001</c:v>
                </c:pt>
                <c:pt idx="19">
                  <c:v>2352.0572499999998</c:v>
                </c:pt>
                <c:pt idx="20">
                  <c:v>2598.2162499999999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56032"/>
        <c:axId val="126781696"/>
      </c:lineChart>
      <c:catAx>
        <c:axId val="1269560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8169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26781696"/>
        <c:scaling>
          <c:orientation val="minMax"/>
          <c:max val="3000"/>
          <c:min val="1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56032"/>
        <c:crosses val="autoZero"/>
        <c:crossBetween val="midCat"/>
        <c:majorUnit val="5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edificaciones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movil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edificaciones'!$C$51:$C$71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edificaciones'!$D$51:$D$71</c:f>
              <c:numCache>
                <c:formatCode>General</c:formatCode>
                <c:ptCount val="21"/>
                <c:pt idx="0">
                  <c:v>884.47974999999997</c:v>
                </c:pt>
                <c:pt idx="1">
                  <c:v>931.77650000000006</c:v>
                </c:pt>
                <c:pt idx="2">
                  <c:v>1002.5527499999999</c:v>
                </c:pt>
                <c:pt idx="3">
                  <c:v>1134.6902500000001</c:v>
                </c:pt>
                <c:pt idx="4">
                  <c:v>1226.1132500000001</c:v>
                </c:pt>
                <c:pt idx="5">
                  <c:v>1217.0352499999999</c:v>
                </c:pt>
                <c:pt idx="6">
                  <c:v>1107.854</c:v>
                </c:pt>
                <c:pt idx="7">
                  <c:v>1126.2829999999999</c:v>
                </c:pt>
                <c:pt idx="8">
                  <c:v>1187.0550000000001</c:v>
                </c:pt>
                <c:pt idx="9">
                  <c:v>1188.366</c:v>
                </c:pt>
                <c:pt idx="10">
                  <c:v>1290.5915</c:v>
                </c:pt>
                <c:pt idx="11">
                  <c:v>1148.77325</c:v>
                </c:pt>
                <c:pt idx="12">
                  <c:v>1086.296</c:v>
                </c:pt>
                <c:pt idx="13">
                  <c:v>1078.4727499999999</c:v>
                </c:pt>
                <c:pt idx="14">
                  <c:v>992.25250000000005</c:v>
                </c:pt>
                <c:pt idx="15">
                  <c:v>1055.7215000000001</c:v>
                </c:pt>
                <c:pt idx="16">
                  <c:v>1102.835</c:v>
                </c:pt>
                <c:pt idx="17">
                  <c:v>1096.6369999999999</c:v>
                </c:pt>
                <c:pt idx="18">
                  <c:v>1160.7556666666667</c:v>
                </c:pt>
                <c:pt idx="19">
                  <c:v>1147.6346666666668</c:v>
                </c:pt>
                <c:pt idx="20">
                  <c:v>1262.4763333333333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61856"/>
        <c:axId val="126786304"/>
      </c:lineChart>
      <c:catAx>
        <c:axId val="1255618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8630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26786304"/>
        <c:scaling>
          <c:orientation val="minMax"/>
          <c:max val="1400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561856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vivienda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813430396672122"/>
          <c:y val="0.30011512354059194"/>
          <c:w val="0.81789709305204772"/>
          <c:h val="0.567623857362657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vivienda'!$C$51:$C$71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vivienda'!$D$51:$D$71</c:f>
              <c:numCache>
                <c:formatCode>General</c:formatCode>
                <c:ptCount val="21"/>
                <c:pt idx="0">
                  <c:v>609.21349999999995</c:v>
                </c:pt>
                <c:pt idx="1">
                  <c:v>656.90949999999998</c:v>
                </c:pt>
                <c:pt idx="2">
                  <c:v>735.04674999999997</c:v>
                </c:pt>
                <c:pt idx="3">
                  <c:v>823.53300000000002</c:v>
                </c:pt>
                <c:pt idx="4">
                  <c:v>918.90425000000005</c:v>
                </c:pt>
                <c:pt idx="5">
                  <c:v>922.13149999999996</c:v>
                </c:pt>
                <c:pt idx="6">
                  <c:v>858.06925000000001</c:v>
                </c:pt>
                <c:pt idx="7">
                  <c:v>911.62549999999999</c:v>
                </c:pt>
                <c:pt idx="8">
                  <c:v>946.51824999999997</c:v>
                </c:pt>
                <c:pt idx="9">
                  <c:v>950.49725000000001</c:v>
                </c:pt>
                <c:pt idx="10">
                  <c:v>1034.83</c:v>
                </c:pt>
                <c:pt idx="11">
                  <c:v>916.08074999999997</c:v>
                </c:pt>
                <c:pt idx="12">
                  <c:v>876.23649999999998</c:v>
                </c:pt>
                <c:pt idx="13">
                  <c:v>807.98199999999997</c:v>
                </c:pt>
                <c:pt idx="14">
                  <c:v>731.13374999999996</c:v>
                </c:pt>
                <c:pt idx="15">
                  <c:v>746.85275000000001</c:v>
                </c:pt>
                <c:pt idx="16">
                  <c:v>741.79975000000002</c:v>
                </c:pt>
                <c:pt idx="17">
                  <c:v>780.01724999999999</c:v>
                </c:pt>
                <c:pt idx="18">
                  <c:v>832.58624999999995</c:v>
                </c:pt>
                <c:pt idx="19">
                  <c:v>833.83474999999999</c:v>
                </c:pt>
                <c:pt idx="20">
                  <c:v>813.33900000000006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622272"/>
        <c:axId val="127036800"/>
      </c:lineChart>
      <c:catAx>
        <c:axId val="125622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036800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27036800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22272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VIS'!$D$52:$D$72</c:f>
              <c:numCache>
                <c:formatCode>General</c:formatCode>
                <c:ptCount val="21"/>
                <c:pt idx="0">
                  <c:v>179.20625000000001</c:v>
                </c:pt>
                <c:pt idx="1">
                  <c:v>199.92075</c:v>
                </c:pt>
                <c:pt idx="2">
                  <c:v>233.48650000000001</c:v>
                </c:pt>
                <c:pt idx="3">
                  <c:v>237.60149999999999</c:v>
                </c:pt>
                <c:pt idx="4">
                  <c:v>241.66725</c:v>
                </c:pt>
                <c:pt idx="5">
                  <c:v>244.27950000000001</c:v>
                </c:pt>
                <c:pt idx="6">
                  <c:v>209.11699999999999</c:v>
                </c:pt>
                <c:pt idx="7">
                  <c:v>219.51875000000001</c:v>
                </c:pt>
                <c:pt idx="8">
                  <c:v>217.35675000000001</c:v>
                </c:pt>
                <c:pt idx="9">
                  <c:v>209.3415</c:v>
                </c:pt>
                <c:pt idx="10">
                  <c:v>231.23400000000001</c:v>
                </c:pt>
                <c:pt idx="11">
                  <c:v>183.9385</c:v>
                </c:pt>
                <c:pt idx="12">
                  <c:v>177.53749999999999</c:v>
                </c:pt>
                <c:pt idx="13">
                  <c:v>163.529</c:v>
                </c:pt>
                <c:pt idx="14">
                  <c:v>139.41425000000001</c:v>
                </c:pt>
                <c:pt idx="15">
                  <c:v>135.39574999999999</c:v>
                </c:pt>
                <c:pt idx="16">
                  <c:v>129.09424999999999</c:v>
                </c:pt>
                <c:pt idx="17">
                  <c:v>105.655</c:v>
                </c:pt>
                <c:pt idx="18">
                  <c:v>118.98875</c:v>
                </c:pt>
                <c:pt idx="19">
                  <c:v>127.63249999999999</c:v>
                </c:pt>
                <c:pt idx="20">
                  <c:v>187.35974999999999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81472"/>
        <c:axId val="100581376"/>
      </c:lineChart>
      <c:catAx>
        <c:axId val="1254814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8137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0581376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4814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No VIS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No VIS'!$C$53:$C$73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No VIS'!$D$53:$D$73</c:f>
              <c:numCache>
                <c:formatCode>General</c:formatCode>
                <c:ptCount val="21"/>
                <c:pt idx="0">
                  <c:v>430.00725</c:v>
                </c:pt>
                <c:pt idx="1">
                  <c:v>456.98874999999998</c:v>
                </c:pt>
                <c:pt idx="2">
                  <c:v>501.56025</c:v>
                </c:pt>
                <c:pt idx="3">
                  <c:v>585.93150000000003</c:v>
                </c:pt>
                <c:pt idx="4">
                  <c:v>677.23699999999997</c:v>
                </c:pt>
                <c:pt idx="5">
                  <c:v>677.85199999999998</c:v>
                </c:pt>
                <c:pt idx="6">
                  <c:v>648.95225000000005</c:v>
                </c:pt>
                <c:pt idx="7">
                  <c:v>692.10675000000003</c:v>
                </c:pt>
                <c:pt idx="8">
                  <c:v>729.16150000000005</c:v>
                </c:pt>
                <c:pt idx="9">
                  <c:v>741.15575000000001</c:v>
                </c:pt>
                <c:pt idx="10">
                  <c:v>803.596</c:v>
                </c:pt>
                <c:pt idx="11">
                  <c:v>732.14224999999999</c:v>
                </c:pt>
                <c:pt idx="12">
                  <c:v>698.69899999999996</c:v>
                </c:pt>
                <c:pt idx="13">
                  <c:v>644.45299999999997</c:v>
                </c:pt>
                <c:pt idx="14">
                  <c:v>591.71950000000004</c:v>
                </c:pt>
                <c:pt idx="15">
                  <c:v>611.45699999999999</c:v>
                </c:pt>
                <c:pt idx="16">
                  <c:v>612.70550000000003</c:v>
                </c:pt>
                <c:pt idx="17">
                  <c:v>674.36225000000002</c:v>
                </c:pt>
                <c:pt idx="18">
                  <c:v>713.59749999999997</c:v>
                </c:pt>
                <c:pt idx="19">
                  <c:v>706.20225000000005</c:v>
                </c:pt>
                <c:pt idx="20">
                  <c:v>625.97924999999998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80960"/>
        <c:axId val="100585984"/>
      </c:lineChart>
      <c:catAx>
        <c:axId val="125480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05859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00585984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480960"/>
        <c:crosses val="autoZero"/>
        <c:crossBetween val="midCat"/>
        <c:majorUnit val="2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VIP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VIP'!$D$52:$D$72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mar-13</c:v>
                </c:pt>
                <c:pt idx="17">
                  <c:v>sep-13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VIP'!$E$52:$E$72</c:f>
              <c:numCache>
                <c:formatCode>General</c:formatCode>
                <c:ptCount val="21"/>
                <c:pt idx="0">
                  <c:v>63.398000000000003</c:v>
                </c:pt>
                <c:pt idx="1">
                  <c:v>64.376499999999993</c:v>
                </c:pt>
                <c:pt idx="2">
                  <c:v>82.832750000000004</c:v>
                </c:pt>
                <c:pt idx="3">
                  <c:v>74.292500000000004</c:v>
                </c:pt>
                <c:pt idx="4">
                  <c:v>79.476749999999996</c:v>
                </c:pt>
                <c:pt idx="5">
                  <c:v>70.285250000000005</c:v>
                </c:pt>
                <c:pt idx="6">
                  <c:v>47.630249999999997</c:v>
                </c:pt>
                <c:pt idx="7">
                  <c:v>32.676250000000003</c:v>
                </c:pt>
                <c:pt idx="8">
                  <c:v>32.487499999999997</c:v>
                </c:pt>
                <c:pt idx="9">
                  <c:v>33.665500000000002</c:v>
                </c:pt>
                <c:pt idx="10">
                  <c:v>60.207250000000002</c:v>
                </c:pt>
                <c:pt idx="11">
                  <c:v>55.984749999999998</c:v>
                </c:pt>
                <c:pt idx="12">
                  <c:v>52.209000000000003</c:v>
                </c:pt>
                <c:pt idx="13">
                  <c:v>52.981999999999999</c:v>
                </c:pt>
                <c:pt idx="14">
                  <c:v>29.31175</c:v>
                </c:pt>
                <c:pt idx="15">
                  <c:v>25.452750000000002</c:v>
                </c:pt>
                <c:pt idx="16">
                  <c:v>28.021000000000001</c:v>
                </c:pt>
                <c:pt idx="17">
                  <c:v>22.22775</c:v>
                </c:pt>
                <c:pt idx="18">
                  <c:v>44.306750000000001</c:v>
                </c:pt>
                <c:pt idx="19">
                  <c:v>53.559249999999999</c:v>
                </c:pt>
                <c:pt idx="20">
                  <c:v>95.560249999999996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482496"/>
        <c:axId val="126747776"/>
      </c:lineChart>
      <c:catAx>
        <c:axId val="125482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4777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26747776"/>
        <c:scaling>
          <c:orientation val="minMax"/>
          <c:max val="100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482496"/>
        <c:crosses val="autoZero"/>
        <c:crossBetween val="midCat"/>
        <c:majorUnit val="2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de VIS entre 70 y 135 smlmv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VIS 70-135smlm'!$C$52:$C$72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VIS 70-135smlm'!$D$52:$D$72</c:f>
              <c:numCache>
                <c:formatCode>General</c:formatCode>
                <c:ptCount val="21"/>
                <c:pt idx="0">
                  <c:v>115.80825</c:v>
                </c:pt>
                <c:pt idx="1">
                  <c:v>135.54425000000001</c:v>
                </c:pt>
                <c:pt idx="2">
                  <c:v>150.65375</c:v>
                </c:pt>
                <c:pt idx="3">
                  <c:v>163.309</c:v>
                </c:pt>
                <c:pt idx="4">
                  <c:v>162.19049999999999</c:v>
                </c:pt>
                <c:pt idx="5">
                  <c:v>173.99424999999999</c:v>
                </c:pt>
                <c:pt idx="6">
                  <c:v>161.48675</c:v>
                </c:pt>
                <c:pt idx="7">
                  <c:v>186.8425</c:v>
                </c:pt>
                <c:pt idx="8">
                  <c:v>184.86924999999999</c:v>
                </c:pt>
                <c:pt idx="9">
                  <c:v>175.67599999999999</c:v>
                </c:pt>
                <c:pt idx="10">
                  <c:v>171.02674999999999</c:v>
                </c:pt>
                <c:pt idx="11">
                  <c:v>127.95375</c:v>
                </c:pt>
                <c:pt idx="12">
                  <c:v>125.32850000000001</c:v>
                </c:pt>
                <c:pt idx="13">
                  <c:v>110.547</c:v>
                </c:pt>
                <c:pt idx="14">
                  <c:v>110.10250000000001</c:v>
                </c:pt>
                <c:pt idx="15">
                  <c:v>109.943</c:v>
                </c:pt>
                <c:pt idx="16">
                  <c:v>101.07325</c:v>
                </c:pt>
                <c:pt idx="17">
                  <c:v>83.427250000000001</c:v>
                </c:pt>
                <c:pt idx="18">
                  <c:v>74.682000000000002</c:v>
                </c:pt>
                <c:pt idx="19">
                  <c:v>74.073250000000002</c:v>
                </c:pt>
                <c:pt idx="20">
                  <c:v>91.799499999999995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26272"/>
        <c:axId val="126752384"/>
      </c:lineChart>
      <c:catAx>
        <c:axId val="1279262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752384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26752384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2627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Área nueva otros destinos en proceso de construcción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Bogotá </a:t>
            </a:r>
            <a:r>
              <a:rPr lang="es-US" sz="1200">
                <a:solidFill>
                  <a:srgbClr val="53722D"/>
                </a:solidFill>
              </a:rPr>
              <a:t>promedio móvil 4 trimestres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strRef>
              <c:f>'Area nueva otros destinos'!$C$52:$C$72</c:f>
              <c:strCache>
                <c:ptCount val="21"/>
                <c:pt idx="0">
                  <c:v>sep-09</c:v>
                </c:pt>
                <c:pt idx="1">
                  <c:v>dic-09</c:v>
                </c:pt>
                <c:pt idx="2">
                  <c:v>mar-10</c:v>
                </c:pt>
                <c:pt idx="3">
                  <c:v>jun-10</c:v>
                </c:pt>
                <c:pt idx="4">
                  <c:v>sep-10</c:v>
                </c:pt>
                <c:pt idx="5">
                  <c:v>dic-10</c:v>
                </c:pt>
                <c:pt idx="6">
                  <c:v>mar-11</c:v>
                </c:pt>
                <c:pt idx="7">
                  <c:v>jun-11</c:v>
                </c:pt>
                <c:pt idx="8">
                  <c:v>sep-11</c:v>
                </c:pt>
                <c:pt idx="9">
                  <c:v>dic-11</c:v>
                </c:pt>
                <c:pt idx="10">
                  <c:v>mar-12</c:v>
                </c:pt>
                <c:pt idx="11">
                  <c:v>jun-12</c:v>
                </c:pt>
                <c:pt idx="12">
                  <c:v>sep-12</c:v>
                </c:pt>
                <c:pt idx="13">
                  <c:v>dic-12</c:v>
                </c:pt>
                <c:pt idx="14">
                  <c:v>mar-13</c:v>
                </c:pt>
                <c:pt idx="15">
                  <c:v>jun-13</c:v>
                </c:pt>
                <c:pt idx="16">
                  <c:v>sep-13</c:v>
                </c:pt>
                <c:pt idx="17">
                  <c:v>dic-13</c:v>
                </c:pt>
                <c:pt idx="18">
                  <c:v>mar-14</c:v>
                </c:pt>
                <c:pt idx="19">
                  <c:v>jun-14</c:v>
                </c:pt>
                <c:pt idx="20">
                  <c:v>sep-14</c:v>
                </c:pt>
              </c:strCache>
            </c:strRef>
          </c:cat>
          <c:val>
            <c:numRef>
              <c:f>'Area nueva otros destinos'!$D$52:$D$72</c:f>
              <c:numCache>
                <c:formatCode>General</c:formatCode>
                <c:ptCount val="21"/>
                <c:pt idx="0">
                  <c:v>275.26625000000001</c:v>
                </c:pt>
                <c:pt idx="1">
                  <c:v>274.86700000000002</c:v>
                </c:pt>
                <c:pt idx="2">
                  <c:v>267.50599999999997</c:v>
                </c:pt>
                <c:pt idx="3">
                  <c:v>311.15724999999998</c:v>
                </c:pt>
                <c:pt idx="4">
                  <c:v>307.209</c:v>
                </c:pt>
                <c:pt idx="5">
                  <c:v>294.90375</c:v>
                </c:pt>
                <c:pt idx="6">
                  <c:v>249.78475</c:v>
                </c:pt>
                <c:pt idx="7">
                  <c:v>214.6575</c:v>
                </c:pt>
                <c:pt idx="8">
                  <c:v>240.53675000000001</c:v>
                </c:pt>
                <c:pt idx="9">
                  <c:v>237.86875000000001</c:v>
                </c:pt>
                <c:pt idx="10">
                  <c:v>255.76150000000001</c:v>
                </c:pt>
                <c:pt idx="11">
                  <c:v>232.6925</c:v>
                </c:pt>
                <c:pt idx="12">
                  <c:v>210.05950000000001</c:v>
                </c:pt>
                <c:pt idx="13">
                  <c:v>270.49074999999999</c:v>
                </c:pt>
                <c:pt idx="14">
                  <c:v>261.11874999999998</c:v>
                </c:pt>
                <c:pt idx="15">
                  <c:v>308.86874999999998</c:v>
                </c:pt>
                <c:pt idx="16">
                  <c:v>361.03525000000002</c:v>
                </c:pt>
                <c:pt idx="17">
                  <c:v>316.61975000000001</c:v>
                </c:pt>
                <c:pt idx="18">
                  <c:v>323.17824999999999</c:v>
                </c:pt>
                <c:pt idx="19">
                  <c:v>433.72775000000001</c:v>
                </c:pt>
                <c:pt idx="20">
                  <c:v>415.63024999999999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28832"/>
        <c:axId val="128133376"/>
      </c:lineChart>
      <c:catAx>
        <c:axId val="12792883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33376"/>
        <c:crossesAt val="300"/>
        <c:auto val="1"/>
        <c:lblAlgn val="ctr"/>
        <c:lblOffset val="100"/>
        <c:tickLblSkip val="4"/>
        <c:tickMarkSkip val="4"/>
        <c:noMultiLvlLbl val="0"/>
      </c:catAx>
      <c:valAx>
        <c:axId val="128133376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92883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0841515185344649E-2"/>
                  <c:y val="0.1162894795739696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7438611236369276"/>
                  <c:y val="-0.214666098676132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delete val="1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area'!$C$43:$C$45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area'!$D$43:$D$45</c:f>
              <c:numCache>
                <c:formatCode>#,##0</c:formatCode>
                <c:ptCount val="3"/>
                <c:pt idx="0">
                  <c:v>3351.9349999999999</c:v>
                </c:pt>
                <c:pt idx="1">
                  <c:v>2303.5440000000003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963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Área licenciada para vivienda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2658861704266858"/>
          <c:y val="2.3839938278963343E-2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002237137104E-2"/>
          <c:y val="0.35890410958905844"/>
          <c:w val="0.95078299776286357"/>
          <c:h val="0.42750128836635148"/>
        </c:manualLayout>
      </c:layout>
      <c:pie3DChart>
        <c:varyColors val="1"/>
        <c:ser>
          <c:idx val="0"/>
          <c:order val="0"/>
          <c:dLbls>
            <c:dLbl>
              <c:idx val="0"/>
              <c:layout>
                <c:manualLayout>
                  <c:x val="0.12894071168619592"/>
                  <c:y val="-0.10983113412193372"/>
                </c:manualLayout>
              </c:layout>
              <c:spPr/>
              <c:txPr>
                <a:bodyPr/>
                <a:lstStyle/>
                <a:p>
                  <a:pPr>
                    <a:defRPr lang="es-CO" sz="11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5.7149740297267347E-2"/>
                  <c:y val="0.1048238833159553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 sz="1100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licencias area'!$G$43:$G$44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area'!$H$43:$H$44</c:f>
              <c:numCache>
                <c:formatCode>#,##0</c:formatCode>
                <c:ptCount val="2"/>
                <c:pt idx="0">
                  <c:v>809.26499999999999</c:v>
                </c:pt>
                <c:pt idx="1">
                  <c:v>2542.67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23373394113E-2"/>
          <c:y val="0.81456149877816997"/>
          <c:w val="0.90409103467332974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IPC vivienda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9.6316420048483745E-2"/>
          <c:y val="0.31023206855011476"/>
          <c:w val="0.86643152808876711"/>
          <c:h val="0.348024923048188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3312629814402969E-3"/>
                  <c:y val="0.151682546530998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3926832916947648E-3"/>
                  <c:y val="0.13694771031109848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costos'!$D$40:$D$42</c:f>
              <c:numCache>
                <c:formatCode>#,##0.00</c:formatCode>
                <c:ptCount val="3"/>
                <c:pt idx="0">
                  <c:v>3.5089519999999998</c:v>
                </c:pt>
                <c:pt idx="1">
                  <c:v>2.7</c:v>
                </c:pt>
                <c:pt idx="2">
                  <c:v>2.65</c:v>
                </c:pt>
              </c:numCache>
            </c:numRef>
          </c:val>
        </c:ser>
        <c:ser>
          <c:idx val="1"/>
          <c:order val="1"/>
          <c:tx>
            <c:strRef>
              <c:f>'Resumen precios y costos'!$E$39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costos'!$C$40:$C$42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costos'!$E$40:$E$42</c:f>
              <c:numCache>
                <c:formatCode>#,##0.00</c:formatCode>
                <c:ptCount val="3"/>
                <c:pt idx="0">
                  <c:v>1.0527359999999999</c:v>
                </c:pt>
                <c:pt idx="1">
                  <c:v>0.22</c:v>
                </c:pt>
                <c:pt idx="2">
                  <c:v>0.3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346688"/>
        <c:axId val="127774656"/>
      </c:barChart>
      <c:catAx>
        <c:axId val="127346688"/>
        <c:scaling>
          <c:orientation val="minMax"/>
        </c:scaling>
        <c:delete val="0"/>
        <c:axPos val="b"/>
        <c:majorTickMark val="out"/>
        <c:minorTickMark val="none"/>
        <c:tickLblPos val="nextTo"/>
        <c:crossAx val="127774656"/>
        <c:crosses val="autoZero"/>
        <c:auto val="1"/>
        <c:lblAlgn val="ctr"/>
        <c:lblOffset val="100"/>
        <c:noMultiLvlLbl val="0"/>
      </c:catAx>
      <c:valAx>
        <c:axId val="127774656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27346688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 baseline="0">
                <a:solidFill>
                  <a:srgbClr val="53722D"/>
                </a:solidFill>
              </a:rPr>
              <a:t>Variación y contribución ICCV 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layout>
        <c:manualLayout>
          <c:xMode val="edge"/>
          <c:yMode val="edge"/>
          <c:x val="0.16158211236253697"/>
          <c:y val="1.21765601217655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792321899933449"/>
          <c:y val="0.25578932287659373"/>
          <c:w val="0.85029140588195706"/>
          <c:h val="0.4450660355833362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costos'!$I$39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0.1764712744240304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3.7811287548982909E-3"/>
                  <c:y val="0.14340944184146537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"/>
                  <c:y val="2.6174810340488238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 lang="es-CO"/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costos'!$I$40:$I$41</c:f>
              <c:numCache>
                <c:formatCode>#,##0.00</c:formatCode>
                <c:ptCount val="2"/>
                <c:pt idx="0">
                  <c:v>1.87</c:v>
                </c:pt>
                <c:pt idx="1">
                  <c:v>2.15</c:v>
                </c:pt>
              </c:numCache>
            </c:numRef>
          </c:val>
        </c:ser>
        <c:ser>
          <c:idx val="1"/>
          <c:order val="1"/>
          <c:tx>
            <c:strRef>
              <c:f>'Resumen precios y costos'!$J$39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0"/>
                  <c:y val="1.826484018264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3.907011623547061E-2"/>
                  <c:y val="1.2178477690288741E-2"/>
                </c:manualLayout>
              </c:layout>
              <c:numFmt formatCode="#,##0.0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precios y costos'!$H$40:$H$41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costos'!$J$40:$J$41</c:f>
              <c:numCache>
                <c:formatCode>#,##0.00</c:formatCode>
                <c:ptCount val="2"/>
                <c:pt idx="0">
                  <c:v>0.87927297999999998</c:v>
                </c:pt>
                <c:pt idx="1">
                  <c:v>1.12107505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347712"/>
        <c:axId val="127776960"/>
      </c:barChart>
      <c:catAx>
        <c:axId val="127347712"/>
        <c:scaling>
          <c:orientation val="minMax"/>
        </c:scaling>
        <c:delete val="0"/>
        <c:axPos val="b"/>
        <c:majorTickMark val="out"/>
        <c:minorTickMark val="none"/>
        <c:tickLblPos val="nextTo"/>
        <c:crossAx val="127776960"/>
        <c:crosses val="autoZero"/>
        <c:auto val="1"/>
        <c:lblAlgn val="ctr"/>
        <c:lblOffset val="100"/>
        <c:noMultiLvlLbl val="0"/>
      </c:catAx>
      <c:valAx>
        <c:axId val="127776960"/>
        <c:scaling>
          <c:orientation val="minMax"/>
          <c:max val="3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27347712"/>
        <c:crosses val="autoZero"/>
        <c:crossBetween val="between"/>
        <c:majorUnit val="1"/>
      </c:valAx>
    </c:plotArea>
    <c:legend>
      <c:legendPos val="b"/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Totlal personal ocupado en el sector de la construcción </a:t>
            </a:r>
            <a:r>
              <a:rPr lang="es-US" sz="1200">
                <a:solidFill>
                  <a:srgbClr val="53722D"/>
                </a:solidFill>
              </a:rPr>
              <a:t>(Bogotá y Colombia)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Miles de personas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7233249689943364"/>
          <c:y val="0.21511811023622573"/>
          <c:w val="0.69082980012115691"/>
          <c:h val="0.59798560663789713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empleo'!$C$41:$H$41</c:f>
              <c:numCache>
                <c:formatCode>#,##0.0</c:formatCode>
                <c:ptCount val="6"/>
                <c:pt idx="0">
                  <c:v>1002.3283333333333</c:v>
                </c:pt>
                <c:pt idx="1">
                  <c:v>1131.2660000000001</c:v>
                </c:pt>
                <c:pt idx="2">
                  <c:v>1203.5586666666666</c:v>
                </c:pt>
                <c:pt idx="3">
                  <c:v>1236.11466666667</c:v>
                </c:pt>
                <c:pt idx="4">
                  <c:v>1261.6376666666667</c:v>
                </c:pt>
                <c:pt idx="5">
                  <c:v>1308.327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345664"/>
        <c:axId val="128150912"/>
      </c:lineChart>
      <c:lineChart>
        <c:grouping val="standard"/>
        <c:varyColors val="0"/>
        <c:ser>
          <c:idx val="0"/>
          <c:order val="0"/>
          <c:tx>
            <c:strRef>
              <c:f>'Resumen empleo'!$B$40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empleo'!$C$40:$H$40</c:f>
              <c:numCache>
                <c:formatCode>#,##0.0</c:formatCode>
                <c:ptCount val="6"/>
                <c:pt idx="0">
                  <c:v>189.25366666666665</c:v>
                </c:pt>
                <c:pt idx="1">
                  <c:v>237.87333333333299</c:v>
                </c:pt>
                <c:pt idx="2">
                  <c:v>239.21033333333335</c:v>
                </c:pt>
                <c:pt idx="3">
                  <c:v>236.572666666667</c:v>
                </c:pt>
                <c:pt idx="4">
                  <c:v>239.53766666666669</c:v>
                </c:pt>
                <c:pt idx="5">
                  <c:v>216.87833333333299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93312"/>
        <c:axId val="128151488"/>
      </c:lineChart>
      <c:catAx>
        <c:axId val="127345664"/>
        <c:scaling>
          <c:orientation val="minMax"/>
        </c:scaling>
        <c:delete val="0"/>
        <c:axPos val="b"/>
        <c:majorGridlines/>
        <c:numFmt formatCode="General" sourceLinked="1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50912"/>
        <c:crosses val="autoZero"/>
        <c:auto val="1"/>
        <c:lblAlgn val="ctr"/>
        <c:lblOffset val="100"/>
        <c:noMultiLvlLbl val="0"/>
      </c:catAx>
      <c:valAx>
        <c:axId val="128150912"/>
        <c:scaling>
          <c:orientation val="minMax"/>
          <c:max val="1400"/>
          <c:min val="9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endParaRPr lang="es-CO"/>
          </a:p>
        </c:txPr>
        <c:crossAx val="127345664"/>
        <c:crosses val="autoZero"/>
        <c:crossBetween val="between"/>
        <c:majorUnit val="100"/>
        <c:minorUnit val="1"/>
      </c:valAx>
      <c:valAx>
        <c:axId val="128151488"/>
        <c:scaling>
          <c:orientation val="minMax"/>
          <c:max val="28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100">
                <a:solidFill>
                  <a:srgbClr val="53722D"/>
                </a:solidFill>
              </a:defRPr>
            </a:pPr>
            <a:endParaRPr lang="es-CO"/>
          </a:p>
        </c:txPr>
        <c:crossAx val="130893312"/>
        <c:crosses val="max"/>
        <c:crossBetween val="between"/>
        <c:majorUnit val="40"/>
      </c:valAx>
      <c:catAx>
        <c:axId val="13089331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815148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66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Total personal ocupado en el sector en actividades inmobiliarias </a:t>
            </a:r>
            <a:r>
              <a:rPr lang="es-US" sz="1200">
                <a:solidFill>
                  <a:srgbClr val="53722D"/>
                </a:solidFill>
              </a:rPr>
              <a:t>(Bogotá y Colombia) Miles de personas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8585309230712918"/>
          <c:y val="0.23275843967780796"/>
          <c:w val="0.67900750434364765"/>
          <c:h val="0.54467662231879965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empleo'!$C$45:$H$45</c:f>
              <c:numCache>
                <c:formatCode>#,##0.0</c:formatCode>
                <c:ptCount val="6"/>
                <c:pt idx="0">
                  <c:v>1188.028</c:v>
                </c:pt>
                <c:pt idx="1">
                  <c:v>1254.0340000000001</c:v>
                </c:pt>
                <c:pt idx="2">
                  <c:v>1349.1226666666666</c:v>
                </c:pt>
                <c:pt idx="3">
                  <c:v>1508.0360000000001</c:v>
                </c:pt>
                <c:pt idx="4">
                  <c:v>1536.3643333333332</c:v>
                </c:pt>
                <c:pt idx="5">
                  <c:v>1648.077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94336"/>
        <c:axId val="128153216"/>
      </c:lineChart>
      <c:lineChart>
        <c:grouping val="standard"/>
        <c:varyColors val="0"/>
        <c:ser>
          <c:idx val="0"/>
          <c:order val="0"/>
          <c:tx>
            <c:strRef>
              <c:f>'Resumen empleo'!$B$44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'Resumen empleo'!$C$39:$H$39</c:f>
              <c:numCache>
                <c:formatCode>General</c:formatCode>
                <c:ptCount val="6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</c:numCache>
            </c:numRef>
          </c:cat>
          <c:val>
            <c:numRef>
              <c:f>'Resumen empleo'!$C$44:$H$44</c:f>
              <c:numCache>
                <c:formatCode>#,##0.0</c:formatCode>
                <c:ptCount val="6"/>
                <c:pt idx="0">
                  <c:v>456.41400000000004</c:v>
                </c:pt>
                <c:pt idx="1">
                  <c:v>486.67433333333304</c:v>
                </c:pt>
                <c:pt idx="2">
                  <c:v>486.62933333333331</c:v>
                </c:pt>
                <c:pt idx="3">
                  <c:v>549.92533333333301</c:v>
                </c:pt>
                <c:pt idx="4">
                  <c:v>565.678</c:v>
                </c:pt>
                <c:pt idx="5">
                  <c:v>588.27200000000005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95360"/>
        <c:axId val="128153792"/>
      </c:lineChart>
      <c:catAx>
        <c:axId val="1308943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153216"/>
        <c:crosses val="autoZero"/>
        <c:auto val="1"/>
        <c:lblAlgn val="ctr"/>
        <c:lblOffset val="100"/>
        <c:noMultiLvlLbl val="0"/>
      </c:catAx>
      <c:valAx>
        <c:axId val="128153216"/>
        <c:scaling>
          <c:orientation val="minMax"/>
          <c:max val="1700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800"/>
                </a:pPr>
                <a:r>
                  <a:rPr lang="es-ES" sz="800" b="0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94336"/>
        <c:crosses val="autoZero"/>
        <c:crossBetween val="between"/>
        <c:majorUnit val="100"/>
        <c:minorUnit val="1"/>
      </c:valAx>
      <c:valAx>
        <c:axId val="128153792"/>
        <c:scaling>
          <c:orientation val="minMax"/>
          <c:max val="60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 sz="800" b="0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crossAx val="130895360"/>
        <c:crosses val="max"/>
        <c:crossBetween val="between"/>
        <c:majorUnit val="50"/>
      </c:valAx>
      <c:catAx>
        <c:axId val="1308953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8153792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3"/>
          <c:w val="0.62438768168444769"/>
          <c:h val="7.22181743395968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Ventas de vivienda en Bogotá</a:t>
            </a: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Acumulado</a:t>
            </a:r>
            <a:r>
              <a:rPr lang="en-US" sz="1200" baseline="0">
                <a:solidFill>
                  <a:srgbClr val="53722D"/>
                </a:solidFill>
              </a:rPr>
              <a:t> 2014 </a:t>
            </a:r>
            <a:r>
              <a:rPr lang="en-US" sz="1200">
                <a:solidFill>
                  <a:srgbClr val="53722D"/>
                </a:solidFill>
              </a:rPr>
              <a:t>(Unidades)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505623620152309"/>
          <c:y val="0.28029798402859213"/>
          <c:w val="0.86846963624132778"/>
          <c:h val="0.60593376891718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vivienda'!$D$33</c:f>
              <c:strCache>
                <c:ptCount val="1"/>
                <c:pt idx="0">
                  <c:v>2.013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vivienda'!$D$34:$D$36</c:f>
              <c:numCache>
                <c:formatCode>#,##0</c:formatCode>
                <c:ptCount val="3"/>
                <c:pt idx="0">
                  <c:v>263</c:v>
                </c:pt>
                <c:pt idx="1">
                  <c:v>10126</c:v>
                </c:pt>
                <c:pt idx="2">
                  <c:v>14615</c:v>
                </c:pt>
              </c:numCache>
            </c:numRef>
          </c:val>
        </c:ser>
        <c:ser>
          <c:idx val="1"/>
          <c:order val="1"/>
          <c:tx>
            <c:strRef>
              <c:f>'Resumen ventas vivienda'!$E$33</c:f>
              <c:strCache>
                <c:ptCount val="1"/>
                <c:pt idx="0">
                  <c:v>2.014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'Resumen ventas vivienda'!$C$34:$C$36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vivienda'!$E$34:$E$36</c:f>
              <c:numCache>
                <c:formatCode>#,##0</c:formatCode>
                <c:ptCount val="3"/>
                <c:pt idx="0">
                  <c:v>4136</c:v>
                </c:pt>
                <c:pt idx="1">
                  <c:v>12429</c:v>
                </c:pt>
                <c:pt idx="2">
                  <c:v>11332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348224"/>
        <c:axId val="130764736"/>
      </c:barChart>
      <c:catAx>
        <c:axId val="127348224"/>
        <c:scaling>
          <c:orientation val="minMax"/>
        </c:scaling>
        <c:delete val="0"/>
        <c:axPos val="b"/>
        <c:majorTickMark val="out"/>
        <c:minorTickMark val="none"/>
        <c:tickLblPos val="nextTo"/>
        <c:crossAx val="130764736"/>
        <c:crosses val="autoZero"/>
        <c:auto val="1"/>
        <c:lblAlgn val="ctr"/>
        <c:lblOffset val="100"/>
        <c:noMultiLvlLbl val="0"/>
      </c:catAx>
      <c:valAx>
        <c:axId val="13076473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7348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658454574995008"/>
          <c:y val="0.35138198408131632"/>
          <c:w val="0.18788159602793394"/>
          <c:h val="0.1025980901323504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Despachos de cemento gris en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(miles de toneladas métricas)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'Despachos cemento'!$D$106:$D$166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'Despachos cemento'!$E$106:$E$166</c:f>
              <c:numCache>
                <c:formatCode>_(* #,##0_);_(* \(#,##0\);_(* "-"??_);_(@_)</c:formatCode>
                <c:ptCount val="61"/>
                <c:pt idx="0">
                  <c:v>134.83685333333329</c:v>
                </c:pt>
                <c:pt idx="1">
                  <c:v>134.59651583333331</c:v>
                </c:pt>
                <c:pt idx="2">
                  <c:v>133.57932437499997</c:v>
                </c:pt>
                <c:pt idx="3">
                  <c:v>132.91564666666665</c:v>
                </c:pt>
                <c:pt idx="4">
                  <c:v>133.81826283333331</c:v>
                </c:pt>
                <c:pt idx="5">
                  <c:v>133.54185095833336</c:v>
                </c:pt>
                <c:pt idx="6">
                  <c:v>132.71468458333334</c:v>
                </c:pt>
                <c:pt idx="7">
                  <c:v>132.23484333333334</c:v>
                </c:pt>
                <c:pt idx="8">
                  <c:v>133.06778645833333</c:v>
                </c:pt>
                <c:pt idx="9">
                  <c:v>133.30757479166667</c:v>
                </c:pt>
                <c:pt idx="10">
                  <c:v>133.44753941666664</c:v>
                </c:pt>
                <c:pt idx="11">
                  <c:v>133.20953900000001</c:v>
                </c:pt>
                <c:pt idx="12">
                  <c:v>134.34359908333334</c:v>
                </c:pt>
                <c:pt idx="13">
                  <c:v>135.62281929166664</c:v>
                </c:pt>
                <c:pt idx="14">
                  <c:v>136.06460145833336</c:v>
                </c:pt>
                <c:pt idx="15">
                  <c:v>137.57574120833331</c:v>
                </c:pt>
                <c:pt idx="16">
                  <c:v>137.38935441666666</c:v>
                </c:pt>
                <c:pt idx="17">
                  <c:v>139.41702691666666</c:v>
                </c:pt>
                <c:pt idx="18">
                  <c:v>141.06153233333336</c:v>
                </c:pt>
                <c:pt idx="19">
                  <c:v>143.02568087500001</c:v>
                </c:pt>
                <c:pt idx="20">
                  <c:v>144.10722941666671</c:v>
                </c:pt>
                <c:pt idx="21">
                  <c:v>145.29496525000005</c:v>
                </c:pt>
                <c:pt idx="22">
                  <c:v>148.02516837500002</c:v>
                </c:pt>
                <c:pt idx="23">
                  <c:v>149.38319108333332</c:v>
                </c:pt>
                <c:pt idx="24">
                  <c:v>149.61876712499998</c:v>
                </c:pt>
                <c:pt idx="25">
                  <c:v>148.98551329166665</c:v>
                </c:pt>
                <c:pt idx="26">
                  <c:v>149.73855962499997</c:v>
                </c:pt>
                <c:pt idx="27">
                  <c:v>150.04553841666669</c:v>
                </c:pt>
                <c:pt idx="28">
                  <c:v>150.21406299999998</c:v>
                </c:pt>
                <c:pt idx="29">
                  <c:v>149.47322008333336</c:v>
                </c:pt>
                <c:pt idx="30">
                  <c:v>148.27937091666666</c:v>
                </c:pt>
                <c:pt idx="31">
                  <c:v>147.61283174999997</c:v>
                </c:pt>
                <c:pt idx="32">
                  <c:v>146.56483133333336</c:v>
                </c:pt>
                <c:pt idx="33">
                  <c:v>144.64427279166665</c:v>
                </c:pt>
                <c:pt idx="34">
                  <c:v>142.22146037499999</c:v>
                </c:pt>
                <c:pt idx="35">
                  <c:v>139.207496625</c:v>
                </c:pt>
                <c:pt idx="36">
                  <c:v>137.35995962500002</c:v>
                </c:pt>
                <c:pt idx="37">
                  <c:v>136.92917554166667</c:v>
                </c:pt>
                <c:pt idx="38">
                  <c:v>134.89380645833333</c:v>
                </c:pt>
                <c:pt idx="39">
                  <c:v>132.65290241666665</c:v>
                </c:pt>
                <c:pt idx="40">
                  <c:v>130.95923616666667</c:v>
                </c:pt>
                <c:pt idx="41">
                  <c:v>127.77423533333332</c:v>
                </c:pt>
                <c:pt idx="42">
                  <c:v>128.55365008333331</c:v>
                </c:pt>
                <c:pt idx="43">
                  <c:v>126.6171755</c:v>
                </c:pt>
                <c:pt idx="44">
                  <c:v>125.90870645833334</c:v>
                </c:pt>
                <c:pt idx="45">
                  <c:v>126.17309458333334</c:v>
                </c:pt>
                <c:pt idx="46">
                  <c:v>125.08360279166668</c:v>
                </c:pt>
                <c:pt idx="47">
                  <c:v>125.50526837499999</c:v>
                </c:pt>
                <c:pt idx="48">
                  <c:v>126.03489054166666</c:v>
                </c:pt>
                <c:pt idx="49">
                  <c:v>125.39930533333333</c:v>
                </c:pt>
                <c:pt idx="50">
                  <c:v>125.79296020833333</c:v>
                </c:pt>
                <c:pt idx="51">
                  <c:v>125.98941054166667</c:v>
                </c:pt>
                <c:pt idx="52">
                  <c:v>126.30080429166668</c:v>
                </c:pt>
                <c:pt idx="53">
                  <c:v>128.32378858333337</c:v>
                </c:pt>
                <c:pt idx="54">
                  <c:v>127.94213279166667</c:v>
                </c:pt>
                <c:pt idx="55">
                  <c:v>129.517455125</c:v>
                </c:pt>
                <c:pt idx="56">
                  <c:v>128.62872645833332</c:v>
                </c:pt>
                <c:pt idx="57">
                  <c:v>128.7907281666667</c:v>
                </c:pt>
                <c:pt idx="58">
                  <c:v>129.11093354166664</c:v>
                </c:pt>
                <c:pt idx="59">
                  <c:v>129.67319658333332</c:v>
                </c:pt>
                <c:pt idx="60">
                  <c:v>130.72425724999999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340800"/>
        <c:axId val="130967232"/>
      </c:lineChart>
      <c:dateAx>
        <c:axId val="1313408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67232"/>
        <c:crosses val="autoZero"/>
        <c:auto val="1"/>
        <c:lblOffset val="100"/>
        <c:baseTimeUnit val="months"/>
        <c:majorUnit val="12"/>
        <c:minorUnit val="12"/>
      </c:dateAx>
      <c:valAx>
        <c:axId val="13096723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4080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Bienes de capital e insumos</a:t>
            </a:r>
            <a:r>
              <a:rPr lang="es-US" sz="1200" baseline="0">
                <a:solidFill>
                  <a:srgbClr val="53722D"/>
                </a:solidFill>
              </a:rPr>
              <a:t> de la construcción importados </a:t>
            </a:r>
            <a:r>
              <a:rPr lang="es-US" sz="1200">
                <a:solidFill>
                  <a:srgbClr val="53722D"/>
                </a:solidFill>
              </a:rPr>
              <a:t>hacia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(Millones de US$ CIF)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'Insumos importados'!$D$94:$D$154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'Insumos importados'!$E$94:$E$154</c:f>
              <c:numCache>
                <c:formatCode>0.0</c:formatCode>
                <c:ptCount val="61"/>
                <c:pt idx="0">
                  <c:v>30.681940400833351</c:v>
                </c:pt>
                <c:pt idx="1">
                  <c:v>28.658264055000011</c:v>
                </c:pt>
                <c:pt idx="2">
                  <c:v>28.668963066666681</c:v>
                </c:pt>
                <c:pt idx="3">
                  <c:v>23.93879743250001</c:v>
                </c:pt>
                <c:pt idx="4">
                  <c:v>24.136106995833348</c:v>
                </c:pt>
                <c:pt idx="5">
                  <c:v>25.075898251666676</c:v>
                </c:pt>
                <c:pt idx="6">
                  <c:v>25.729620953333349</c:v>
                </c:pt>
                <c:pt idx="7">
                  <c:v>26.92997983916668</c:v>
                </c:pt>
                <c:pt idx="8">
                  <c:v>28.27966363083334</c:v>
                </c:pt>
                <c:pt idx="9">
                  <c:v>29.778559067499994</c:v>
                </c:pt>
                <c:pt idx="10">
                  <c:v>31.412312075000003</c:v>
                </c:pt>
                <c:pt idx="11">
                  <c:v>33.625344715833336</c:v>
                </c:pt>
                <c:pt idx="12">
                  <c:v>36.31334614583335</c:v>
                </c:pt>
                <c:pt idx="13">
                  <c:v>37.824883360833354</c:v>
                </c:pt>
                <c:pt idx="14">
                  <c:v>39.191065238333337</c:v>
                </c:pt>
                <c:pt idx="15">
                  <c:v>40.441735147500012</c:v>
                </c:pt>
                <c:pt idx="16">
                  <c:v>40.5432270425</c:v>
                </c:pt>
                <c:pt idx="17">
                  <c:v>41.440700593333332</c:v>
                </c:pt>
                <c:pt idx="18">
                  <c:v>44.598033762499995</c:v>
                </c:pt>
                <c:pt idx="19">
                  <c:v>48.569004897500001</c:v>
                </c:pt>
                <c:pt idx="20">
                  <c:v>49.529554693333338</c:v>
                </c:pt>
                <c:pt idx="21">
                  <c:v>50.3932931525</c:v>
                </c:pt>
                <c:pt idx="22">
                  <c:v>51.522068199166675</c:v>
                </c:pt>
                <c:pt idx="23">
                  <c:v>51.62516152500001</c:v>
                </c:pt>
                <c:pt idx="24">
                  <c:v>54.146042074999997</c:v>
                </c:pt>
                <c:pt idx="25">
                  <c:v>56.350635977499991</c:v>
                </c:pt>
                <c:pt idx="26">
                  <c:v>61.958848250000003</c:v>
                </c:pt>
                <c:pt idx="27">
                  <c:v>63.977133833333333</c:v>
                </c:pt>
                <c:pt idx="28">
                  <c:v>66.947886499999996</c:v>
                </c:pt>
                <c:pt idx="29">
                  <c:v>67.703779749999995</c:v>
                </c:pt>
                <c:pt idx="30">
                  <c:v>67.787158416666671</c:v>
                </c:pt>
                <c:pt idx="31">
                  <c:v>66.792924916666664</c:v>
                </c:pt>
                <c:pt idx="32">
                  <c:v>67.600102750000005</c:v>
                </c:pt>
                <c:pt idx="33">
                  <c:v>69.435995083333324</c:v>
                </c:pt>
                <c:pt idx="34">
                  <c:v>70.712140583333323</c:v>
                </c:pt>
                <c:pt idx="35">
                  <c:v>71.976175999999995</c:v>
                </c:pt>
                <c:pt idx="36">
                  <c:v>69.905713500000005</c:v>
                </c:pt>
                <c:pt idx="37">
                  <c:v>69.826986583333323</c:v>
                </c:pt>
                <c:pt idx="38">
                  <c:v>65.74621066666667</c:v>
                </c:pt>
                <c:pt idx="39">
                  <c:v>65.382789250000002</c:v>
                </c:pt>
                <c:pt idx="40">
                  <c:v>64.7306545</c:v>
                </c:pt>
                <c:pt idx="41">
                  <c:v>64.093600416666661</c:v>
                </c:pt>
                <c:pt idx="42">
                  <c:v>64.275582166666666</c:v>
                </c:pt>
                <c:pt idx="43">
                  <c:v>64.452420833333335</c:v>
                </c:pt>
                <c:pt idx="44">
                  <c:v>65.043425333333332</c:v>
                </c:pt>
                <c:pt idx="45">
                  <c:v>64.289454166666658</c:v>
                </c:pt>
                <c:pt idx="46">
                  <c:v>62.942235083333337</c:v>
                </c:pt>
                <c:pt idx="47">
                  <c:v>66.08505276166666</c:v>
                </c:pt>
                <c:pt idx="48">
                  <c:v>67.250431598333336</c:v>
                </c:pt>
                <c:pt idx="49">
                  <c:v>65.680053933333326</c:v>
                </c:pt>
                <c:pt idx="50">
                  <c:v>65.468174183333332</c:v>
                </c:pt>
                <c:pt idx="51">
                  <c:v>65.761031537499989</c:v>
                </c:pt>
                <c:pt idx="52">
                  <c:v>65.180813832499979</c:v>
                </c:pt>
                <c:pt idx="53">
                  <c:v>66.708341400833319</c:v>
                </c:pt>
                <c:pt idx="54">
                  <c:v>65.911686114166656</c:v>
                </c:pt>
                <c:pt idx="55">
                  <c:v>65.756537671666649</c:v>
                </c:pt>
                <c:pt idx="56">
                  <c:v>65.621083264166643</c:v>
                </c:pt>
                <c:pt idx="57">
                  <c:v>65.709648634999979</c:v>
                </c:pt>
                <c:pt idx="58">
                  <c:v>66.570792904999976</c:v>
                </c:pt>
                <c:pt idx="59">
                  <c:v>62.321844513333296</c:v>
                </c:pt>
                <c:pt idx="60">
                  <c:v>61.143377545833289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13088"/>
        <c:axId val="130971840"/>
      </c:lineChart>
      <c:dateAx>
        <c:axId val="130713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71840"/>
        <c:crosses val="autoZero"/>
        <c:auto val="1"/>
        <c:lblOffset val="100"/>
        <c:baseTimeUnit val="months"/>
        <c:majorUnit val="12"/>
        <c:minorUnit val="12"/>
      </c:dateAx>
      <c:valAx>
        <c:axId val="130971840"/>
        <c:scaling>
          <c:orientation val="minMax"/>
          <c:max val="75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13088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concreto'!$D$70:$D$94</c:f>
              <c:numCache>
                <c:formatCode>mmm\-yy</c:formatCode>
                <c:ptCount val="25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</c:numCache>
            </c:numRef>
          </c:cat>
          <c:val>
            <c:numRef>
              <c:f>'Producción concreto'!$C$70:$C$94</c:f>
              <c:numCache>
                <c:formatCode>0.0</c:formatCode>
                <c:ptCount val="25"/>
                <c:pt idx="0">
                  <c:v>239.35155521135334</c:v>
                </c:pt>
                <c:pt idx="1">
                  <c:v>238.79757215211026</c:v>
                </c:pt>
                <c:pt idx="2">
                  <c:v>236.4216801696449</c:v>
                </c:pt>
                <c:pt idx="3">
                  <c:v>234.6577183604889</c:v>
                </c:pt>
                <c:pt idx="4">
                  <c:v>232.12217404291093</c:v>
                </c:pt>
                <c:pt idx="5">
                  <c:v>227.59667051205867</c:v>
                </c:pt>
                <c:pt idx="6">
                  <c:v>229.93348653096612</c:v>
                </c:pt>
                <c:pt idx="7">
                  <c:v>229.88504207352207</c:v>
                </c:pt>
                <c:pt idx="8">
                  <c:v>229.58914852399715</c:v>
                </c:pt>
                <c:pt idx="9">
                  <c:v>231.46371720442056</c:v>
                </c:pt>
                <c:pt idx="10">
                  <c:v>230.06506342050872</c:v>
                </c:pt>
                <c:pt idx="11">
                  <c:v>229.94393296131724</c:v>
                </c:pt>
                <c:pt idx="12">
                  <c:v>230.4518290040331</c:v>
                </c:pt>
                <c:pt idx="13">
                  <c:v>229.14514299151199</c:v>
                </c:pt>
                <c:pt idx="14">
                  <c:v>229.91678397250482</c:v>
                </c:pt>
                <c:pt idx="15">
                  <c:v>229.70395148293358</c:v>
                </c:pt>
                <c:pt idx="16">
                  <c:v>229.07227859479426</c:v>
                </c:pt>
                <c:pt idx="17">
                  <c:v>232.43906794874758</c:v>
                </c:pt>
                <c:pt idx="18">
                  <c:v>232.97904981719739</c:v>
                </c:pt>
                <c:pt idx="19">
                  <c:v>234.71771580188235</c:v>
                </c:pt>
                <c:pt idx="20">
                  <c:v>233.40146364566033</c:v>
                </c:pt>
                <c:pt idx="21">
                  <c:v>235.61073092282555</c:v>
                </c:pt>
                <c:pt idx="22">
                  <c:v>238.34866610272849</c:v>
                </c:pt>
                <c:pt idx="23">
                  <c:v>243.16448610272849</c:v>
                </c:pt>
                <c:pt idx="24">
                  <c:v>246.40049110272849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52864"/>
        <c:axId val="127544128"/>
      </c:lineChart>
      <c:dateAx>
        <c:axId val="1276528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44128"/>
        <c:crosses val="autoZero"/>
        <c:auto val="1"/>
        <c:lblOffset val="100"/>
        <c:baseTimeUnit val="months"/>
        <c:majorUnit val="12"/>
        <c:minorUnit val="12"/>
      </c:dateAx>
      <c:valAx>
        <c:axId val="127544128"/>
        <c:scaling>
          <c:orientation val="minMax"/>
          <c:min val="2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52864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vivienda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vivienda'!$D$70:$D$94</c:f>
              <c:numCache>
                <c:formatCode>mmm\-yy</c:formatCode>
                <c:ptCount val="25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</c:numCache>
            </c:numRef>
          </c:cat>
          <c:val>
            <c:numRef>
              <c:f>'Producción concreto vivienda'!$C$70:$C$94</c:f>
              <c:numCache>
                <c:formatCode>0.0</c:formatCode>
                <c:ptCount val="25"/>
                <c:pt idx="0">
                  <c:v>136.59909632569818</c:v>
                </c:pt>
                <c:pt idx="1">
                  <c:v>137.02963373642831</c:v>
                </c:pt>
                <c:pt idx="2">
                  <c:v>136.24675902470241</c:v>
                </c:pt>
                <c:pt idx="3">
                  <c:v>135.8315135617182</c:v>
                </c:pt>
                <c:pt idx="4">
                  <c:v>134.98896560486577</c:v>
                </c:pt>
                <c:pt idx="5">
                  <c:v>132.23797959243501</c:v>
                </c:pt>
                <c:pt idx="6">
                  <c:v>133.72167587019325</c:v>
                </c:pt>
                <c:pt idx="7">
                  <c:v>134.27671052120749</c:v>
                </c:pt>
                <c:pt idx="8">
                  <c:v>134.21689799101532</c:v>
                </c:pt>
                <c:pt idx="9">
                  <c:v>134.57801477784167</c:v>
                </c:pt>
                <c:pt idx="10">
                  <c:v>133.51415062606046</c:v>
                </c:pt>
                <c:pt idx="11">
                  <c:v>132.57996683934263</c:v>
                </c:pt>
                <c:pt idx="12">
                  <c:v>132.753941007245</c:v>
                </c:pt>
                <c:pt idx="13">
                  <c:v>131.80337248402873</c:v>
                </c:pt>
                <c:pt idx="14">
                  <c:v>132.67877607890762</c:v>
                </c:pt>
                <c:pt idx="15">
                  <c:v>132.94877057115724</c:v>
                </c:pt>
                <c:pt idx="16">
                  <c:v>132.70608533855932</c:v>
                </c:pt>
                <c:pt idx="17">
                  <c:v>135.02013120878627</c:v>
                </c:pt>
                <c:pt idx="18">
                  <c:v>134.79412578551336</c:v>
                </c:pt>
                <c:pt idx="19">
                  <c:v>134.66597130968142</c:v>
                </c:pt>
                <c:pt idx="20">
                  <c:v>132.67462073243078</c:v>
                </c:pt>
                <c:pt idx="21">
                  <c:v>132.87473369472212</c:v>
                </c:pt>
                <c:pt idx="22">
                  <c:v>132.1590322028373</c:v>
                </c:pt>
                <c:pt idx="23">
                  <c:v>133.1353122028373</c:v>
                </c:pt>
                <c:pt idx="24">
                  <c:v>133.01599220283728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57568"/>
        <c:axId val="127548736"/>
      </c:lineChart>
      <c:dateAx>
        <c:axId val="131757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48736"/>
        <c:crosses val="autoZero"/>
        <c:auto val="1"/>
        <c:lblOffset val="100"/>
        <c:baseTimeUnit val="months"/>
        <c:majorUnit val="12"/>
        <c:minorUnit val="12"/>
      </c:dateAx>
      <c:valAx>
        <c:axId val="127548736"/>
        <c:scaling>
          <c:orientation val="minMax"/>
          <c:max val="138"/>
          <c:min val="1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57568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edificaciones no residenciales*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edificacion'!$D$72:$D$96</c:f>
              <c:numCache>
                <c:formatCode>mmm\-yy</c:formatCode>
                <c:ptCount val="25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</c:numCache>
            </c:numRef>
          </c:cat>
          <c:val>
            <c:numRef>
              <c:f>'Producción concreto edificacion'!$C$72:$C$96</c:f>
              <c:numCache>
                <c:formatCode>0.0</c:formatCode>
                <c:ptCount val="25"/>
                <c:pt idx="0">
                  <c:v>58.790130122062074</c:v>
                </c:pt>
                <c:pt idx="1">
                  <c:v>59.478584969211894</c:v>
                </c:pt>
                <c:pt idx="2">
                  <c:v>59.509399741981532</c:v>
                </c:pt>
                <c:pt idx="3">
                  <c:v>59.441848425095529</c:v>
                </c:pt>
                <c:pt idx="4">
                  <c:v>58.882946097270448</c:v>
                </c:pt>
                <c:pt idx="5">
                  <c:v>58.430757360601397</c:v>
                </c:pt>
                <c:pt idx="6">
                  <c:v>59.539576701697435</c:v>
                </c:pt>
                <c:pt idx="7">
                  <c:v>59.307702126634254</c:v>
                </c:pt>
                <c:pt idx="8">
                  <c:v>59.353771768209178</c:v>
                </c:pt>
                <c:pt idx="9">
                  <c:v>59.980383057009433</c:v>
                </c:pt>
                <c:pt idx="10">
                  <c:v>59.656873487472964</c:v>
                </c:pt>
                <c:pt idx="11">
                  <c:v>60.167155272221912</c:v>
                </c:pt>
                <c:pt idx="12">
                  <c:v>60.856816855828306</c:v>
                </c:pt>
                <c:pt idx="13">
                  <c:v>60.744657903118849</c:v>
                </c:pt>
                <c:pt idx="14">
                  <c:v>60.496462185264981</c:v>
                </c:pt>
                <c:pt idx="15">
                  <c:v>60.476522986320148</c:v>
                </c:pt>
                <c:pt idx="16">
                  <c:v>60.132534525968971</c:v>
                </c:pt>
                <c:pt idx="17">
                  <c:v>60.654276491377395</c:v>
                </c:pt>
                <c:pt idx="18">
                  <c:v>61.059475075955469</c:v>
                </c:pt>
                <c:pt idx="19">
                  <c:v>62.677162225713261</c:v>
                </c:pt>
                <c:pt idx="20">
                  <c:v>63.969965053384755</c:v>
                </c:pt>
                <c:pt idx="21">
                  <c:v>66.191438499247667</c:v>
                </c:pt>
                <c:pt idx="22">
                  <c:v>69.585698089233716</c:v>
                </c:pt>
                <c:pt idx="23">
                  <c:v>73.441654755900387</c:v>
                </c:pt>
                <c:pt idx="24">
                  <c:v>76.729296422567046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708416"/>
        <c:axId val="127537088"/>
      </c:lineChart>
      <c:dateAx>
        <c:axId val="1317084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37088"/>
        <c:crosses val="autoZero"/>
        <c:auto val="1"/>
        <c:lblOffset val="100"/>
        <c:baseTimeUnit val="months"/>
        <c:majorUnit val="12"/>
        <c:minorUnit val="12"/>
      </c:dateAx>
      <c:valAx>
        <c:axId val="127537088"/>
        <c:scaling>
          <c:orientation val="minMax"/>
          <c:max val="78"/>
          <c:min val="5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08416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Producción industrial</a:t>
            </a:r>
            <a:r>
              <a:rPr lang="es-US" sz="1200" baseline="0">
                <a:solidFill>
                  <a:srgbClr val="53722D"/>
                </a:solidFill>
              </a:rPr>
              <a:t> de concreto para obras civiles* (Bogotá)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cúbicos)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'Producción concreto obras civil'!$D$72:$D$96</c:f>
              <c:numCache>
                <c:formatCode>mmm\-yy</c:formatCode>
                <c:ptCount val="25"/>
                <c:pt idx="0">
                  <c:v>41183</c:v>
                </c:pt>
                <c:pt idx="1">
                  <c:v>41214</c:v>
                </c:pt>
                <c:pt idx="2">
                  <c:v>41244</c:v>
                </c:pt>
                <c:pt idx="3">
                  <c:v>41275</c:v>
                </c:pt>
                <c:pt idx="4">
                  <c:v>41306</c:v>
                </c:pt>
                <c:pt idx="5">
                  <c:v>41334</c:v>
                </c:pt>
                <c:pt idx="6">
                  <c:v>41365</c:v>
                </c:pt>
                <c:pt idx="7">
                  <c:v>41395</c:v>
                </c:pt>
                <c:pt idx="8">
                  <c:v>41426</c:v>
                </c:pt>
                <c:pt idx="9">
                  <c:v>41456</c:v>
                </c:pt>
                <c:pt idx="10">
                  <c:v>41487</c:v>
                </c:pt>
                <c:pt idx="11">
                  <c:v>41518</c:v>
                </c:pt>
                <c:pt idx="12">
                  <c:v>41548</c:v>
                </c:pt>
                <c:pt idx="13">
                  <c:v>41579</c:v>
                </c:pt>
                <c:pt idx="14">
                  <c:v>41609</c:v>
                </c:pt>
                <c:pt idx="15">
                  <c:v>41640</c:v>
                </c:pt>
                <c:pt idx="16">
                  <c:v>41671</c:v>
                </c:pt>
                <c:pt idx="17">
                  <c:v>41699</c:v>
                </c:pt>
                <c:pt idx="18">
                  <c:v>41730</c:v>
                </c:pt>
                <c:pt idx="19">
                  <c:v>41760</c:v>
                </c:pt>
                <c:pt idx="20">
                  <c:v>41791</c:v>
                </c:pt>
                <c:pt idx="21">
                  <c:v>41821</c:v>
                </c:pt>
                <c:pt idx="22">
                  <c:v>41852</c:v>
                </c:pt>
                <c:pt idx="23">
                  <c:v>41883</c:v>
                </c:pt>
                <c:pt idx="24">
                  <c:v>41913</c:v>
                </c:pt>
              </c:numCache>
            </c:numRef>
          </c:cat>
          <c:val>
            <c:numRef>
              <c:f>'Producción concreto obras civil'!$C$72:$C$96</c:f>
              <c:numCache>
                <c:formatCode>0.0</c:formatCode>
                <c:ptCount val="25"/>
                <c:pt idx="0">
                  <c:v>32.196666401833063</c:v>
                </c:pt>
                <c:pt idx="1">
                  <c:v>30.93321607726476</c:v>
                </c:pt>
                <c:pt idx="2">
                  <c:v>29.7712854756806</c:v>
                </c:pt>
                <c:pt idx="3">
                  <c:v>29.049441143170345</c:v>
                </c:pt>
                <c:pt idx="4">
                  <c:v>28.197288414683221</c:v>
                </c:pt>
                <c:pt idx="5">
                  <c:v>27.177350745096902</c:v>
                </c:pt>
                <c:pt idx="6">
                  <c:v>26.799985192152263</c:v>
                </c:pt>
                <c:pt idx="7">
                  <c:v>26.511525391465426</c:v>
                </c:pt>
                <c:pt idx="8">
                  <c:v>25.981550896679266</c:v>
                </c:pt>
                <c:pt idx="9">
                  <c:v>26.645657654618304</c:v>
                </c:pt>
                <c:pt idx="10">
                  <c:v>26.631834186088327</c:v>
                </c:pt>
                <c:pt idx="11">
                  <c:v>26.772714693227531</c:v>
                </c:pt>
                <c:pt idx="12">
                  <c:v>26.589784834120028</c:v>
                </c:pt>
                <c:pt idx="13">
                  <c:v>26.445049114677705</c:v>
                </c:pt>
                <c:pt idx="14">
                  <c:v>26.511121548836844</c:v>
                </c:pt>
                <c:pt idx="15">
                  <c:v>25.941602080216249</c:v>
                </c:pt>
                <c:pt idx="16">
                  <c:v>25.933606177507002</c:v>
                </c:pt>
                <c:pt idx="17">
                  <c:v>26.543530690409405</c:v>
                </c:pt>
                <c:pt idx="18">
                  <c:v>27.09179680390368</c:v>
                </c:pt>
                <c:pt idx="19">
                  <c:v>27.291186497350765</c:v>
                </c:pt>
                <c:pt idx="20">
                  <c:v>26.970922344874289</c:v>
                </c:pt>
                <c:pt idx="21">
                  <c:v>26.971684446536742</c:v>
                </c:pt>
                <c:pt idx="22">
                  <c:v>26.954802361213911</c:v>
                </c:pt>
                <c:pt idx="23">
                  <c:v>26.933948194547249</c:v>
                </c:pt>
                <c:pt idx="24">
                  <c:v>26.765385694547248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576320"/>
        <c:axId val="127566400"/>
      </c:lineChart>
      <c:dateAx>
        <c:axId val="131576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66400"/>
        <c:crosses val="autoZero"/>
        <c:auto val="1"/>
        <c:lblOffset val="100"/>
        <c:baseTimeUnit val="months"/>
        <c:majorUnit val="12"/>
        <c:minorUnit val="12"/>
      </c:dateAx>
      <c:valAx>
        <c:axId val="127566400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576320"/>
        <c:crosses val="autoZero"/>
        <c:crossBetween val="midCat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en Bootá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total'!$D$106:$D$166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licencias total'!$E$106:$E$166</c:f>
              <c:numCache>
                <c:formatCode>0</c:formatCode>
                <c:ptCount val="61"/>
                <c:pt idx="0">
                  <c:v>327.52791666666667</c:v>
                </c:pt>
                <c:pt idx="1">
                  <c:v>306.60966666666667</c:v>
                </c:pt>
                <c:pt idx="2">
                  <c:v>310.36591666666669</c:v>
                </c:pt>
                <c:pt idx="3">
                  <c:v>318.33041666666668</c:v>
                </c:pt>
                <c:pt idx="4">
                  <c:v>322.71933333333334</c:v>
                </c:pt>
                <c:pt idx="5">
                  <c:v>312.38274999999999</c:v>
                </c:pt>
                <c:pt idx="6">
                  <c:v>310.77100000000002</c:v>
                </c:pt>
                <c:pt idx="7">
                  <c:v>326.72858333333329</c:v>
                </c:pt>
                <c:pt idx="8">
                  <c:v>339.65516666666667</c:v>
                </c:pt>
                <c:pt idx="9">
                  <c:v>338.46991666666668</c:v>
                </c:pt>
                <c:pt idx="10">
                  <c:v>337.88916666666671</c:v>
                </c:pt>
                <c:pt idx="11">
                  <c:v>345.66458333333333</c:v>
                </c:pt>
                <c:pt idx="12">
                  <c:v>355.82633333333331</c:v>
                </c:pt>
                <c:pt idx="13">
                  <c:v>387.39316666666667</c:v>
                </c:pt>
                <c:pt idx="14">
                  <c:v>446.53691666666668</c:v>
                </c:pt>
                <c:pt idx="15">
                  <c:v>462.13833333333332</c:v>
                </c:pt>
                <c:pt idx="16">
                  <c:v>473.33283333333333</c:v>
                </c:pt>
                <c:pt idx="17">
                  <c:v>504.1804166666667</c:v>
                </c:pt>
                <c:pt idx="18">
                  <c:v>529.66466666666668</c:v>
                </c:pt>
                <c:pt idx="19">
                  <c:v>595.53625</c:v>
                </c:pt>
                <c:pt idx="20">
                  <c:v>628.0148333333334</c:v>
                </c:pt>
                <c:pt idx="21">
                  <c:v>647.27341666666666</c:v>
                </c:pt>
                <c:pt idx="22">
                  <c:v>656.3150833333334</c:v>
                </c:pt>
                <c:pt idx="23">
                  <c:v>634.66641666666658</c:v>
                </c:pt>
                <c:pt idx="24">
                  <c:v>623.48416666666662</c:v>
                </c:pt>
                <c:pt idx="25">
                  <c:v>597.62474999999995</c:v>
                </c:pt>
                <c:pt idx="26">
                  <c:v>533.12791666666658</c:v>
                </c:pt>
                <c:pt idx="27">
                  <c:v>503.70241666666669</c:v>
                </c:pt>
                <c:pt idx="28">
                  <c:v>492.84508333333332</c:v>
                </c:pt>
                <c:pt idx="29">
                  <c:v>453.86891666666668</c:v>
                </c:pt>
                <c:pt idx="30">
                  <c:v>431.68349999999998</c:v>
                </c:pt>
                <c:pt idx="31">
                  <c:v>368.64091666666667</c:v>
                </c:pt>
                <c:pt idx="32">
                  <c:v>351.31433333333331</c:v>
                </c:pt>
                <c:pt idx="33">
                  <c:v>343.45333333333332</c:v>
                </c:pt>
                <c:pt idx="34">
                  <c:v>361.27516666666668</c:v>
                </c:pt>
                <c:pt idx="35">
                  <c:v>377.81666666666666</c:v>
                </c:pt>
                <c:pt idx="36">
                  <c:v>388.20558333333332</c:v>
                </c:pt>
                <c:pt idx="37">
                  <c:v>392.90591666666671</c:v>
                </c:pt>
                <c:pt idx="38">
                  <c:v>400.1204166666667</c:v>
                </c:pt>
                <c:pt idx="39">
                  <c:v>429.2119166666667</c:v>
                </c:pt>
                <c:pt idx="40">
                  <c:v>447.94141666666667</c:v>
                </c:pt>
                <c:pt idx="41">
                  <c:v>479.31358333333333</c:v>
                </c:pt>
                <c:pt idx="42">
                  <c:v>486.6851666666667</c:v>
                </c:pt>
                <c:pt idx="43">
                  <c:v>507.00125000000003</c:v>
                </c:pt>
                <c:pt idx="44">
                  <c:v>497.38749999999999</c:v>
                </c:pt>
                <c:pt idx="45">
                  <c:v>504.33741666666668</c:v>
                </c:pt>
                <c:pt idx="46">
                  <c:v>498.80250000000001</c:v>
                </c:pt>
                <c:pt idx="47">
                  <c:v>527.16716666666662</c:v>
                </c:pt>
                <c:pt idx="48">
                  <c:v>518.47775000000001</c:v>
                </c:pt>
                <c:pt idx="49">
                  <c:v>527.0963333333334</c:v>
                </c:pt>
                <c:pt idx="50">
                  <c:v>530.82941666666659</c:v>
                </c:pt>
                <c:pt idx="51">
                  <c:v>529.90099999999995</c:v>
                </c:pt>
                <c:pt idx="52">
                  <c:v>538.5003333333334</c:v>
                </c:pt>
                <c:pt idx="53">
                  <c:v>562.5388333333334</c:v>
                </c:pt>
                <c:pt idx="54">
                  <c:v>618.09891666666658</c:v>
                </c:pt>
                <c:pt idx="55">
                  <c:v>608.48433333333332</c:v>
                </c:pt>
                <c:pt idx="56">
                  <c:v>621.67391666666663</c:v>
                </c:pt>
                <c:pt idx="57">
                  <c:v>604.23058333333336</c:v>
                </c:pt>
                <c:pt idx="58">
                  <c:v>586.71491666666668</c:v>
                </c:pt>
                <c:pt idx="59">
                  <c:v>540.31991666666659</c:v>
                </c:pt>
                <c:pt idx="60">
                  <c:v>544.89916666666659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80128"/>
        <c:axId val="127571584"/>
      </c:lineChart>
      <c:dateAx>
        <c:axId val="1320801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mmm\-yy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71584"/>
        <c:crosses val="autoZero"/>
        <c:auto val="1"/>
        <c:lblOffset val="100"/>
        <c:baseTimeUnit val="months"/>
        <c:majorUnit val="12"/>
        <c:minorUnit val="12"/>
      </c:dateAx>
      <c:valAx>
        <c:axId val="127571584"/>
        <c:scaling>
          <c:orientation val="minMax"/>
          <c:max val="700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80128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vivienda'!$D$106:$D$166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licencias vivienda'!$E$106:$E$166</c:f>
              <c:numCache>
                <c:formatCode>0</c:formatCode>
                <c:ptCount val="61"/>
                <c:pt idx="0">
                  <c:v>226.61741666666666</c:v>
                </c:pt>
                <c:pt idx="1">
                  <c:v>210.48116666666667</c:v>
                </c:pt>
                <c:pt idx="2">
                  <c:v>218.62649999999999</c:v>
                </c:pt>
                <c:pt idx="3">
                  <c:v>223.69175000000001</c:v>
                </c:pt>
                <c:pt idx="4">
                  <c:v>227.49241666666666</c:v>
                </c:pt>
                <c:pt idx="5">
                  <c:v>229.20949999999999</c:v>
                </c:pt>
                <c:pt idx="6">
                  <c:v>227.31016666666665</c:v>
                </c:pt>
                <c:pt idx="7">
                  <c:v>239.14683333333335</c:v>
                </c:pt>
                <c:pt idx="8">
                  <c:v>248.52791666666667</c:v>
                </c:pt>
                <c:pt idx="9">
                  <c:v>250.85341666666665</c:v>
                </c:pt>
                <c:pt idx="10">
                  <c:v>257.10325</c:v>
                </c:pt>
                <c:pt idx="11">
                  <c:v>263.67466666666667</c:v>
                </c:pt>
                <c:pt idx="12">
                  <c:v>273.73258333333331</c:v>
                </c:pt>
                <c:pt idx="13">
                  <c:v>306.66475000000003</c:v>
                </c:pt>
                <c:pt idx="14">
                  <c:v>360.49608333333333</c:v>
                </c:pt>
                <c:pt idx="15">
                  <c:v>383.25441666666671</c:v>
                </c:pt>
                <c:pt idx="16">
                  <c:v>388.35975000000002</c:v>
                </c:pt>
                <c:pt idx="17">
                  <c:v>411.28899999999999</c:v>
                </c:pt>
                <c:pt idx="18">
                  <c:v>439.78733333333332</c:v>
                </c:pt>
                <c:pt idx="19">
                  <c:v>498.57566666666668</c:v>
                </c:pt>
                <c:pt idx="20">
                  <c:v>529.69550000000004</c:v>
                </c:pt>
                <c:pt idx="21">
                  <c:v>552.33233333333339</c:v>
                </c:pt>
                <c:pt idx="22">
                  <c:v>559.67558333333341</c:v>
                </c:pt>
                <c:pt idx="23">
                  <c:v>544.29025000000001</c:v>
                </c:pt>
                <c:pt idx="24">
                  <c:v>531.43408333333332</c:v>
                </c:pt>
                <c:pt idx="25">
                  <c:v>498.95650000000001</c:v>
                </c:pt>
                <c:pt idx="26">
                  <c:v>437.04233333333332</c:v>
                </c:pt>
                <c:pt idx="27">
                  <c:v>412.30250000000001</c:v>
                </c:pt>
                <c:pt idx="28">
                  <c:v>406.04575</c:v>
                </c:pt>
                <c:pt idx="29">
                  <c:v>374.64616666666666</c:v>
                </c:pt>
                <c:pt idx="30">
                  <c:v>349.18558333333334</c:v>
                </c:pt>
                <c:pt idx="31">
                  <c:v>295.06625000000003</c:v>
                </c:pt>
                <c:pt idx="32">
                  <c:v>275.42275000000001</c:v>
                </c:pt>
                <c:pt idx="33">
                  <c:v>258.73858333333334</c:v>
                </c:pt>
                <c:pt idx="34">
                  <c:v>262.03833333333336</c:v>
                </c:pt>
                <c:pt idx="35">
                  <c:v>277.13216666666671</c:v>
                </c:pt>
                <c:pt idx="36">
                  <c:v>283.84683333333334</c:v>
                </c:pt>
                <c:pt idx="37">
                  <c:v>285.34308333333331</c:v>
                </c:pt>
                <c:pt idx="38">
                  <c:v>289.95016666666669</c:v>
                </c:pt>
                <c:pt idx="39">
                  <c:v>301.34516666666667</c:v>
                </c:pt>
                <c:pt idx="40">
                  <c:v>317.9085</c:v>
                </c:pt>
                <c:pt idx="41">
                  <c:v>332.8631666666667</c:v>
                </c:pt>
                <c:pt idx="42">
                  <c:v>328.786</c:v>
                </c:pt>
                <c:pt idx="43">
                  <c:v>345.75416666666666</c:v>
                </c:pt>
                <c:pt idx="44">
                  <c:v>337.46050000000002</c:v>
                </c:pt>
                <c:pt idx="45">
                  <c:v>344.5888333333333</c:v>
                </c:pt>
                <c:pt idx="46">
                  <c:v>351.04883333333333</c:v>
                </c:pt>
                <c:pt idx="47">
                  <c:v>348.3963333333333</c:v>
                </c:pt>
                <c:pt idx="48">
                  <c:v>346.91924999999998</c:v>
                </c:pt>
                <c:pt idx="49">
                  <c:v>356.64491666666669</c:v>
                </c:pt>
                <c:pt idx="50">
                  <c:v>353.93466666666666</c:v>
                </c:pt>
                <c:pt idx="51">
                  <c:v>357.15958333333333</c:v>
                </c:pt>
                <c:pt idx="52">
                  <c:v>363.91924999999998</c:v>
                </c:pt>
                <c:pt idx="53">
                  <c:v>387.86433333333332</c:v>
                </c:pt>
                <c:pt idx="54">
                  <c:v>409.43708333333331</c:v>
                </c:pt>
                <c:pt idx="55">
                  <c:v>382.96050000000002</c:v>
                </c:pt>
                <c:pt idx="56">
                  <c:v>371.1030833333333</c:v>
                </c:pt>
                <c:pt idx="57">
                  <c:v>354.92166666666668</c:v>
                </c:pt>
                <c:pt idx="58">
                  <c:v>336.6993333333333</c:v>
                </c:pt>
                <c:pt idx="59">
                  <c:v>324.8775</c:v>
                </c:pt>
                <c:pt idx="60">
                  <c:v>323.9135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83200"/>
        <c:axId val="131959040"/>
      </c:lineChart>
      <c:catAx>
        <c:axId val="13208320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5904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1959040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83200"/>
        <c:crossesAt val="1"/>
        <c:crossBetween val="midCat"/>
        <c:majorUnit val="100"/>
        <c:min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de Interés Social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>
        <c:manualLayout>
          <c:xMode val="edge"/>
          <c:yMode val="edge"/>
          <c:x val="9.7742187886891485E-2"/>
          <c:y val="2.7586206896551741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VIS'!$D$106:$D$166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licencias VIS'!$E$106:$E$166</c:f>
              <c:numCache>
                <c:formatCode>0</c:formatCode>
                <c:ptCount val="61"/>
                <c:pt idx="0">
                  <c:v>71.231166666666667</c:v>
                </c:pt>
                <c:pt idx="1">
                  <c:v>71.239833333333323</c:v>
                </c:pt>
                <c:pt idx="2">
                  <c:v>75.906750000000002</c:v>
                </c:pt>
                <c:pt idx="3">
                  <c:v>71.937333333333328</c:v>
                </c:pt>
                <c:pt idx="4">
                  <c:v>71.816916666666671</c:v>
                </c:pt>
                <c:pt idx="5">
                  <c:v>73.896166666666673</c:v>
                </c:pt>
                <c:pt idx="6">
                  <c:v>68.427916666666675</c:v>
                </c:pt>
                <c:pt idx="7">
                  <c:v>77.742999999999995</c:v>
                </c:pt>
                <c:pt idx="8">
                  <c:v>77.322916666666671</c:v>
                </c:pt>
                <c:pt idx="9">
                  <c:v>76.479583333333323</c:v>
                </c:pt>
                <c:pt idx="10">
                  <c:v>80.173666666666676</c:v>
                </c:pt>
                <c:pt idx="11">
                  <c:v>79.364999999999995</c:v>
                </c:pt>
                <c:pt idx="12">
                  <c:v>79.742500000000007</c:v>
                </c:pt>
                <c:pt idx="13">
                  <c:v>92.687333333333328</c:v>
                </c:pt>
                <c:pt idx="14">
                  <c:v>117.80575</c:v>
                </c:pt>
                <c:pt idx="15">
                  <c:v>123.90066666666667</c:v>
                </c:pt>
                <c:pt idx="16">
                  <c:v>125.30566666666667</c:v>
                </c:pt>
                <c:pt idx="17">
                  <c:v>126.68816666666667</c:v>
                </c:pt>
                <c:pt idx="18">
                  <c:v>136.86033333333333</c:v>
                </c:pt>
                <c:pt idx="19">
                  <c:v>157.41583333333335</c:v>
                </c:pt>
                <c:pt idx="20">
                  <c:v>168.87191666666666</c:v>
                </c:pt>
                <c:pt idx="21">
                  <c:v>179.82341666666665</c:v>
                </c:pt>
                <c:pt idx="22">
                  <c:v>175.11449999999999</c:v>
                </c:pt>
                <c:pt idx="23">
                  <c:v>168.77916666666667</c:v>
                </c:pt>
                <c:pt idx="24">
                  <c:v>166.53524999999999</c:v>
                </c:pt>
                <c:pt idx="25">
                  <c:v>155.84383333333335</c:v>
                </c:pt>
                <c:pt idx="26">
                  <c:v>124.58991666666667</c:v>
                </c:pt>
                <c:pt idx="27">
                  <c:v>120.08558333333333</c:v>
                </c:pt>
                <c:pt idx="28">
                  <c:v>118.73258333333332</c:v>
                </c:pt>
                <c:pt idx="29">
                  <c:v>112.80708333333332</c:v>
                </c:pt>
                <c:pt idx="30">
                  <c:v>102.96375</c:v>
                </c:pt>
                <c:pt idx="31">
                  <c:v>76.049083333333328</c:v>
                </c:pt>
                <c:pt idx="32">
                  <c:v>77.273166666666668</c:v>
                </c:pt>
                <c:pt idx="33">
                  <c:v>70.227249999999998</c:v>
                </c:pt>
                <c:pt idx="34">
                  <c:v>76.921750000000003</c:v>
                </c:pt>
                <c:pt idx="35">
                  <c:v>76.069666666666677</c:v>
                </c:pt>
                <c:pt idx="36">
                  <c:v>75.828999999999994</c:v>
                </c:pt>
                <c:pt idx="37">
                  <c:v>74.296999999999997</c:v>
                </c:pt>
                <c:pt idx="38">
                  <c:v>76.336083333333335</c:v>
                </c:pt>
                <c:pt idx="39">
                  <c:v>76.540333333333322</c:v>
                </c:pt>
                <c:pt idx="40">
                  <c:v>82.579666666666668</c:v>
                </c:pt>
                <c:pt idx="41">
                  <c:v>83.364166666666677</c:v>
                </c:pt>
                <c:pt idx="42">
                  <c:v>81.466250000000002</c:v>
                </c:pt>
                <c:pt idx="43">
                  <c:v>87.293000000000006</c:v>
                </c:pt>
                <c:pt idx="44">
                  <c:v>74.149666666666675</c:v>
                </c:pt>
                <c:pt idx="45">
                  <c:v>77.579666666666668</c:v>
                </c:pt>
                <c:pt idx="46">
                  <c:v>86.922749999999994</c:v>
                </c:pt>
                <c:pt idx="47">
                  <c:v>95.924333333333323</c:v>
                </c:pt>
                <c:pt idx="48">
                  <c:v>99.130083333333332</c:v>
                </c:pt>
                <c:pt idx="49">
                  <c:v>97.854749999999996</c:v>
                </c:pt>
                <c:pt idx="50">
                  <c:v>94.804666666666677</c:v>
                </c:pt>
                <c:pt idx="51">
                  <c:v>96.211166666666671</c:v>
                </c:pt>
                <c:pt idx="52">
                  <c:v>96.197416666666669</c:v>
                </c:pt>
                <c:pt idx="53">
                  <c:v>101.3955</c:v>
                </c:pt>
                <c:pt idx="54">
                  <c:v>103.39016666666667</c:v>
                </c:pt>
                <c:pt idx="55">
                  <c:v>91.393166666666673</c:v>
                </c:pt>
                <c:pt idx="56">
                  <c:v>89.126000000000005</c:v>
                </c:pt>
                <c:pt idx="57">
                  <c:v>82.34375</c:v>
                </c:pt>
                <c:pt idx="58">
                  <c:v>73.3155</c:v>
                </c:pt>
                <c:pt idx="59">
                  <c:v>65.525750000000002</c:v>
                </c:pt>
                <c:pt idx="60">
                  <c:v>73.242999999999995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81152"/>
        <c:axId val="131963648"/>
      </c:lineChart>
      <c:dateAx>
        <c:axId val="132081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63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63648"/>
        <c:scaling>
          <c:orientation val="minMax"/>
          <c:max val="20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8115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vivienda</a:t>
            </a:r>
            <a:r>
              <a:rPr lang="es-US" sz="1200" baseline="0">
                <a:solidFill>
                  <a:srgbClr val="53722D"/>
                </a:solidFill>
              </a:rPr>
              <a:t> diferente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>
        <c:manualLayout>
          <c:xMode val="edge"/>
          <c:yMode val="edge"/>
          <c:x val="0.12110691823899372"/>
          <c:y val="2.7586206896551741E-2"/>
        </c:manualLayout>
      </c:layout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No VIS'!$D$106:$D$166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licencias No VIS'!$E$106:$E$166</c:f>
              <c:numCache>
                <c:formatCode>0</c:formatCode>
                <c:ptCount val="61"/>
                <c:pt idx="0">
                  <c:v>155.38624999999999</c:v>
                </c:pt>
                <c:pt idx="1">
                  <c:v>139.24133333333333</c:v>
                </c:pt>
                <c:pt idx="2">
                  <c:v>142.71975</c:v>
                </c:pt>
                <c:pt idx="3">
                  <c:v>151.75441666666666</c:v>
                </c:pt>
                <c:pt idx="4">
                  <c:v>155.6755</c:v>
                </c:pt>
                <c:pt idx="5">
                  <c:v>155.31333333333333</c:v>
                </c:pt>
                <c:pt idx="6">
                  <c:v>158.88225</c:v>
                </c:pt>
                <c:pt idx="7">
                  <c:v>161.40383333333335</c:v>
                </c:pt>
                <c:pt idx="8">
                  <c:v>171.20500000000001</c:v>
                </c:pt>
                <c:pt idx="9">
                  <c:v>174.37383333333335</c:v>
                </c:pt>
                <c:pt idx="10">
                  <c:v>176.92958333333334</c:v>
                </c:pt>
                <c:pt idx="11">
                  <c:v>184.30966666666666</c:v>
                </c:pt>
                <c:pt idx="12">
                  <c:v>193.99008333333333</c:v>
                </c:pt>
                <c:pt idx="13">
                  <c:v>213.97741666666667</c:v>
                </c:pt>
                <c:pt idx="14">
                  <c:v>242.69033333333334</c:v>
                </c:pt>
                <c:pt idx="15">
                  <c:v>259.35374999999999</c:v>
                </c:pt>
                <c:pt idx="16">
                  <c:v>263.05408333333332</c:v>
                </c:pt>
                <c:pt idx="17">
                  <c:v>284.6008333333333</c:v>
                </c:pt>
                <c:pt idx="18">
                  <c:v>302.92700000000002</c:v>
                </c:pt>
                <c:pt idx="19">
                  <c:v>341.15983333333332</c:v>
                </c:pt>
                <c:pt idx="20">
                  <c:v>360.82358333333332</c:v>
                </c:pt>
                <c:pt idx="21">
                  <c:v>372.50891666666666</c:v>
                </c:pt>
                <c:pt idx="22">
                  <c:v>384.56108333333333</c:v>
                </c:pt>
                <c:pt idx="23">
                  <c:v>375.51108333333332</c:v>
                </c:pt>
                <c:pt idx="24">
                  <c:v>364.8988333333333</c:v>
                </c:pt>
                <c:pt idx="25">
                  <c:v>343.11266666666671</c:v>
                </c:pt>
                <c:pt idx="26">
                  <c:v>312.45241666666669</c:v>
                </c:pt>
                <c:pt idx="27">
                  <c:v>292.21691666666669</c:v>
                </c:pt>
                <c:pt idx="28">
                  <c:v>287.31316666666669</c:v>
                </c:pt>
                <c:pt idx="29">
                  <c:v>261.83908333333335</c:v>
                </c:pt>
                <c:pt idx="30">
                  <c:v>246.22183333333334</c:v>
                </c:pt>
                <c:pt idx="31">
                  <c:v>219.01716666666667</c:v>
                </c:pt>
                <c:pt idx="32">
                  <c:v>198.14958333333334</c:v>
                </c:pt>
                <c:pt idx="33">
                  <c:v>188.51133333333334</c:v>
                </c:pt>
                <c:pt idx="34">
                  <c:v>185.11658333333335</c:v>
                </c:pt>
                <c:pt idx="35">
                  <c:v>201.0625</c:v>
                </c:pt>
                <c:pt idx="36">
                  <c:v>208.01783333333336</c:v>
                </c:pt>
                <c:pt idx="37">
                  <c:v>211.04608333333334</c:v>
                </c:pt>
                <c:pt idx="38">
                  <c:v>213.61408333333335</c:v>
                </c:pt>
                <c:pt idx="39">
                  <c:v>224.80483333333333</c:v>
                </c:pt>
                <c:pt idx="40">
                  <c:v>235.32883333333334</c:v>
                </c:pt>
                <c:pt idx="41">
                  <c:v>249.499</c:v>
                </c:pt>
                <c:pt idx="42">
                  <c:v>247.31975</c:v>
                </c:pt>
                <c:pt idx="43">
                  <c:v>258.46116666666666</c:v>
                </c:pt>
                <c:pt idx="44">
                  <c:v>263.31083333333333</c:v>
                </c:pt>
                <c:pt idx="45">
                  <c:v>267.00916666666666</c:v>
                </c:pt>
                <c:pt idx="46">
                  <c:v>264.12608333333333</c:v>
                </c:pt>
                <c:pt idx="47">
                  <c:v>252.47200000000001</c:v>
                </c:pt>
                <c:pt idx="48">
                  <c:v>247.78916666666666</c:v>
                </c:pt>
                <c:pt idx="49">
                  <c:v>258.79016666666666</c:v>
                </c:pt>
                <c:pt idx="50">
                  <c:v>259.13</c:v>
                </c:pt>
                <c:pt idx="51">
                  <c:v>260.94841666666667</c:v>
                </c:pt>
                <c:pt idx="52">
                  <c:v>267.72183333333334</c:v>
                </c:pt>
                <c:pt idx="53">
                  <c:v>286.46883333333329</c:v>
                </c:pt>
                <c:pt idx="54">
                  <c:v>306.04691666666668</c:v>
                </c:pt>
                <c:pt idx="55">
                  <c:v>291.56733333333329</c:v>
                </c:pt>
                <c:pt idx="56">
                  <c:v>281.97708333333333</c:v>
                </c:pt>
                <c:pt idx="57">
                  <c:v>272.57791666666668</c:v>
                </c:pt>
                <c:pt idx="58">
                  <c:v>263.38383333333331</c:v>
                </c:pt>
                <c:pt idx="59">
                  <c:v>259.35174999999998</c:v>
                </c:pt>
                <c:pt idx="60">
                  <c:v>250.6705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11552"/>
        <c:axId val="132394944"/>
      </c:lineChart>
      <c:dateAx>
        <c:axId val="1323115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949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394944"/>
        <c:scaling>
          <c:orientation val="minMax"/>
          <c:max val="40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11552"/>
        <c:crosses val="autoZero"/>
        <c:crossBetween val="midCat"/>
        <c:majorUnit val="10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Total área licenciada para otros destinos diferentes a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 (miles de metros cuadrados)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licencias otros dest'!$D$106:$D$166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licencias otros dest'!$E$106:$E$166</c:f>
              <c:numCache>
                <c:formatCode>0</c:formatCode>
                <c:ptCount val="61"/>
                <c:pt idx="0">
                  <c:v>100.9105</c:v>
                </c:pt>
                <c:pt idx="1">
                  <c:v>96.128500000000003</c:v>
                </c:pt>
                <c:pt idx="2">
                  <c:v>91.739416666666671</c:v>
                </c:pt>
                <c:pt idx="3">
                  <c:v>94.638666666666666</c:v>
                </c:pt>
                <c:pt idx="4">
                  <c:v>95.226916666666668</c:v>
                </c:pt>
                <c:pt idx="5">
                  <c:v>83.173249999999996</c:v>
                </c:pt>
                <c:pt idx="6">
                  <c:v>83.460833333333326</c:v>
                </c:pt>
                <c:pt idx="7">
                  <c:v>87.58175</c:v>
                </c:pt>
                <c:pt idx="8">
                  <c:v>91.127250000000004</c:v>
                </c:pt>
                <c:pt idx="9">
                  <c:v>87.616500000000002</c:v>
                </c:pt>
                <c:pt idx="10">
                  <c:v>80.785916666666665</c:v>
                </c:pt>
                <c:pt idx="11">
                  <c:v>81.989916666666673</c:v>
                </c:pt>
                <c:pt idx="12">
                  <c:v>82.09375</c:v>
                </c:pt>
                <c:pt idx="13">
                  <c:v>80.728416666666675</c:v>
                </c:pt>
                <c:pt idx="14">
                  <c:v>86.040833333333325</c:v>
                </c:pt>
                <c:pt idx="15">
                  <c:v>78.883916666666678</c:v>
                </c:pt>
                <c:pt idx="16">
                  <c:v>84.973083333333335</c:v>
                </c:pt>
                <c:pt idx="17">
                  <c:v>92.891416666666672</c:v>
                </c:pt>
                <c:pt idx="18">
                  <c:v>89.877333333333326</c:v>
                </c:pt>
                <c:pt idx="19">
                  <c:v>96.960583333333332</c:v>
                </c:pt>
                <c:pt idx="20">
                  <c:v>98.319333333333333</c:v>
                </c:pt>
                <c:pt idx="21">
                  <c:v>94.941083333333324</c:v>
                </c:pt>
                <c:pt idx="22">
                  <c:v>96.639499999999998</c:v>
                </c:pt>
                <c:pt idx="23">
                  <c:v>90.376166666666677</c:v>
                </c:pt>
                <c:pt idx="24">
                  <c:v>92.050083333333333</c:v>
                </c:pt>
                <c:pt idx="25">
                  <c:v>98.66825</c:v>
                </c:pt>
                <c:pt idx="26">
                  <c:v>96.085583333333332</c:v>
                </c:pt>
                <c:pt idx="27">
                  <c:v>91.39991666666667</c:v>
                </c:pt>
                <c:pt idx="28">
                  <c:v>86.799333333333323</c:v>
                </c:pt>
                <c:pt idx="29">
                  <c:v>79.222750000000005</c:v>
                </c:pt>
                <c:pt idx="30">
                  <c:v>82.497916666666669</c:v>
                </c:pt>
                <c:pt idx="31">
                  <c:v>73.574666666666673</c:v>
                </c:pt>
                <c:pt idx="32">
                  <c:v>75.89158333333333</c:v>
                </c:pt>
                <c:pt idx="33">
                  <c:v>84.714749999999995</c:v>
                </c:pt>
                <c:pt idx="34">
                  <c:v>99.236833333333323</c:v>
                </c:pt>
                <c:pt idx="35">
                  <c:v>100.6845</c:v>
                </c:pt>
                <c:pt idx="36">
                  <c:v>104.35875</c:v>
                </c:pt>
                <c:pt idx="37">
                  <c:v>107.56283333333333</c:v>
                </c:pt>
                <c:pt idx="38">
                  <c:v>110.17025</c:v>
                </c:pt>
                <c:pt idx="39">
                  <c:v>127.86675</c:v>
                </c:pt>
                <c:pt idx="40">
                  <c:v>130.03291666666667</c:v>
                </c:pt>
                <c:pt idx="41">
                  <c:v>146.45041666666665</c:v>
                </c:pt>
                <c:pt idx="42">
                  <c:v>157.89916666666664</c:v>
                </c:pt>
                <c:pt idx="43">
                  <c:v>161.24708333333334</c:v>
                </c:pt>
                <c:pt idx="44">
                  <c:v>159.92699999999999</c:v>
                </c:pt>
                <c:pt idx="45">
                  <c:v>159.74858333333333</c:v>
                </c:pt>
                <c:pt idx="46">
                  <c:v>147.75366666666665</c:v>
                </c:pt>
                <c:pt idx="47">
                  <c:v>178.77083333333334</c:v>
                </c:pt>
                <c:pt idx="48">
                  <c:v>171.55850000000001</c:v>
                </c:pt>
                <c:pt idx="49">
                  <c:v>170.45141666666666</c:v>
                </c:pt>
                <c:pt idx="50">
                  <c:v>176.89474999999999</c:v>
                </c:pt>
                <c:pt idx="51">
                  <c:v>172.74141666666665</c:v>
                </c:pt>
                <c:pt idx="52">
                  <c:v>174.58108333333334</c:v>
                </c:pt>
                <c:pt idx="53">
                  <c:v>174.67449999999999</c:v>
                </c:pt>
                <c:pt idx="54">
                  <c:v>208.66183333333333</c:v>
                </c:pt>
                <c:pt idx="55">
                  <c:v>225.52383333333336</c:v>
                </c:pt>
                <c:pt idx="56">
                  <c:v>250.57083333333335</c:v>
                </c:pt>
                <c:pt idx="57">
                  <c:v>249.30891666666665</c:v>
                </c:pt>
                <c:pt idx="58">
                  <c:v>250.01558333333335</c:v>
                </c:pt>
                <c:pt idx="59">
                  <c:v>215.44241666666665</c:v>
                </c:pt>
                <c:pt idx="60">
                  <c:v>220.98566666666665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450816"/>
        <c:axId val="132424256"/>
      </c:lineChart>
      <c:dateAx>
        <c:axId val="132450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242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424256"/>
        <c:scaling>
          <c:orientation val="minMax"/>
          <c:min val="6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50816"/>
        <c:crosses val="autoZero"/>
        <c:crossBetween val="midCat"/>
        <c:majorUnit val="3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Número de proyectos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proyectos'!$D$106:$D$166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proyectos'!$E$106:$E$166</c:f>
              <c:numCache>
                <c:formatCode>0</c:formatCode>
                <c:ptCount val="61"/>
                <c:pt idx="0">
                  <c:v>704.66666666666663</c:v>
                </c:pt>
                <c:pt idx="1">
                  <c:v>698.75</c:v>
                </c:pt>
                <c:pt idx="2">
                  <c:v>692.41666666666663</c:v>
                </c:pt>
                <c:pt idx="3">
                  <c:v>686</c:v>
                </c:pt>
                <c:pt idx="4">
                  <c:v>679.25</c:v>
                </c:pt>
                <c:pt idx="5">
                  <c:v>670.75</c:v>
                </c:pt>
                <c:pt idx="6">
                  <c:v>661</c:v>
                </c:pt>
                <c:pt idx="7">
                  <c:v>650.66666666666663</c:v>
                </c:pt>
                <c:pt idx="8">
                  <c:v>640.08333333333337</c:v>
                </c:pt>
                <c:pt idx="9">
                  <c:v>630.25</c:v>
                </c:pt>
                <c:pt idx="10">
                  <c:v>620.16666666666663</c:v>
                </c:pt>
                <c:pt idx="11">
                  <c:v>609.91666666666663</c:v>
                </c:pt>
                <c:pt idx="12">
                  <c:v>599.75</c:v>
                </c:pt>
                <c:pt idx="13">
                  <c:v>592.25</c:v>
                </c:pt>
                <c:pt idx="14">
                  <c:v>584.33333333333337</c:v>
                </c:pt>
                <c:pt idx="15">
                  <c:v>576.16666666666663</c:v>
                </c:pt>
                <c:pt idx="16">
                  <c:v>570</c:v>
                </c:pt>
                <c:pt idx="17">
                  <c:v>565.41666666666663</c:v>
                </c:pt>
                <c:pt idx="18">
                  <c:v>560.75</c:v>
                </c:pt>
                <c:pt idx="19">
                  <c:v>556.75</c:v>
                </c:pt>
                <c:pt idx="20">
                  <c:v>553.33333333333337</c:v>
                </c:pt>
                <c:pt idx="21">
                  <c:v>550.75</c:v>
                </c:pt>
                <c:pt idx="22">
                  <c:v>549.41666666666663</c:v>
                </c:pt>
                <c:pt idx="23">
                  <c:v>549.25</c:v>
                </c:pt>
                <c:pt idx="24">
                  <c:v>548.75</c:v>
                </c:pt>
                <c:pt idx="25">
                  <c:v>548</c:v>
                </c:pt>
                <c:pt idx="26">
                  <c:v>548.08333333333337</c:v>
                </c:pt>
                <c:pt idx="27">
                  <c:v>548.16666666666663</c:v>
                </c:pt>
                <c:pt idx="28">
                  <c:v>548</c:v>
                </c:pt>
                <c:pt idx="29">
                  <c:v>547.08333333333337</c:v>
                </c:pt>
                <c:pt idx="30">
                  <c:v>546.75</c:v>
                </c:pt>
                <c:pt idx="31">
                  <c:v>547.25</c:v>
                </c:pt>
                <c:pt idx="32">
                  <c:v>549</c:v>
                </c:pt>
                <c:pt idx="33">
                  <c:v>549.25</c:v>
                </c:pt>
                <c:pt idx="34">
                  <c:v>549.5</c:v>
                </c:pt>
                <c:pt idx="35">
                  <c:v>550.16666666666663</c:v>
                </c:pt>
                <c:pt idx="36">
                  <c:v>551.08333333333337</c:v>
                </c:pt>
                <c:pt idx="37">
                  <c:v>550.91666666666663</c:v>
                </c:pt>
                <c:pt idx="38">
                  <c:v>549.83333333333337</c:v>
                </c:pt>
                <c:pt idx="39">
                  <c:v>549.58333333333337</c:v>
                </c:pt>
                <c:pt idx="40">
                  <c:v>548.66666666666663</c:v>
                </c:pt>
                <c:pt idx="41">
                  <c:v>548.5</c:v>
                </c:pt>
                <c:pt idx="42">
                  <c:v>548.58333333333337</c:v>
                </c:pt>
                <c:pt idx="43">
                  <c:v>548</c:v>
                </c:pt>
                <c:pt idx="44">
                  <c:v>545.41666666666663</c:v>
                </c:pt>
                <c:pt idx="45">
                  <c:v>542.33333333333337</c:v>
                </c:pt>
                <c:pt idx="46">
                  <c:v>539.58333333333337</c:v>
                </c:pt>
                <c:pt idx="47">
                  <c:v>536.16666666666663</c:v>
                </c:pt>
                <c:pt idx="48">
                  <c:v>533.08333333333337</c:v>
                </c:pt>
                <c:pt idx="49">
                  <c:v>530.16666666666663</c:v>
                </c:pt>
                <c:pt idx="50">
                  <c:v>527.83333333333337</c:v>
                </c:pt>
                <c:pt idx="51">
                  <c:v>525.41666666666663</c:v>
                </c:pt>
                <c:pt idx="52">
                  <c:v>524.16666666666663</c:v>
                </c:pt>
                <c:pt idx="53">
                  <c:v>522.58333333333337</c:v>
                </c:pt>
                <c:pt idx="54">
                  <c:v>521.16666666666663</c:v>
                </c:pt>
                <c:pt idx="55">
                  <c:v>519</c:v>
                </c:pt>
                <c:pt idx="56">
                  <c:v>518.5</c:v>
                </c:pt>
                <c:pt idx="57">
                  <c:v>520.16666666666663</c:v>
                </c:pt>
                <c:pt idx="58">
                  <c:v>521.33333333333337</c:v>
                </c:pt>
                <c:pt idx="59">
                  <c:v>523.75</c:v>
                </c:pt>
                <c:pt idx="60">
                  <c:v>525.75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958144"/>
        <c:axId val="132428288"/>
      </c:lineChart>
      <c:dateAx>
        <c:axId val="1339581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4282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2428288"/>
        <c:scaling>
          <c:orientation val="minMax"/>
          <c:max val="750"/>
          <c:min val="5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958144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vivienda'!$D$106:$D$166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ventas vivienda'!$E$106:$E$166</c:f>
              <c:numCache>
                <c:formatCode>_(* #,##0.0_);_(* \(#,##0.0\);_(* "-"??_);_(@_)</c:formatCode>
                <c:ptCount val="61"/>
                <c:pt idx="0">
                  <c:v>2.8581666666666665</c:v>
                </c:pt>
                <c:pt idx="1">
                  <c:v>3.0016666666666665</c:v>
                </c:pt>
                <c:pt idx="2">
                  <c:v>3.0975000000000001</c:v>
                </c:pt>
                <c:pt idx="3">
                  <c:v>3.1971666666666665</c:v>
                </c:pt>
                <c:pt idx="4">
                  <c:v>3.2816666666666667</c:v>
                </c:pt>
                <c:pt idx="5">
                  <c:v>3.4371666666666667</c:v>
                </c:pt>
                <c:pt idx="6">
                  <c:v>3.5343333333333335</c:v>
                </c:pt>
                <c:pt idx="7">
                  <c:v>3.5263333333333335</c:v>
                </c:pt>
                <c:pt idx="8">
                  <c:v>3.4744999999999999</c:v>
                </c:pt>
                <c:pt idx="9">
                  <c:v>3.4121666666666663</c:v>
                </c:pt>
                <c:pt idx="10">
                  <c:v>3.4049999999999998</c:v>
                </c:pt>
                <c:pt idx="11">
                  <c:v>3.2385000000000002</c:v>
                </c:pt>
                <c:pt idx="12">
                  <c:v>3.1675833333333334</c:v>
                </c:pt>
                <c:pt idx="13">
                  <c:v>3.1951666666666667</c:v>
                </c:pt>
                <c:pt idx="14">
                  <c:v>3.2408333333333337</c:v>
                </c:pt>
                <c:pt idx="15">
                  <c:v>3.2190833333333333</c:v>
                </c:pt>
                <c:pt idx="16">
                  <c:v>3.2362500000000001</c:v>
                </c:pt>
                <c:pt idx="17">
                  <c:v>3.1831666666666667</c:v>
                </c:pt>
                <c:pt idx="18">
                  <c:v>3.21</c:v>
                </c:pt>
                <c:pt idx="19">
                  <c:v>3.2331666666666665</c:v>
                </c:pt>
                <c:pt idx="20">
                  <c:v>3.2946666666666666</c:v>
                </c:pt>
                <c:pt idx="21">
                  <c:v>3.34</c:v>
                </c:pt>
                <c:pt idx="22">
                  <c:v>3.3434166666666667</c:v>
                </c:pt>
                <c:pt idx="23">
                  <c:v>3.3271666666666664</c:v>
                </c:pt>
                <c:pt idx="24">
                  <c:v>3.3405833333333335</c:v>
                </c:pt>
                <c:pt idx="25">
                  <c:v>3.2482500000000001</c:v>
                </c:pt>
                <c:pt idx="26">
                  <c:v>3.1755</c:v>
                </c:pt>
                <c:pt idx="27">
                  <c:v>3.1500833333333333</c:v>
                </c:pt>
                <c:pt idx="28">
                  <c:v>3.0854166666666667</c:v>
                </c:pt>
                <c:pt idx="29">
                  <c:v>3.0394166666666664</c:v>
                </c:pt>
                <c:pt idx="30">
                  <c:v>2.9410833333333333</c:v>
                </c:pt>
                <c:pt idx="31">
                  <c:v>2.8732500000000001</c:v>
                </c:pt>
                <c:pt idx="32">
                  <c:v>2.80125</c:v>
                </c:pt>
                <c:pt idx="33">
                  <c:v>2.7263333333333333</c:v>
                </c:pt>
                <c:pt idx="34">
                  <c:v>2.6612499999999999</c:v>
                </c:pt>
                <c:pt idx="35">
                  <c:v>2.6044166666666664</c:v>
                </c:pt>
                <c:pt idx="36">
                  <c:v>2.5259999999999998</c:v>
                </c:pt>
                <c:pt idx="37">
                  <c:v>2.4688333333333334</c:v>
                </c:pt>
                <c:pt idx="38">
                  <c:v>2.4370833333333333</c:v>
                </c:pt>
                <c:pt idx="39">
                  <c:v>2.4097499999999998</c:v>
                </c:pt>
                <c:pt idx="40">
                  <c:v>2.3760833333333333</c:v>
                </c:pt>
                <c:pt idx="41">
                  <c:v>2.3559166666666664</c:v>
                </c:pt>
                <c:pt idx="42">
                  <c:v>2.2985000000000002</c:v>
                </c:pt>
                <c:pt idx="43">
                  <c:v>2.2973333333333334</c:v>
                </c:pt>
                <c:pt idx="44">
                  <c:v>2.2896666666666663</c:v>
                </c:pt>
                <c:pt idx="45">
                  <c:v>2.2691666666666666</c:v>
                </c:pt>
                <c:pt idx="46">
                  <c:v>2.2829999999999999</c:v>
                </c:pt>
                <c:pt idx="47">
                  <c:v>2.31975</c:v>
                </c:pt>
                <c:pt idx="48">
                  <c:v>2.39175</c:v>
                </c:pt>
                <c:pt idx="49">
                  <c:v>2.4108333333333336</c:v>
                </c:pt>
                <c:pt idx="50">
                  <c:v>2.42625</c:v>
                </c:pt>
                <c:pt idx="51">
                  <c:v>2.4424166666666665</c:v>
                </c:pt>
                <c:pt idx="52">
                  <c:v>2.4474999999999998</c:v>
                </c:pt>
                <c:pt idx="53">
                  <c:v>2.5019999999999998</c:v>
                </c:pt>
                <c:pt idx="54">
                  <c:v>2.5299999999999998</c:v>
                </c:pt>
                <c:pt idx="55">
                  <c:v>2.5470833333333336</c:v>
                </c:pt>
                <c:pt idx="56">
                  <c:v>2.5611666666666664</c:v>
                </c:pt>
                <c:pt idx="57">
                  <c:v>2.5491666666666664</c:v>
                </c:pt>
                <c:pt idx="58">
                  <c:v>2.5011666666666663</c:v>
                </c:pt>
                <c:pt idx="59">
                  <c:v>2.4461666666666666</c:v>
                </c:pt>
                <c:pt idx="60">
                  <c:v>2.3445833333333335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308864"/>
        <c:axId val="133645440"/>
      </c:lineChart>
      <c:dateAx>
        <c:axId val="1343088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454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645440"/>
        <c:scaling>
          <c:orientation val="minMax"/>
          <c:max val="4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308864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Prioritario (VIP)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VIP'!$D$106:$D$166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ventas VIP'!$E$106:$E$166</c:f>
              <c:numCache>
                <c:formatCode>0.0</c:formatCode>
                <c:ptCount val="61"/>
                <c:pt idx="0">
                  <c:v>0.47958333333333331</c:v>
                </c:pt>
                <c:pt idx="1">
                  <c:v>0.52224999999999999</c:v>
                </c:pt>
                <c:pt idx="2">
                  <c:v>0.53649999999999998</c:v>
                </c:pt>
                <c:pt idx="3">
                  <c:v>0.54583333333333339</c:v>
                </c:pt>
                <c:pt idx="4">
                  <c:v>0.54174999999999995</c:v>
                </c:pt>
                <c:pt idx="5">
                  <c:v>0.56499999999999995</c:v>
                </c:pt>
                <c:pt idx="6">
                  <c:v>0.57158333333333333</c:v>
                </c:pt>
                <c:pt idx="7">
                  <c:v>0.53358333333333341</c:v>
                </c:pt>
                <c:pt idx="8">
                  <c:v>0.49591666666666667</c:v>
                </c:pt>
                <c:pt idx="9">
                  <c:v>0.47533333333333333</c:v>
                </c:pt>
                <c:pt idx="10">
                  <c:v>0.46350000000000002</c:v>
                </c:pt>
                <c:pt idx="11">
                  <c:v>0.41233333333333333</c:v>
                </c:pt>
                <c:pt idx="12">
                  <c:v>0.3751666666666667</c:v>
                </c:pt>
                <c:pt idx="13">
                  <c:v>0.37558333333333332</c:v>
                </c:pt>
                <c:pt idx="14">
                  <c:v>0.39374999999999999</c:v>
                </c:pt>
                <c:pt idx="15">
                  <c:v>0.39083333333333331</c:v>
                </c:pt>
                <c:pt idx="16">
                  <c:v>0.38408333333333333</c:v>
                </c:pt>
                <c:pt idx="17">
                  <c:v>0.3756666666666667</c:v>
                </c:pt>
                <c:pt idx="18">
                  <c:v>0.39700000000000002</c:v>
                </c:pt>
                <c:pt idx="19">
                  <c:v>0.4110833333333333</c:v>
                </c:pt>
                <c:pt idx="20">
                  <c:v>0.46416666666666667</c:v>
                </c:pt>
                <c:pt idx="21">
                  <c:v>0.4760833333333333</c:v>
                </c:pt>
                <c:pt idx="22">
                  <c:v>0.48075000000000001</c:v>
                </c:pt>
                <c:pt idx="23">
                  <c:v>0.48149999999999998</c:v>
                </c:pt>
                <c:pt idx="24">
                  <c:v>0.47575000000000001</c:v>
                </c:pt>
                <c:pt idx="25">
                  <c:v>0.42008333333333331</c:v>
                </c:pt>
                <c:pt idx="26">
                  <c:v>0.3775</c:v>
                </c:pt>
                <c:pt idx="27">
                  <c:v>0.36258333333333331</c:v>
                </c:pt>
                <c:pt idx="28">
                  <c:v>0.34733333333333333</c:v>
                </c:pt>
                <c:pt idx="29">
                  <c:v>0.3203333333333333</c:v>
                </c:pt>
                <c:pt idx="30">
                  <c:v>0.2860833333333333</c:v>
                </c:pt>
                <c:pt idx="31">
                  <c:v>0.26516666666666666</c:v>
                </c:pt>
                <c:pt idx="32">
                  <c:v>0.21024999999999999</c:v>
                </c:pt>
                <c:pt idx="33">
                  <c:v>0.17616666666666667</c:v>
                </c:pt>
                <c:pt idx="34">
                  <c:v>0.13475000000000001</c:v>
                </c:pt>
                <c:pt idx="35">
                  <c:v>0.11325</c:v>
                </c:pt>
                <c:pt idx="36">
                  <c:v>9.6750000000000003E-2</c:v>
                </c:pt>
                <c:pt idx="37">
                  <c:v>9.2833333333333323E-2</c:v>
                </c:pt>
                <c:pt idx="38">
                  <c:v>8.3833333333333329E-2</c:v>
                </c:pt>
                <c:pt idx="39">
                  <c:v>7.9083333333333325E-2</c:v>
                </c:pt>
                <c:pt idx="40">
                  <c:v>7.3583333333333334E-2</c:v>
                </c:pt>
                <c:pt idx="41">
                  <c:v>7.4833333333333335E-2</c:v>
                </c:pt>
                <c:pt idx="42">
                  <c:v>7.1749999999999994E-2</c:v>
                </c:pt>
                <c:pt idx="43">
                  <c:v>6.2666666666666662E-2</c:v>
                </c:pt>
                <c:pt idx="44">
                  <c:v>5.9083333333333335E-2</c:v>
                </c:pt>
                <c:pt idx="45">
                  <c:v>5.3416666666666661E-2</c:v>
                </c:pt>
                <c:pt idx="46">
                  <c:v>4.4916666666666667E-2</c:v>
                </c:pt>
                <c:pt idx="47">
                  <c:v>4.2416666666666665E-2</c:v>
                </c:pt>
                <c:pt idx="48">
                  <c:v>3.9416666666666662E-2</c:v>
                </c:pt>
                <c:pt idx="49">
                  <c:v>2.9833333333333333E-2</c:v>
                </c:pt>
                <c:pt idx="50">
                  <c:v>2.6416666666666668E-2</c:v>
                </c:pt>
                <c:pt idx="51">
                  <c:v>2.7333333333333331E-2</c:v>
                </c:pt>
                <c:pt idx="52">
                  <c:v>3.7916666666666661E-2</c:v>
                </c:pt>
                <c:pt idx="53">
                  <c:v>0.10466666666666667</c:v>
                </c:pt>
                <c:pt idx="54">
                  <c:v>0.13500000000000001</c:v>
                </c:pt>
                <c:pt idx="55">
                  <c:v>0.19708333333333333</c:v>
                </c:pt>
                <c:pt idx="56">
                  <c:v>0.29875000000000002</c:v>
                </c:pt>
                <c:pt idx="57">
                  <c:v>0.33700000000000002</c:v>
                </c:pt>
                <c:pt idx="58">
                  <c:v>0.3510833333333333</c:v>
                </c:pt>
                <c:pt idx="59">
                  <c:v>0.35025000000000001</c:v>
                </c:pt>
                <c:pt idx="60">
                  <c:v>0.34916666666666668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94304"/>
        <c:axId val="133650624"/>
      </c:lineChart>
      <c:dateAx>
        <c:axId val="133794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50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650624"/>
        <c:scaling>
          <c:orientation val="minMax"/>
          <c:max val="0.60000000000000064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94304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de Interés Social (VIS)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ventas VIS'!$E$106:$E$166</c:f>
              <c:numCache>
                <c:formatCode>0.0</c:formatCode>
                <c:ptCount val="61"/>
                <c:pt idx="0">
                  <c:v>1.4986666666666668</c:v>
                </c:pt>
                <c:pt idx="1">
                  <c:v>1.6206666666666667</c:v>
                </c:pt>
                <c:pt idx="2">
                  <c:v>1.6823333333333332</c:v>
                </c:pt>
                <c:pt idx="3">
                  <c:v>1.7142500000000001</c:v>
                </c:pt>
                <c:pt idx="4">
                  <c:v>1.7245833333333334</c:v>
                </c:pt>
                <c:pt idx="5">
                  <c:v>1.8342499999999999</c:v>
                </c:pt>
                <c:pt idx="6">
                  <c:v>1.8778333333333332</c:v>
                </c:pt>
                <c:pt idx="7">
                  <c:v>1.8566666666666667</c:v>
                </c:pt>
                <c:pt idx="8">
                  <c:v>1.8185</c:v>
                </c:pt>
                <c:pt idx="9">
                  <c:v>1.7835000000000001</c:v>
                </c:pt>
                <c:pt idx="10">
                  <c:v>1.7669166666666667</c:v>
                </c:pt>
                <c:pt idx="11">
                  <c:v>1.6472500000000001</c:v>
                </c:pt>
                <c:pt idx="12">
                  <c:v>1.60175</c:v>
                </c:pt>
                <c:pt idx="13">
                  <c:v>1.5995833333333334</c:v>
                </c:pt>
                <c:pt idx="14">
                  <c:v>1.6315833333333332</c:v>
                </c:pt>
                <c:pt idx="15">
                  <c:v>1.6274166666666667</c:v>
                </c:pt>
                <c:pt idx="16">
                  <c:v>1.6419166666666667</c:v>
                </c:pt>
                <c:pt idx="17">
                  <c:v>1.5609166666666667</c:v>
                </c:pt>
                <c:pt idx="18">
                  <c:v>1.5560833333333333</c:v>
                </c:pt>
                <c:pt idx="19">
                  <c:v>1.5374166666666667</c:v>
                </c:pt>
                <c:pt idx="20">
                  <c:v>1.5638333333333332</c:v>
                </c:pt>
                <c:pt idx="21">
                  <c:v>1.5734166666666667</c:v>
                </c:pt>
                <c:pt idx="22">
                  <c:v>1.5606666666666666</c:v>
                </c:pt>
                <c:pt idx="23">
                  <c:v>1.5195833333333333</c:v>
                </c:pt>
                <c:pt idx="24">
                  <c:v>1.5201666666666667</c:v>
                </c:pt>
                <c:pt idx="25">
                  <c:v>1.4541666666666668</c:v>
                </c:pt>
                <c:pt idx="26">
                  <c:v>1.3896666666666668</c:v>
                </c:pt>
                <c:pt idx="27">
                  <c:v>1.363</c:v>
                </c:pt>
                <c:pt idx="28">
                  <c:v>1.3086666666666666</c:v>
                </c:pt>
                <c:pt idx="29">
                  <c:v>1.2782500000000001</c:v>
                </c:pt>
                <c:pt idx="30">
                  <c:v>1.2236666666666667</c:v>
                </c:pt>
                <c:pt idx="31">
                  <c:v>1.1984166666666667</c:v>
                </c:pt>
                <c:pt idx="32">
                  <c:v>1.1416666666666668</c:v>
                </c:pt>
                <c:pt idx="33">
                  <c:v>1.0885833333333332</c:v>
                </c:pt>
                <c:pt idx="34">
                  <c:v>1.0438333333333332</c:v>
                </c:pt>
                <c:pt idx="35">
                  <c:v>1.0236666666666667</c:v>
                </c:pt>
                <c:pt idx="36">
                  <c:v>0.98908333333333343</c:v>
                </c:pt>
                <c:pt idx="37">
                  <c:v>0.94950000000000001</c:v>
                </c:pt>
                <c:pt idx="38">
                  <c:v>0.93266666666666664</c:v>
                </c:pt>
                <c:pt idx="39">
                  <c:v>0.92758333333333343</c:v>
                </c:pt>
                <c:pt idx="40">
                  <c:v>0.9318333333333334</c:v>
                </c:pt>
                <c:pt idx="41">
                  <c:v>0.95033333333333336</c:v>
                </c:pt>
                <c:pt idx="42">
                  <c:v>0.93591666666666662</c:v>
                </c:pt>
                <c:pt idx="43">
                  <c:v>0.92233333333333334</c:v>
                </c:pt>
                <c:pt idx="44">
                  <c:v>0.92516666666666658</c:v>
                </c:pt>
                <c:pt idx="45">
                  <c:v>0.90616666666666668</c:v>
                </c:pt>
                <c:pt idx="46">
                  <c:v>0.89808333333333334</c:v>
                </c:pt>
                <c:pt idx="47">
                  <c:v>0.93258333333333332</c:v>
                </c:pt>
                <c:pt idx="48">
                  <c:v>0.98358333333333337</c:v>
                </c:pt>
                <c:pt idx="49">
                  <c:v>0.99658333333333338</c:v>
                </c:pt>
                <c:pt idx="50">
                  <c:v>1.0185833333333334</c:v>
                </c:pt>
                <c:pt idx="51">
                  <c:v>1.03125</c:v>
                </c:pt>
                <c:pt idx="52">
                  <c:v>1.0463333333333333</c:v>
                </c:pt>
                <c:pt idx="53">
                  <c:v>1.0976666666666668</c:v>
                </c:pt>
                <c:pt idx="54">
                  <c:v>1.1234166666666667</c:v>
                </c:pt>
                <c:pt idx="55">
                  <c:v>1.18675</c:v>
                </c:pt>
                <c:pt idx="56">
                  <c:v>1.2599166666666668</c:v>
                </c:pt>
                <c:pt idx="57">
                  <c:v>1.2968333333333333</c:v>
                </c:pt>
                <c:pt idx="58">
                  <c:v>1.3000833333333333</c:v>
                </c:pt>
                <c:pt idx="59">
                  <c:v>1.2762500000000001</c:v>
                </c:pt>
                <c:pt idx="60">
                  <c:v>1.2104999999999999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98816"/>
        <c:axId val="131928000"/>
      </c:lineChart>
      <c:dateAx>
        <c:axId val="134498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280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28000"/>
        <c:scaling>
          <c:orientation val="minMax"/>
          <c:max val="2"/>
          <c:min val="0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98816"/>
        <c:crosses val="autoZero"/>
        <c:crossBetween val="midCat"/>
        <c:majorUnit val="0.5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Ventas de Vis de 70-135 </a:t>
            </a:r>
            <a:r>
              <a:rPr lang="es-CO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rPr>
              <a:t>SMMLV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s-US" sz="1200" b="1" i="0" u="none" strike="noStrike" kern="1200" baseline="0">
                <a:solidFill>
                  <a:srgbClr val="53722D"/>
                </a:solidFill>
                <a:latin typeface="+mn-lt"/>
                <a:ea typeface="+mn-ea"/>
                <a:cs typeface="+mn-cs"/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VIS 70-135sml'!$D$106:$D$166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ventas VIS 70-135sml'!$E$106:$E$166</c:f>
              <c:numCache>
                <c:formatCode>0.0</c:formatCode>
                <c:ptCount val="61"/>
                <c:pt idx="0">
                  <c:v>1.0190833333333333</c:v>
                </c:pt>
                <c:pt idx="1">
                  <c:v>1.0984166666666668</c:v>
                </c:pt>
                <c:pt idx="2">
                  <c:v>1.1458333333333333</c:v>
                </c:pt>
                <c:pt idx="3">
                  <c:v>1.1684166666666667</c:v>
                </c:pt>
                <c:pt idx="4">
                  <c:v>1.1828333333333332</c:v>
                </c:pt>
                <c:pt idx="5">
                  <c:v>1.26925</c:v>
                </c:pt>
                <c:pt idx="6">
                  <c:v>1.3062499999999999</c:v>
                </c:pt>
                <c:pt idx="7">
                  <c:v>1.3230833333333332</c:v>
                </c:pt>
                <c:pt idx="8">
                  <c:v>1.3225833333333332</c:v>
                </c:pt>
                <c:pt idx="9">
                  <c:v>1.3081666666666667</c:v>
                </c:pt>
                <c:pt idx="10">
                  <c:v>1.3034166666666667</c:v>
                </c:pt>
                <c:pt idx="11">
                  <c:v>1.2349166666666667</c:v>
                </c:pt>
                <c:pt idx="12">
                  <c:v>1.2265833333333334</c:v>
                </c:pt>
                <c:pt idx="13">
                  <c:v>1.224</c:v>
                </c:pt>
                <c:pt idx="14">
                  <c:v>1.2378333333333333</c:v>
                </c:pt>
                <c:pt idx="15">
                  <c:v>1.2365833333333334</c:v>
                </c:pt>
                <c:pt idx="16">
                  <c:v>1.2578333333333334</c:v>
                </c:pt>
                <c:pt idx="17">
                  <c:v>1.1852499999999999</c:v>
                </c:pt>
                <c:pt idx="18">
                  <c:v>1.1590833333333332</c:v>
                </c:pt>
                <c:pt idx="19">
                  <c:v>1.1263333333333332</c:v>
                </c:pt>
                <c:pt idx="20">
                  <c:v>1.0996666666666668</c:v>
                </c:pt>
                <c:pt idx="21">
                  <c:v>1.0973333333333333</c:v>
                </c:pt>
                <c:pt idx="22">
                  <c:v>1.0799166666666666</c:v>
                </c:pt>
                <c:pt idx="23">
                  <c:v>1.0380833333333332</c:v>
                </c:pt>
                <c:pt idx="24">
                  <c:v>1.0444166666666668</c:v>
                </c:pt>
                <c:pt idx="25">
                  <c:v>1.0340833333333332</c:v>
                </c:pt>
                <c:pt idx="26">
                  <c:v>1.0121666666666667</c:v>
                </c:pt>
                <c:pt idx="27">
                  <c:v>1.0004166666666667</c:v>
                </c:pt>
                <c:pt idx="28">
                  <c:v>0.96133333333333337</c:v>
                </c:pt>
                <c:pt idx="29">
                  <c:v>0.95791666666666664</c:v>
                </c:pt>
                <c:pt idx="30">
                  <c:v>0.93758333333333332</c:v>
                </c:pt>
                <c:pt idx="31">
                  <c:v>0.93325000000000002</c:v>
                </c:pt>
                <c:pt idx="32">
                  <c:v>0.93141666666666667</c:v>
                </c:pt>
                <c:pt idx="33">
                  <c:v>0.91241666666666665</c:v>
                </c:pt>
                <c:pt idx="34">
                  <c:v>0.90908333333333335</c:v>
                </c:pt>
                <c:pt idx="35">
                  <c:v>0.91041666666666665</c:v>
                </c:pt>
                <c:pt idx="36">
                  <c:v>0.89233333333333342</c:v>
                </c:pt>
                <c:pt idx="37">
                  <c:v>0.85666666666666658</c:v>
                </c:pt>
                <c:pt idx="38">
                  <c:v>0.84883333333333333</c:v>
                </c:pt>
                <c:pt idx="39">
                  <c:v>0.84850000000000003</c:v>
                </c:pt>
                <c:pt idx="40">
                  <c:v>0.85824999999999996</c:v>
                </c:pt>
                <c:pt idx="41">
                  <c:v>0.87549999999999994</c:v>
                </c:pt>
                <c:pt idx="42">
                  <c:v>0.86416666666666664</c:v>
                </c:pt>
                <c:pt idx="43">
                  <c:v>0.85966666666666658</c:v>
                </c:pt>
                <c:pt idx="44">
                  <c:v>0.86608333333333332</c:v>
                </c:pt>
                <c:pt idx="45">
                  <c:v>0.85275000000000001</c:v>
                </c:pt>
                <c:pt idx="46">
                  <c:v>0.85316666666666663</c:v>
                </c:pt>
                <c:pt idx="47">
                  <c:v>0.89016666666666666</c:v>
                </c:pt>
                <c:pt idx="48">
                  <c:v>0.9441666666666666</c:v>
                </c:pt>
                <c:pt idx="49">
                  <c:v>0.96675</c:v>
                </c:pt>
                <c:pt idx="50">
                  <c:v>0.99216666666666664</c:v>
                </c:pt>
                <c:pt idx="51">
                  <c:v>1.0039166666666666</c:v>
                </c:pt>
                <c:pt idx="52">
                  <c:v>1.0084166666666667</c:v>
                </c:pt>
                <c:pt idx="53">
                  <c:v>0.99299999999999999</c:v>
                </c:pt>
                <c:pt idx="54">
                  <c:v>0.98841666666666661</c:v>
                </c:pt>
                <c:pt idx="55">
                  <c:v>0.98966666666666658</c:v>
                </c:pt>
                <c:pt idx="56">
                  <c:v>0.96116666666666661</c:v>
                </c:pt>
                <c:pt idx="57">
                  <c:v>0.95983333333333332</c:v>
                </c:pt>
                <c:pt idx="58">
                  <c:v>0.94899999999999995</c:v>
                </c:pt>
                <c:pt idx="59">
                  <c:v>0.92600000000000005</c:v>
                </c:pt>
                <c:pt idx="60">
                  <c:v>0.8613333333333334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91328"/>
        <c:axId val="131973696"/>
      </c:lineChart>
      <c:dateAx>
        <c:axId val="1346913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736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73696"/>
        <c:scaling>
          <c:orientation val="minMax"/>
          <c:max val="1.4"/>
          <c:min val="0.60000000000000064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91328"/>
        <c:crosses val="autoZero"/>
        <c:crossBetween val="midCat"/>
        <c:majorUnit val="0.2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Ventas de Vivienda</a:t>
            </a:r>
            <a:r>
              <a:rPr lang="es-US" sz="1200" baseline="0">
                <a:solidFill>
                  <a:srgbClr val="53722D"/>
                </a:solidFill>
              </a:rPr>
              <a:t> diferente a VIS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ventas No VIS'!$D$106:$D$166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ventas No VIS'!$E$106:$E$166</c:f>
              <c:numCache>
                <c:formatCode>0.0</c:formatCode>
                <c:ptCount val="61"/>
                <c:pt idx="0">
                  <c:v>1.3594999999999999</c:v>
                </c:pt>
                <c:pt idx="1">
                  <c:v>1.381</c:v>
                </c:pt>
                <c:pt idx="2">
                  <c:v>1.4151666666666667</c:v>
                </c:pt>
                <c:pt idx="3">
                  <c:v>1.4829166666666667</c:v>
                </c:pt>
                <c:pt idx="4">
                  <c:v>1.5570833333333332</c:v>
                </c:pt>
                <c:pt idx="5">
                  <c:v>1.6029166666666668</c:v>
                </c:pt>
                <c:pt idx="6">
                  <c:v>1.6565000000000001</c:v>
                </c:pt>
                <c:pt idx="7">
                  <c:v>1.6696666666666666</c:v>
                </c:pt>
                <c:pt idx="8">
                  <c:v>1.6559999999999999</c:v>
                </c:pt>
                <c:pt idx="9">
                  <c:v>1.6286666666666667</c:v>
                </c:pt>
                <c:pt idx="10">
                  <c:v>1.6380833333333333</c:v>
                </c:pt>
                <c:pt idx="11">
                  <c:v>1.5912500000000001</c:v>
                </c:pt>
                <c:pt idx="12">
                  <c:v>1.5658333333333332</c:v>
                </c:pt>
                <c:pt idx="13">
                  <c:v>1.5955833333333334</c:v>
                </c:pt>
                <c:pt idx="14">
                  <c:v>1.6092500000000001</c:v>
                </c:pt>
                <c:pt idx="15">
                  <c:v>1.5916666666666668</c:v>
                </c:pt>
                <c:pt idx="16">
                  <c:v>1.5943333333333332</c:v>
                </c:pt>
                <c:pt idx="17">
                  <c:v>1.62225</c:v>
                </c:pt>
                <c:pt idx="18">
                  <c:v>1.6539166666666667</c:v>
                </c:pt>
                <c:pt idx="19">
                  <c:v>1.6957500000000001</c:v>
                </c:pt>
                <c:pt idx="20">
                  <c:v>1.7308333333333332</c:v>
                </c:pt>
                <c:pt idx="21">
                  <c:v>1.7665833333333332</c:v>
                </c:pt>
                <c:pt idx="22">
                  <c:v>1.7827500000000001</c:v>
                </c:pt>
                <c:pt idx="23">
                  <c:v>1.8075833333333333</c:v>
                </c:pt>
                <c:pt idx="24">
                  <c:v>1.8204166666666668</c:v>
                </c:pt>
                <c:pt idx="25">
                  <c:v>1.7940833333333333</c:v>
                </c:pt>
                <c:pt idx="26">
                  <c:v>1.7858333333333332</c:v>
                </c:pt>
                <c:pt idx="27">
                  <c:v>1.7870833333333334</c:v>
                </c:pt>
                <c:pt idx="28">
                  <c:v>1.7767500000000001</c:v>
                </c:pt>
                <c:pt idx="29">
                  <c:v>1.7611666666666668</c:v>
                </c:pt>
                <c:pt idx="30">
                  <c:v>1.7174166666666668</c:v>
                </c:pt>
                <c:pt idx="31">
                  <c:v>1.6748333333333332</c:v>
                </c:pt>
                <c:pt idx="32">
                  <c:v>1.6595833333333332</c:v>
                </c:pt>
                <c:pt idx="33">
                  <c:v>1.63775</c:v>
                </c:pt>
                <c:pt idx="34">
                  <c:v>1.6174166666666667</c:v>
                </c:pt>
                <c:pt idx="35">
                  <c:v>1.5807500000000001</c:v>
                </c:pt>
                <c:pt idx="36">
                  <c:v>1.5369166666666667</c:v>
                </c:pt>
                <c:pt idx="37">
                  <c:v>1.5193333333333332</c:v>
                </c:pt>
                <c:pt idx="38">
                  <c:v>1.5044166666666667</c:v>
                </c:pt>
                <c:pt idx="39">
                  <c:v>1.4821666666666666</c:v>
                </c:pt>
                <c:pt idx="40">
                  <c:v>1.44425</c:v>
                </c:pt>
                <c:pt idx="41">
                  <c:v>1.4055833333333332</c:v>
                </c:pt>
                <c:pt idx="42">
                  <c:v>1.3625833333333333</c:v>
                </c:pt>
                <c:pt idx="43">
                  <c:v>1.375</c:v>
                </c:pt>
                <c:pt idx="44">
                  <c:v>1.3645</c:v>
                </c:pt>
                <c:pt idx="45">
                  <c:v>1.363</c:v>
                </c:pt>
                <c:pt idx="46">
                  <c:v>1.3849166666666668</c:v>
                </c:pt>
                <c:pt idx="47">
                  <c:v>1.3871666666666667</c:v>
                </c:pt>
                <c:pt idx="48">
                  <c:v>1.4081666666666668</c:v>
                </c:pt>
                <c:pt idx="49">
                  <c:v>1.41425</c:v>
                </c:pt>
                <c:pt idx="50">
                  <c:v>1.4076666666666668</c:v>
                </c:pt>
                <c:pt idx="51">
                  <c:v>1.4111666666666667</c:v>
                </c:pt>
                <c:pt idx="52">
                  <c:v>1.4011666666666667</c:v>
                </c:pt>
                <c:pt idx="53">
                  <c:v>1.4043333333333332</c:v>
                </c:pt>
                <c:pt idx="54">
                  <c:v>1.4065833333333333</c:v>
                </c:pt>
                <c:pt idx="55">
                  <c:v>1.3603333333333332</c:v>
                </c:pt>
                <c:pt idx="56">
                  <c:v>1.30125</c:v>
                </c:pt>
                <c:pt idx="57">
                  <c:v>1.2522500000000001</c:v>
                </c:pt>
                <c:pt idx="58">
                  <c:v>1.2025833333333333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87904"/>
        <c:axId val="131978304"/>
      </c:lineChart>
      <c:dateAx>
        <c:axId val="1345879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78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78304"/>
        <c:scaling>
          <c:orientation val="minMax"/>
          <c:max val="2.2000000000000002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87904"/>
        <c:crosses val="autoZero"/>
        <c:crossBetween val="midCat"/>
        <c:majorUnit val="0.4"/>
        <c:minorUnit val="0.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Oferta de vivienda</a:t>
            </a:r>
            <a:r>
              <a:rPr lang="es-US" sz="1200" baseline="0">
                <a:solidFill>
                  <a:srgbClr val="53722D"/>
                </a:solidFill>
              </a:rPr>
              <a:t>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(miles de viviendas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9920467488733734E-2"/>
          <c:y val="0.23037533001006191"/>
          <c:w val="0.85450720546724057"/>
          <c:h val="0.6387181706908107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oferta vivienda'!$D$106:$D$166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oferta vivienda'!$E$106:$E$166</c:f>
              <c:numCache>
                <c:formatCode>0.0</c:formatCode>
                <c:ptCount val="61"/>
                <c:pt idx="0">
                  <c:v>15.856833333333334</c:v>
                </c:pt>
                <c:pt idx="1">
                  <c:v>15.54575</c:v>
                </c:pt>
                <c:pt idx="2">
                  <c:v>15.279916666666667</c:v>
                </c:pt>
                <c:pt idx="3">
                  <c:v>15.13325</c:v>
                </c:pt>
                <c:pt idx="4">
                  <c:v>14.946333333333333</c:v>
                </c:pt>
                <c:pt idx="5">
                  <c:v>14.703416666666666</c:v>
                </c:pt>
                <c:pt idx="6">
                  <c:v>14.365416666666667</c:v>
                </c:pt>
                <c:pt idx="7">
                  <c:v>14.014583333333334</c:v>
                </c:pt>
                <c:pt idx="8">
                  <c:v>13.690083333333334</c:v>
                </c:pt>
                <c:pt idx="9">
                  <c:v>13.365083333333335</c:v>
                </c:pt>
                <c:pt idx="10">
                  <c:v>13.069416666666665</c:v>
                </c:pt>
                <c:pt idx="11">
                  <c:v>12.83175</c:v>
                </c:pt>
                <c:pt idx="12">
                  <c:v>12.570583333333333</c:v>
                </c:pt>
                <c:pt idx="13">
                  <c:v>12.428416666666665</c:v>
                </c:pt>
                <c:pt idx="14">
                  <c:v>12.244083333333334</c:v>
                </c:pt>
                <c:pt idx="15">
                  <c:v>11.944916666666666</c:v>
                </c:pt>
                <c:pt idx="16">
                  <c:v>11.781750000000001</c:v>
                </c:pt>
                <c:pt idx="17">
                  <c:v>11.630750000000001</c:v>
                </c:pt>
                <c:pt idx="18">
                  <c:v>11.632916666666667</c:v>
                </c:pt>
                <c:pt idx="19">
                  <c:v>11.699</c:v>
                </c:pt>
                <c:pt idx="20">
                  <c:v>11.831916666666666</c:v>
                </c:pt>
                <c:pt idx="21">
                  <c:v>11.916166666666665</c:v>
                </c:pt>
                <c:pt idx="22">
                  <c:v>11.986166666666666</c:v>
                </c:pt>
                <c:pt idx="23">
                  <c:v>12.073666666666666</c:v>
                </c:pt>
                <c:pt idx="24">
                  <c:v>12.058833333333334</c:v>
                </c:pt>
                <c:pt idx="25">
                  <c:v>12.001333333333333</c:v>
                </c:pt>
                <c:pt idx="26">
                  <c:v>11.968249999999999</c:v>
                </c:pt>
                <c:pt idx="27">
                  <c:v>11.910083333333334</c:v>
                </c:pt>
                <c:pt idx="28">
                  <c:v>11.849500000000001</c:v>
                </c:pt>
                <c:pt idx="29">
                  <c:v>11.862</c:v>
                </c:pt>
                <c:pt idx="30">
                  <c:v>11.814166666666667</c:v>
                </c:pt>
                <c:pt idx="31">
                  <c:v>11.70575</c:v>
                </c:pt>
                <c:pt idx="32">
                  <c:v>11.683999999999999</c:v>
                </c:pt>
                <c:pt idx="33">
                  <c:v>11.676916666666665</c:v>
                </c:pt>
                <c:pt idx="34">
                  <c:v>11.653416666666667</c:v>
                </c:pt>
                <c:pt idx="35">
                  <c:v>11.625916666666667</c:v>
                </c:pt>
                <c:pt idx="36">
                  <c:v>11.677833333333334</c:v>
                </c:pt>
                <c:pt idx="37">
                  <c:v>11.745333333333335</c:v>
                </c:pt>
                <c:pt idx="38">
                  <c:v>11.80725</c:v>
                </c:pt>
                <c:pt idx="39">
                  <c:v>11.891249999999999</c:v>
                </c:pt>
                <c:pt idx="40">
                  <c:v>11.923</c:v>
                </c:pt>
                <c:pt idx="41">
                  <c:v>11.923</c:v>
                </c:pt>
                <c:pt idx="42">
                  <c:v>11.890750000000001</c:v>
                </c:pt>
                <c:pt idx="43">
                  <c:v>11.945583333333333</c:v>
                </c:pt>
                <c:pt idx="44">
                  <c:v>11.878666666666666</c:v>
                </c:pt>
                <c:pt idx="45">
                  <c:v>11.892416666666666</c:v>
                </c:pt>
                <c:pt idx="46">
                  <c:v>11.935750000000001</c:v>
                </c:pt>
                <c:pt idx="47">
                  <c:v>12.0145</c:v>
                </c:pt>
                <c:pt idx="48">
                  <c:v>12.111083333333333</c:v>
                </c:pt>
                <c:pt idx="49">
                  <c:v>12.320166666666665</c:v>
                </c:pt>
                <c:pt idx="50">
                  <c:v>12.470083333333333</c:v>
                </c:pt>
                <c:pt idx="51">
                  <c:v>12.581916666666666</c:v>
                </c:pt>
                <c:pt idx="52">
                  <c:v>12.808083333333334</c:v>
                </c:pt>
                <c:pt idx="53">
                  <c:v>12.986499999999999</c:v>
                </c:pt>
                <c:pt idx="54">
                  <c:v>13.183249999999999</c:v>
                </c:pt>
                <c:pt idx="55">
                  <c:v>13.34075</c:v>
                </c:pt>
                <c:pt idx="56">
                  <c:v>13.505833333333333</c:v>
                </c:pt>
                <c:pt idx="57">
                  <c:v>13.647666666666666</c:v>
                </c:pt>
                <c:pt idx="58">
                  <c:v>13.77275</c:v>
                </c:pt>
                <c:pt idx="59">
                  <c:v>13.844416666666666</c:v>
                </c:pt>
                <c:pt idx="60">
                  <c:v>13.858416666666667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89440"/>
        <c:axId val="134473408"/>
      </c:lineChart>
      <c:dateAx>
        <c:axId val="1345894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73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473408"/>
        <c:scaling>
          <c:orientation val="minMax"/>
          <c:max val="17"/>
          <c:min val="1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8944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Rotación del inventario de vivienda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 de meses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050264943297194E-2"/>
          <c:y val="0.23037533001006177"/>
          <c:w val="0.86396236319516651"/>
          <c:h val="0.638718170690807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rotación'!$D$104:$D$164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rotación'!$E$104:$E$164</c:f>
              <c:numCache>
                <c:formatCode>0.00</c:formatCode>
                <c:ptCount val="61"/>
                <c:pt idx="0">
                  <c:v>6.5183464724191351</c:v>
                </c:pt>
                <c:pt idx="1">
                  <c:v>6.0577382649223699</c:v>
                </c:pt>
                <c:pt idx="2">
                  <c:v>5.4728055765097672</c:v>
                </c:pt>
                <c:pt idx="3">
                  <c:v>5.1035843339004421</c:v>
                </c:pt>
                <c:pt idx="4">
                  <c:v>4.8769352985453329</c:v>
                </c:pt>
                <c:pt idx="5">
                  <c:v>4.4938058153705613</c:v>
                </c:pt>
                <c:pt idx="6">
                  <c:v>4.1947632910280097</c:v>
                </c:pt>
                <c:pt idx="7">
                  <c:v>4.0883316788314268</c:v>
                </c:pt>
                <c:pt idx="8">
                  <c:v>4.0539475343073743</c:v>
                </c:pt>
                <c:pt idx="9">
                  <c:v>4.0288994592104066</c:v>
                </c:pt>
                <c:pt idx="10">
                  <c:v>3.9506433034657746</c:v>
                </c:pt>
                <c:pt idx="11">
                  <c:v>4.0164245573681567</c:v>
                </c:pt>
                <c:pt idx="12">
                  <c:v>4.0214587799306587</c:v>
                </c:pt>
                <c:pt idx="13">
                  <c:v>3.9581874284523413</c:v>
                </c:pt>
                <c:pt idx="14">
                  <c:v>3.8146627783720568</c:v>
                </c:pt>
                <c:pt idx="15">
                  <c:v>3.7461683201578282</c:v>
                </c:pt>
                <c:pt idx="16">
                  <c:v>3.6807957582636752</c:v>
                </c:pt>
                <c:pt idx="17">
                  <c:v>3.6901125196768891</c:v>
                </c:pt>
                <c:pt idx="18">
                  <c:v>3.6652135335210958</c:v>
                </c:pt>
                <c:pt idx="19">
                  <c:v>3.6552796116278787</c:v>
                </c:pt>
                <c:pt idx="20">
                  <c:v>3.6244351101609205</c:v>
                </c:pt>
                <c:pt idx="21">
                  <c:v>3.5995381753563227</c:v>
                </c:pt>
                <c:pt idx="22">
                  <c:v>3.6167364741789036</c:v>
                </c:pt>
                <c:pt idx="23">
                  <c:v>3.6648176544113706</c:v>
                </c:pt>
                <c:pt idx="24">
                  <c:v>3.643043798771695</c:v>
                </c:pt>
                <c:pt idx="25">
                  <c:v>3.7243281972920799</c:v>
                </c:pt>
                <c:pt idx="26">
                  <c:v>3.8382840340891193</c:v>
                </c:pt>
                <c:pt idx="27">
                  <c:v>3.8678617140793414</c:v>
                </c:pt>
                <c:pt idx="28">
                  <c:v>3.9087419530413499</c:v>
                </c:pt>
                <c:pt idx="29">
                  <c:v>3.9398566550009271</c:v>
                </c:pt>
                <c:pt idx="30">
                  <c:v>4.0069371269149965</c:v>
                </c:pt>
                <c:pt idx="31">
                  <c:v>4.0495051218549083</c:v>
                </c:pt>
                <c:pt idx="32">
                  <c:v>4.1254116769455633</c:v>
                </c:pt>
                <c:pt idx="33">
                  <c:v>4.1712425892058773</c:v>
                </c:pt>
                <c:pt idx="34">
                  <c:v>4.2084704556790262</c:v>
                </c:pt>
                <c:pt idx="35">
                  <c:v>4.220629609824825</c:v>
                </c:pt>
                <c:pt idx="36">
                  <c:v>4.2713220491361286</c:v>
                </c:pt>
                <c:pt idx="37">
                  <c:v>4.2974897773739205</c:v>
                </c:pt>
                <c:pt idx="38">
                  <c:v>4.291666666666667</c:v>
                </c:pt>
                <c:pt idx="39">
                  <c:v>4.3719764011799409</c:v>
                </c:pt>
                <c:pt idx="40">
                  <c:v>4.4545717785121601</c:v>
                </c:pt>
                <c:pt idx="41">
                  <c:v>4.5227054378438636</c:v>
                </c:pt>
                <c:pt idx="42">
                  <c:v>4.6805168505091386</c:v>
                </c:pt>
                <c:pt idx="43">
                  <c:v>4.7330289484311425</c:v>
                </c:pt>
                <c:pt idx="44">
                  <c:v>4.7309527470871586</c:v>
                </c:pt>
                <c:pt idx="45">
                  <c:v>4.8297342962603524</c:v>
                </c:pt>
                <c:pt idx="46">
                  <c:v>4.8589112655291631</c:v>
                </c:pt>
                <c:pt idx="47">
                  <c:v>4.8937944232964465</c:v>
                </c:pt>
                <c:pt idx="48">
                  <c:v>4.8981883626903864</c:v>
                </c:pt>
                <c:pt idx="49">
                  <c:v>5.0484217101659903</c:v>
                </c:pt>
                <c:pt idx="50">
                  <c:v>5.1929326882099023</c:v>
                </c:pt>
                <c:pt idx="51">
                  <c:v>5.2126885131371878</c:v>
                </c:pt>
                <c:pt idx="52">
                  <c:v>5.295549905788655</c:v>
                </c:pt>
                <c:pt idx="53">
                  <c:v>5.2709431039674053</c:v>
                </c:pt>
                <c:pt idx="54">
                  <c:v>5.284669640702929</c:v>
                </c:pt>
                <c:pt idx="55">
                  <c:v>5.3141320734360393</c:v>
                </c:pt>
                <c:pt idx="56">
                  <c:v>5.3517396066837639</c:v>
                </c:pt>
                <c:pt idx="57">
                  <c:v>5.4482282231708892</c:v>
                </c:pt>
                <c:pt idx="58">
                  <c:v>5.5937702719440781</c:v>
                </c:pt>
                <c:pt idx="59">
                  <c:v>5.7507925583028685</c:v>
                </c:pt>
                <c:pt idx="60">
                  <c:v>6.0038899240526229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99840"/>
        <c:axId val="134478016"/>
      </c:lineChart>
      <c:dateAx>
        <c:axId val="1344998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780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478016"/>
        <c:scaling>
          <c:orientation val="minMax"/>
          <c:max val="7"/>
          <c:min val="3.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99840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IPC arrendamientos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IPC'!$D$104:$D$164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IPC'!$E$104:$E$164</c:f>
              <c:numCache>
                <c:formatCode>0.00</c:formatCode>
                <c:ptCount val="61"/>
                <c:pt idx="0">
                  <c:v>100.14459706105606</c:v>
                </c:pt>
                <c:pt idx="1">
                  <c:v>100.32068809210917</c:v>
                </c:pt>
                <c:pt idx="2">
                  <c:v>100.5093117055177</c:v>
                </c:pt>
                <c:pt idx="3">
                  <c:v>100.67355854292622</c:v>
                </c:pt>
                <c:pt idx="4">
                  <c:v>100.83436623579875</c:v>
                </c:pt>
                <c:pt idx="5">
                  <c:v>100.99624216047788</c:v>
                </c:pt>
                <c:pt idx="6">
                  <c:v>101.17236960204458</c:v>
                </c:pt>
                <c:pt idx="7">
                  <c:v>101.33607855117116</c:v>
                </c:pt>
                <c:pt idx="8">
                  <c:v>101.48020512583145</c:v>
                </c:pt>
                <c:pt idx="9">
                  <c:v>101.60852032802012</c:v>
                </c:pt>
                <c:pt idx="10">
                  <c:v>101.70640971129892</c:v>
                </c:pt>
                <c:pt idx="11">
                  <c:v>101.78585453542968</c:v>
                </c:pt>
                <c:pt idx="12">
                  <c:v>101.85669510877635</c:v>
                </c:pt>
                <c:pt idx="13">
                  <c:v>101.90264630574883</c:v>
                </c:pt>
                <c:pt idx="14">
                  <c:v>101.88447898512449</c:v>
                </c:pt>
                <c:pt idx="15">
                  <c:v>101.84549177036901</c:v>
                </c:pt>
                <c:pt idx="16">
                  <c:v>101.82006397563198</c:v>
                </c:pt>
                <c:pt idx="17">
                  <c:v>101.79217925259549</c:v>
                </c:pt>
                <c:pt idx="18">
                  <c:v>101.80097387491729</c:v>
                </c:pt>
                <c:pt idx="19">
                  <c:v>101.80627528512423</c:v>
                </c:pt>
                <c:pt idx="20">
                  <c:v>101.80486132284501</c:v>
                </c:pt>
                <c:pt idx="21">
                  <c:v>101.79858739082158</c:v>
                </c:pt>
                <c:pt idx="22">
                  <c:v>101.82261090491374</c:v>
                </c:pt>
                <c:pt idx="23">
                  <c:v>101.83482892328352</c:v>
                </c:pt>
                <c:pt idx="24">
                  <c:v>101.81031757215209</c:v>
                </c:pt>
                <c:pt idx="25">
                  <c:v>101.80558805410834</c:v>
                </c:pt>
                <c:pt idx="26">
                  <c:v>101.83738742639416</c:v>
                </c:pt>
                <c:pt idx="27">
                  <c:v>101.86777614814828</c:v>
                </c:pt>
                <c:pt idx="28">
                  <c:v>101.89197976315279</c:v>
                </c:pt>
                <c:pt idx="29">
                  <c:v>101.92279356344265</c:v>
                </c:pt>
                <c:pt idx="30">
                  <c:v>101.95275955984719</c:v>
                </c:pt>
                <c:pt idx="31">
                  <c:v>101.99576261750502</c:v>
                </c:pt>
                <c:pt idx="32">
                  <c:v>102.05779845377533</c:v>
                </c:pt>
                <c:pt idx="33">
                  <c:v>102.13641366237407</c:v>
                </c:pt>
                <c:pt idx="34">
                  <c:v>102.20102134207684</c:v>
                </c:pt>
                <c:pt idx="35">
                  <c:v>102.27322294022942</c:v>
                </c:pt>
                <c:pt idx="36">
                  <c:v>102.35413014719738</c:v>
                </c:pt>
                <c:pt idx="37">
                  <c:v>102.45153543008365</c:v>
                </c:pt>
                <c:pt idx="38">
                  <c:v>102.57595412496856</c:v>
                </c:pt>
                <c:pt idx="39">
                  <c:v>102.75477114545475</c:v>
                </c:pt>
                <c:pt idx="40">
                  <c:v>102.95158344864272</c:v>
                </c:pt>
                <c:pt idx="41">
                  <c:v>103.13084530056322</c:v>
                </c:pt>
                <c:pt idx="42">
                  <c:v>103.30483198940907</c:v>
                </c:pt>
                <c:pt idx="43">
                  <c:v>103.4639173982262</c:v>
                </c:pt>
                <c:pt idx="44">
                  <c:v>103.61333150132778</c:v>
                </c:pt>
                <c:pt idx="45">
                  <c:v>103.7701705653696</c:v>
                </c:pt>
                <c:pt idx="46">
                  <c:v>103.92471236046083</c:v>
                </c:pt>
                <c:pt idx="47">
                  <c:v>104.04622987784852</c:v>
                </c:pt>
                <c:pt idx="48">
                  <c:v>104.20874960522922</c:v>
                </c:pt>
                <c:pt idx="49">
                  <c:v>104.38451128758942</c:v>
                </c:pt>
                <c:pt idx="50">
                  <c:v>104.52336968408956</c:v>
                </c:pt>
                <c:pt idx="51">
                  <c:v>104.6318397651677</c:v>
                </c:pt>
                <c:pt idx="52">
                  <c:v>104.72661762706485</c:v>
                </c:pt>
                <c:pt idx="53">
                  <c:v>104.82539382821274</c:v>
                </c:pt>
                <c:pt idx="54">
                  <c:v>104.88353718258928</c:v>
                </c:pt>
                <c:pt idx="55">
                  <c:v>104.90449033768662</c:v>
                </c:pt>
                <c:pt idx="56">
                  <c:v>104.93900143892292</c:v>
                </c:pt>
                <c:pt idx="57">
                  <c:v>104.9630062475555</c:v>
                </c:pt>
                <c:pt idx="58">
                  <c:v>104.96175022356952</c:v>
                </c:pt>
                <c:pt idx="59">
                  <c:v>104.98046363360255</c:v>
                </c:pt>
                <c:pt idx="60">
                  <c:v>104.9614143329314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568640"/>
        <c:axId val="139635520"/>
      </c:lineChart>
      <c:dateAx>
        <c:axId val="1395686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355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635520"/>
        <c:scaling>
          <c:orientation val="minMax"/>
          <c:max val="107"/>
          <c:min val="9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68640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ICCV total / IPC total e</a:t>
            </a:r>
            <a:r>
              <a:rPr lang="es-US" sz="1200">
                <a:solidFill>
                  <a:srgbClr val="53722D"/>
                </a:solidFill>
              </a:rPr>
              <a:t>n</a:t>
            </a:r>
            <a:r>
              <a:rPr lang="es-US" sz="1200" baseline="0">
                <a:solidFill>
                  <a:srgbClr val="53722D"/>
                </a:solidFill>
              </a:rPr>
              <a:t> Bogotá*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móvil 12 meses</a:t>
            </a:r>
            <a:r>
              <a:rPr lang="es-US" sz="1200" baseline="0">
                <a:solidFill>
                  <a:srgbClr val="53722D"/>
                </a:solidFill>
              </a:rPr>
              <a:t> (números índices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'Histórico ICCV'!$D$104:$D$164</c:f>
              <c:numCache>
                <c:formatCode>mmm\-yy</c:formatCode>
                <c:ptCount val="61"/>
                <c:pt idx="0">
                  <c:v>40087</c:v>
                </c:pt>
                <c:pt idx="1">
                  <c:v>40118</c:v>
                </c:pt>
                <c:pt idx="2">
                  <c:v>40148</c:v>
                </c:pt>
                <c:pt idx="3">
                  <c:v>40179</c:v>
                </c:pt>
                <c:pt idx="4">
                  <c:v>40210</c:v>
                </c:pt>
                <c:pt idx="5">
                  <c:v>40238</c:v>
                </c:pt>
                <c:pt idx="6">
                  <c:v>40269</c:v>
                </c:pt>
                <c:pt idx="7">
                  <c:v>40299</c:v>
                </c:pt>
                <c:pt idx="8">
                  <c:v>40330</c:v>
                </c:pt>
                <c:pt idx="9">
                  <c:v>40360</c:v>
                </c:pt>
                <c:pt idx="10">
                  <c:v>40391</c:v>
                </c:pt>
                <c:pt idx="11">
                  <c:v>40422</c:v>
                </c:pt>
                <c:pt idx="12">
                  <c:v>40452</c:v>
                </c:pt>
                <c:pt idx="13">
                  <c:v>40483</c:v>
                </c:pt>
                <c:pt idx="14">
                  <c:v>40513</c:v>
                </c:pt>
                <c:pt idx="15">
                  <c:v>40544</c:v>
                </c:pt>
                <c:pt idx="16">
                  <c:v>40575</c:v>
                </c:pt>
                <c:pt idx="17">
                  <c:v>40603</c:v>
                </c:pt>
                <c:pt idx="18">
                  <c:v>40634</c:v>
                </c:pt>
                <c:pt idx="19">
                  <c:v>40664</c:v>
                </c:pt>
                <c:pt idx="20">
                  <c:v>40695</c:v>
                </c:pt>
                <c:pt idx="21">
                  <c:v>40725</c:v>
                </c:pt>
                <c:pt idx="22">
                  <c:v>40756</c:v>
                </c:pt>
                <c:pt idx="23">
                  <c:v>40787</c:v>
                </c:pt>
                <c:pt idx="24">
                  <c:v>40817</c:v>
                </c:pt>
                <c:pt idx="25">
                  <c:v>40848</c:v>
                </c:pt>
                <c:pt idx="26">
                  <c:v>40878</c:v>
                </c:pt>
                <c:pt idx="27">
                  <c:v>40909</c:v>
                </c:pt>
                <c:pt idx="28">
                  <c:v>40940</c:v>
                </c:pt>
                <c:pt idx="29">
                  <c:v>40969</c:v>
                </c:pt>
                <c:pt idx="30">
                  <c:v>41000</c:v>
                </c:pt>
                <c:pt idx="31">
                  <c:v>41030</c:v>
                </c:pt>
                <c:pt idx="32">
                  <c:v>41061</c:v>
                </c:pt>
                <c:pt idx="33">
                  <c:v>41091</c:v>
                </c:pt>
                <c:pt idx="34">
                  <c:v>41122</c:v>
                </c:pt>
                <c:pt idx="35">
                  <c:v>41153</c:v>
                </c:pt>
                <c:pt idx="36">
                  <c:v>41183</c:v>
                </c:pt>
                <c:pt idx="37">
                  <c:v>41214</c:v>
                </c:pt>
                <c:pt idx="38">
                  <c:v>41244</c:v>
                </c:pt>
                <c:pt idx="39">
                  <c:v>41275</c:v>
                </c:pt>
                <c:pt idx="40">
                  <c:v>41306</c:v>
                </c:pt>
                <c:pt idx="41">
                  <c:v>41334</c:v>
                </c:pt>
                <c:pt idx="42">
                  <c:v>41365</c:v>
                </c:pt>
                <c:pt idx="43">
                  <c:v>41395</c:v>
                </c:pt>
                <c:pt idx="44">
                  <c:v>41426</c:v>
                </c:pt>
                <c:pt idx="45">
                  <c:v>41456</c:v>
                </c:pt>
                <c:pt idx="46">
                  <c:v>41487</c:v>
                </c:pt>
                <c:pt idx="47">
                  <c:v>41518</c:v>
                </c:pt>
                <c:pt idx="48">
                  <c:v>41548</c:v>
                </c:pt>
                <c:pt idx="49">
                  <c:v>41579</c:v>
                </c:pt>
                <c:pt idx="50">
                  <c:v>41609</c:v>
                </c:pt>
                <c:pt idx="51">
                  <c:v>41640</c:v>
                </c:pt>
                <c:pt idx="52">
                  <c:v>41671</c:v>
                </c:pt>
                <c:pt idx="53">
                  <c:v>41699</c:v>
                </c:pt>
                <c:pt idx="54">
                  <c:v>41730</c:v>
                </c:pt>
                <c:pt idx="55">
                  <c:v>41760</c:v>
                </c:pt>
                <c:pt idx="56">
                  <c:v>41791</c:v>
                </c:pt>
                <c:pt idx="57">
                  <c:v>41821</c:v>
                </c:pt>
                <c:pt idx="58">
                  <c:v>41852</c:v>
                </c:pt>
                <c:pt idx="59">
                  <c:v>41883</c:v>
                </c:pt>
                <c:pt idx="60">
                  <c:v>41913</c:v>
                </c:pt>
              </c:numCache>
            </c:numRef>
          </c:cat>
          <c:val>
            <c:numRef>
              <c:f>'Histórico ICCV'!$E$104:$E$164</c:f>
              <c:numCache>
                <c:formatCode>0.00</c:formatCode>
                <c:ptCount val="61"/>
                <c:pt idx="0">
                  <c:v>176.05312473167899</c:v>
                </c:pt>
                <c:pt idx="1">
                  <c:v>175.44115368606802</c:v>
                </c:pt>
                <c:pt idx="2">
                  <c:v>174.88397421935349</c:v>
                </c:pt>
                <c:pt idx="3">
                  <c:v>174.33744133943898</c:v>
                </c:pt>
                <c:pt idx="4">
                  <c:v>173.74504102071162</c:v>
                </c:pt>
                <c:pt idx="5">
                  <c:v>173.30334497029469</c:v>
                </c:pt>
                <c:pt idx="6">
                  <c:v>173.00564608754439</c:v>
                </c:pt>
                <c:pt idx="7">
                  <c:v>172.79578877762034</c:v>
                </c:pt>
                <c:pt idx="8">
                  <c:v>172.67814834198884</c:v>
                </c:pt>
                <c:pt idx="9">
                  <c:v>172.53130091144422</c:v>
                </c:pt>
                <c:pt idx="10">
                  <c:v>172.3962641732704</c:v>
                </c:pt>
                <c:pt idx="11">
                  <c:v>172.16650039880429</c:v>
                </c:pt>
                <c:pt idx="12">
                  <c:v>171.94593208251115</c:v>
                </c:pt>
                <c:pt idx="13">
                  <c:v>171.80509801685545</c:v>
                </c:pt>
                <c:pt idx="14">
                  <c:v>171.61670938601864</c:v>
                </c:pt>
                <c:pt idx="15">
                  <c:v>171.38398528991868</c:v>
                </c:pt>
                <c:pt idx="16">
                  <c:v>171.42533138469079</c:v>
                </c:pt>
                <c:pt idx="17">
                  <c:v>171.49005165050426</c:v>
                </c:pt>
                <c:pt idx="18">
                  <c:v>171.58865739562179</c:v>
                </c:pt>
                <c:pt idx="19">
                  <c:v>171.68899676415143</c:v>
                </c:pt>
                <c:pt idx="20">
                  <c:v>171.76292925401569</c:v>
                </c:pt>
                <c:pt idx="21">
                  <c:v>171.91058355130971</c:v>
                </c:pt>
                <c:pt idx="22">
                  <c:v>172.19471939997911</c:v>
                </c:pt>
                <c:pt idx="23">
                  <c:v>172.52727997837414</c:v>
                </c:pt>
                <c:pt idx="24">
                  <c:v>172.92731403652633</c:v>
                </c:pt>
                <c:pt idx="25">
                  <c:v>173.35276257563143</c:v>
                </c:pt>
                <c:pt idx="26">
                  <c:v>173.8528515398157</c:v>
                </c:pt>
                <c:pt idx="27">
                  <c:v>174.35720840581806</c:v>
                </c:pt>
                <c:pt idx="28">
                  <c:v>174.73117040043039</c:v>
                </c:pt>
                <c:pt idx="29">
                  <c:v>175.01331610254101</c:v>
                </c:pt>
                <c:pt idx="30">
                  <c:v>175.2542562701511</c:v>
                </c:pt>
                <c:pt idx="31">
                  <c:v>175.40786829867253</c:v>
                </c:pt>
                <c:pt idx="32">
                  <c:v>175.49761007548011</c:v>
                </c:pt>
                <c:pt idx="33">
                  <c:v>175.58625123569402</c:v>
                </c:pt>
                <c:pt idx="34">
                  <c:v>175.62671079357526</c:v>
                </c:pt>
                <c:pt idx="35">
                  <c:v>175.62091662549389</c:v>
                </c:pt>
                <c:pt idx="36">
                  <c:v>175.5278381930178</c:v>
                </c:pt>
                <c:pt idx="37">
                  <c:v>175.45294670430255</c:v>
                </c:pt>
                <c:pt idx="38">
                  <c:v>175.40452139131571</c:v>
                </c:pt>
                <c:pt idx="39">
                  <c:v>175.47505724645794</c:v>
                </c:pt>
                <c:pt idx="40">
                  <c:v>175.50803735961082</c:v>
                </c:pt>
                <c:pt idx="41">
                  <c:v>175.61919063402345</c:v>
                </c:pt>
                <c:pt idx="42">
                  <c:v>175.69824720002543</c:v>
                </c:pt>
                <c:pt idx="43">
                  <c:v>175.77194365271478</c:v>
                </c:pt>
                <c:pt idx="44">
                  <c:v>175.84813862065172</c:v>
                </c:pt>
                <c:pt idx="45">
                  <c:v>175.87979637505362</c:v>
                </c:pt>
                <c:pt idx="46">
                  <c:v>175.87448777190585</c:v>
                </c:pt>
                <c:pt idx="47">
                  <c:v>175.90178510807402</c:v>
                </c:pt>
                <c:pt idx="48">
                  <c:v>176.00411466466448</c:v>
                </c:pt>
                <c:pt idx="49">
                  <c:v>176.16354541492163</c:v>
                </c:pt>
                <c:pt idx="50">
                  <c:v>176.2660303826793</c:v>
                </c:pt>
                <c:pt idx="51">
                  <c:v>176.30124079396242</c:v>
                </c:pt>
                <c:pt idx="52">
                  <c:v>176.2714441883038</c:v>
                </c:pt>
                <c:pt idx="53">
                  <c:v>176.19028661806513</c:v>
                </c:pt>
                <c:pt idx="54">
                  <c:v>176.11797667171254</c:v>
                </c:pt>
                <c:pt idx="55">
                  <c:v>176.01118580317868</c:v>
                </c:pt>
                <c:pt idx="56">
                  <c:v>175.94781797819562</c:v>
                </c:pt>
                <c:pt idx="57">
                  <c:v>175.85443712313415</c:v>
                </c:pt>
                <c:pt idx="58">
                  <c:v>175.75508163837799</c:v>
                </c:pt>
                <c:pt idx="59">
                  <c:v>175.65479455601283</c:v>
                </c:pt>
                <c:pt idx="60">
                  <c:v>175.47489862313935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495936"/>
        <c:axId val="139640128"/>
      </c:lineChart>
      <c:dateAx>
        <c:axId val="1394959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401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9640128"/>
        <c:scaling>
          <c:orientation val="minMax"/>
          <c:max val="178"/>
          <c:min val="1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95936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Area proceso edific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A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A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proceso otros destino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edificacion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A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Area nueva vivienda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A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Area nueva VI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Area nueva vivienda'!A1"/><Relationship Id="rId5" Type="http://schemas.openxmlformats.org/officeDocument/2006/relationships/image" Target="../media/image3.png"/><Relationship Id="rId4" Type="http://schemas.openxmlformats.org/officeDocument/2006/relationships/hyperlink" Target="#'Area nueva No VI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Area nueva VIS'!A1"/><Relationship Id="rId5" Type="http://schemas.openxmlformats.org/officeDocument/2006/relationships/image" Target="../media/image3.png"/><Relationship Id="rId4" Type="http://schemas.openxmlformats.org/officeDocument/2006/relationships/hyperlink" Target="#'Area nueva VIP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Area nueva No VIS'!A1"/><Relationship Id="rId5" Type="http://schemas.openxmlformats.org/officeDocument/2006/relationships/image" Target="../media/image3.png"/><Relationship Id="rId4" Type="http://schemas.openxmlformats.org/officeDocument/2006/relationships/hyperlink" Target="#'Area nueva VIS 70-135smlm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Area nueva VIP'!A1"/><Relationship Id="rId5" Type="http://schemas.openxmlformats.org/officeDocument/2006/relationships/image" Target="../media/image3.png"/><Relationship Id="rId4" Type="http://schemas.openxmlformats.org/officeDocument/2006/relationships/hyperlink" Target="#'Area nueva otros destin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A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are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A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4.xml"/><Relationship Id="rId5" Type="http://schemas.openxmlformats.org/officeDocument/2006/relationships/chart" Target="../charts/chart1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Resumen emple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are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Hist&#243;rico licencias viviend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0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&#193;rea_de_impresi&#243;n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0</xdr:row>
      <xdr:rowOff>22412</xdr:rowOff>
    </xdr:from>
    <xdr:to>
      <xdr:col>11</xdr:col>
      <xdr:colOff>717176</xdr:colOff>
      <xdr:row>6</xdr:row>
      <xdr:rowOff>89647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2058" y="22412"/>
          <a:ext cx="8527677" cy="1277470"/>
        </a:xfrm>
        <a:prstGeom prst="rect">
          <a:avLst/>
        </a:prstGeom>
      </xdr:spPr>
    </xdr:pic>
    <xdr:clientData/>
  </xdr:twoCellAnchor>
  <xdr:twoCellAnchor>
    <xdr:from>
      <xdr:col>3</xdr:col>
      <xdr:colOff>448235</xdr:colOff>
      <xdr:row>1</xdr:row>
      <xdr:rowOff>89646</xdr:rowOff>
    </xdr:from>
    <xdr:to>
      <xdr:col>8</xdr:col>
      <xdr:colOff>58270</xdr:colOff>
      <xdr:row>5</xdr:row>
      <xdr:rowOff>67237</xdr:rowOff>
    </xdr:to>
    <xdr:sp macro="" textlink="">
      <xdr:nvSpPr>
        <xdr:cNvPr id="5" name="3 CuadroTexto"/>
        <xdr:cNvSpPr txBox="1"/>
      </xdr:nvSpPr>
      <xdr:spPr>
        <a:xfrm>
          <a:off x="2633382" y="291352"/>
          <a:ext cx="3251947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9523</xdr:rowOff>
    </xdr:from>
    <xdr:to>
      <xdr:col>1</xdr:col>
      <xdr:colOff>621097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171449</xdr:rowOff>
    </xdr:from>
    <xdr:to>
      <xdr:col>4</xdr:col>
      <xdr:colOff>447675</xdr:colOff>
      <xdr:row>45</xdr:row>
      <xdr:rowOff>171450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561975</xdr:colOff>
      <xdr:row>31</xdr:row>
      <xdr:rowOff>161924</xdr:rowOff>
    </xdr:from>
    <xdr:to>
      <xdr:col>9</xdr:col>
      <xdr:colOff>457200</xdr:colOff>
      <xdr:row>46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19049</xdr:colOff>
      <xdr:row>0</xdr:row>
      <xdr:rowOff>19050</xdr:rowOff>
    </xdr:from>
    <xdr:to>
      <xdr:col>10</xdr:col>
      <xdr:colOff>104773</xdr:colOff>
      <xdr:row>5</xdr:row>
      <xdr:rowOff>118392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4" y="19050"/>
          <a:ext cx="7200899" cy="1099467"/>
        </a:xfrm>
        <a:prstGeom prst="rect">
          <a:avLst/>
        </a:prstGeom>
      </xdr:spPr>
    </xdr:pic>
    <xdr:clientData/>
  </xdr:twoCellAnchor>
  <xdr:twoCellAnchor>
    <xdr:from>
      <xdr:col>2</xdr:col>
      <xdr:colOff>581025</xdr:colOff>
      <xdr:row>1</xdr:row>
      <xdr:rowOff>19050</xdr:rowOff>
    </xdr:from>
    <xdr:to>
      <xdr:col>6</xdr:col>
      <xdr:colOff>457200</xdr:colOff>
      <xdr:row>5</xdr:row>
      <xdr:rowOff>3364</xdr:rowOff>
    </xdr:to>
    <xdr:sp macro="" textlink="">
      <xdr:nvSpPr>
        <xdr:cNvPr id="8" name="3 CuadroTexto"/>
        <xdr:cNvSpPr txBox="1"/>
      </xdr:nvSpPr>
      <xdr:spPr>
        <a:xfrm>
          <a:off x="2095500" y="219075"/>
          <a:ext cx="28860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20</xdr:row>
      <xdr:rowOff>38100</xdr:rowOff>
    </xdr:from>
    <xdr:to>
      <xdr:col>8</xdr:col>
      <xdr:colOff>647700</xdr:colOff>
      <xdr:row>34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38100</xdr:rowOff>
    </xdr:from>
    <xdr:to>
      <xdr:col>8</xdr:col>
      <xdr:colOff>647700</xdr:colOff>
      <xdr:row>36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419100</xdr:colOff>
      <xdr:row>0</xdr:row>
      <xdr:rowOff>171450</xdr:rowOff>
    </xdr:from>
    <xdr:to>
      <xdr:col>7</xdr:col>
      <xdr:colOff>409575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0502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666750</xdr:colOff>
      <xdr:row>21</xdr:row>
      <xdr:rowOff>114300</xdr:rowOff>
    </xdr:from>
    <xdr:to>
      <xdr:col>8</xdr:col>
      <xdr:colOff>676275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180976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85726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448550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314325</xdr:colOff>
      <xdr:row>1</xdr:row>
      <xdr:rowOff>28575</xdr:rowOff>
    </xdr:from>
    <xdr:to>
      <xdr:col>7</xdr:col>
      <xdr:colOff>304800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71700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22</xdr:row>
      <xdr:rowOff>38101</xdr:rowOff>
    </xdr:from>
    <xdr:to>
      <xdr:col>8</xdr:col>
      <xdr:colOff>647700</xdr:colOff>
      <xdr:row>35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0</xdr:row>
      <xdr:rowOff>171450</xdr:rowOff>
    </xdr:from>
    <xdr:to>
      <xdr:col>7</xdr:col>
      <xdr:colOff>428625</xdr:colOff>
      <xdr:row>4</xdr:row>
      <xdr:rowOff>155764</xdr:rowOff>
    </xdr:to>
    <xdr:sp macro="" textlink="">
      <xdr:nvSpPr>
        <xdr:cNvPr id="7" name="3 CuadroTexto"/>
        <xdr:cNvSpPr txBox="1"/>
      </xdr:nvSpPr>
      <xdr:spPr>
        <a:xfrm>
          <a:off x="2124075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559253</xdr:colOff>
      <xdr:row>29</xdr:row>
      <xdr:rowOff>117021</xdr:rowOff>
    </xdr:from>
    <xdr:to>
      <xdr:col>4</xdr:col>
      <xdr:colOff>340178</xdr:colOff>
      <xdr:row>39</xdr:row>
      <xdr:rowOff>202746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4</xdr:col>
      <xdr:colOff>544287</xdr:colOff>
      <xdr:row>29</xdr:row>
      <xdr:rowOff>123825</xdr:rowOff>
    </xdr:from>
    <xdr:to>
      <xdr:col>9</xdr:col>
      <xdr:colOff>277586</xdr:colOff>
      <xdr:row>40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104774</xdr:colOff>
      <xdr:row>5</xdr:row>
      <xdr:rowOff>118392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53299" cy="1099467"/>
        </a:xfrm>
        <a:prstGeom prst="rect">
          <a:avLst/>
        </a:prstGeom>
      </xdr:spPr>
    </xdr:pic>
    <xdr:clientData/>
  </xdr:twoCellAnchor>
  <xdr:twoCellAnchor>
    <xdr:from>
      <xdr:col>2</xdr:col>
      <xdr:colOff>561975</xdr:colOff>
      <xdr:row>0</xdr:row>
      <xdr:rowOff>133350</xdr:rowOff>
    </xdr:from>
    <xdr:to>
      <xdr:col>6</xdr:col>
      <xdr:colOff>276225</xdr:colOff>
      <xdr:row>4</xdr:row>
      <xdr:rowOff>117664</xdr:rowOff>
    </xdr:to>
    <xdr:sp macro="" textlink="">
      <xdr:nvSpPr>
        <xdr:cNvPr id="11" name="3 CuadroTexto"/>
        <xdr:cNvSpPr txBox="1"/>
      </xdr:nvSpPr>
      <xdr:spPr>
        <a:xfrm>
          <a:off x="2133600" y="1333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26</xdr:row>
      <xdr:rowOff>123825</xdr:rowOff>
    </xdr:from>
    <xdr:to>
      <xdr:col>5</xdr:col>
      <xdr:colOff>180975</xdr:colOff>
      <xdr:row>37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273503</xdr:colOff>
      <xdr:row>26</xdr:row>
      <xdr:rowOff>187779</xdr:rowOff>
    </xdr:from>
    <xdr:to>
      <xdr:col>10</xdr:col>
      <xdr:colOff>895349</xdr:colOff>
      <xdr:row>36</xdr:row>
      <xdr:rowOff>31297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866775</xdr:colOff>
      <xdr:row>4</xdr:row>
      <xdr:rowOff>180975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620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0</xdr:row>
      <xdr:rowOff>114300</xdr:rowOff>
    </xdr:from>
    <xdr:to>
      <xdr:col>7</xdr:col>
      <xdr:colOff>276225</xdr:colOff>
      <xdr:row>4</xdr:row>
      <xdr:rowOff>98614</xdr:rowOff>
    </xdr:to>
    <xdr:sp macro="" textlink="">
      <xdr:nvSpPr>
        <xdr:cNvPr id="11" name="3 CuadroTexto"/>
        <xdr:cNvSpPr txBox="1"/>
      </xdr:nvSpPr>
      <xdr:spPr>
        <a:xfrm>
          <a:off x="2095500" y="1143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20</xdr:row>
      <xdr:rowOff>114300</xdr:rowOff>
    </xdr:from>
    <xdr:to>
      <xdr:col>4</xdr:col>
      <xdr:colOff>571500</xdr:colOff>
      <xdr:row>35</xdr:row>
      <xdr:rowOff>66675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80282</xdr:colOff>
      <xdr:row>20</xdr:row>
      <xdr:rowOff>92529</xdr:rowOff>
    </xdr:from>
    <xdr:to>
      <xdr:col>10</xdr:col>
      <xdr:colOff>600075</xdr:colOff>
      <xdr:row>36</xdr:row>
      <xdr:rowOff>6804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647700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296150" cy="1028700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0</xdr:row>
      <xdr:rowOff>152400</xdr:rowOff>
    </xdr:from>
    <xdr:to>
      <xdr:col>7</xdr:col>
      <xdr:colOff>142875</xdr:colOff>
      <xdr:row>4</xdr:row>
      <xdr:rowOff>136714</xdr:rowOff>
    </xdr:to>
    <xdr:sp macro="" textlink="">
      <xdr:nvSpPr>
        <xdr:cNvPr id="12" name="3 CuadroTexto"/>
        <xdr:cNvSpPr txBox="1"/>
      </xdr:nvSpPr>
      <xdr:spPr>
        <a:xfrm>
          <a:off x="2085975" y="1524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1122590</xdr:colOff>
      <xdr:row>18</xdr:row>
      <xdr:rowOff>2721</xdr:rowOff>
    </xdr:from>
    <xdr:to>
      <xdr:col>8</xdr:col>
      <xdr:colOff>668111</xdr:colOff>
      <xdr:row>29</xdr:row>
      <xdr:rowOff>40822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10</xdr:col>
      <xdr:colOff>85726</xdr:colOff>
      <xdr:row>4</xdr:row>
      <xdr:rowOff>133350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19950" cy="914400"/>
        </a:xfrm>
        <a:prstGeom prst="rect">
          <a:avLst/>
        </a:prstGeom>
      </xdr:spPr>
    </xdr:pic>
    <xdr:clientData/>
  </xdr:twoCellAnchor>
  <xdr:twoCellAnchor>
    <xdr:from>
      <xdr:col>2</xdr:col>
      <xdr:colOff>514350</xdr:colOff>
      <xdr:row>0</xdr:row>
      <xdr:rowOff>147917</xdr:rowOff>
    </xdr:from>
    <xdr:to>
      <xdr:col>6</xdr:col>
      <xdr:colOff>231322</xdr:colOff>
      <xdr:row>4</xdr:row>
      <xdr:rowOff>35470</xdr:rowOff>
    </xdr:to>
    <xdr:sp macro="" textlink="">
      <xdr:nvSpPr>
        <xdr:cNvPr id="9" name="8 CuadroTexto"/>
        <xdr:cNvSpPr txBox="1"/>
      </xdr:nvSpPr>
      <xdr:spPr>
        <a:xfrm>
          <a:off x="2065564" y="147917"/>
          <a:ext cx="2846615" cy="70398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8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114300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67575" cy="1028700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0</xdr:row>
      <xdr:rowOff>171450</xdr:rowOff>
    </xdr:from>
    <xdr:to>
      <xdr:col>7</xdr:col>
      <xdr:colOff>457200</xdr:colOff>
      <xdr:row>4</xdr:row>
      <xdr:rowOff>155764</xdr:rowOff>
    </xdr:to>
    <xdr:sp macro="" textlink="">
      <xdr:nvSpPr>
        <xdr:cNvPr id="14" name="3 CuadroTexto"/>
        <xdr:cNvSpPr txBox="1"/>
      </xdr:nvSpPr>
      <xdr:spPr>
        <a:xfrm>
          <a:off x="2152650" y="1714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809625</xdr:colOff>
      <xdr:row>29</xdr:row>
      <xdr:rowOff>95250</xdr:rowOff>
    </xdr:from>
    <xdr:to>
      <xdr:col>9</xdr:col>
      <xdr:colOff>123825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11</xdr:col>
      <xdr:colOff>101124</xdr:colOff>
      <xdr:row>5</xdr:row>
      <xdr:rowOff>85726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19050</xdr:rowOff>
    </xdr:from>
    <xdr:to>
      <xdr:col>7</xdr:col>
      <xdr:colOff>400050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095500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809624</xdr:colOff>
      <xdr:row>29</xdr:row>
      <xdr:rowOff>95250</xdr:rowOff>
    </xdr:from>
    <xdr:to>
      <xdr:col>7</xdr:col>
      <xdr:colOff>266699</xdr:colOff>
      <xdr:row>43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19051</xdr:rowOff>
    </xdr:from>
    <xdr:to>
      <xdr:col>9</xdr:col>
      <xdr:colOff>120174</xdr:colOff>
      <xdr:row>5</xdr:row>
      <xdr:rowOff>85726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1"/>
          <a:ext cx="7273449" cy="1066800"/>
        </a:xfrm>
        <a:prstGeom prst="rect">
          <a:avLst/>
        </a:prstGeom>
      </xdr:spPr>
    </xdr:pic>
    <xdr:clientData/>
  </xdr:twoCellAnchor>
  <xdr:twoCellAnchor>
    <xdr:from>
      <xdr:col>2</xdr:col>
      <xdr:colOff>704850</xdr:colOff>
      <xdr:row>1</xdr:row>
      <xdr:rowOff>47625</xdr:rowOff>
    </xdr:from>
    <xdr:to>
      <xdr:col>6</xdr:col>
      <xdr:colOff>142875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1781175" y="247650"/>
          <a:ext cx="328612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  <a:solidFill>
          <a:sysClr val="window" lastClr="FFFFFF"/>
        </a:solidFill>
      </xdr:spPr>
    </xdr:pic>
    <xdr:clientData/>
  </xdr:twoCellAnchor>
  <xdr:twoCellAnchor>
    <xdr:from>
      <xdr:col>3</xdr:col>
      <xdr:colOff>438150</xdr:colOff>
      <xdr:row>1</xdr:row>
      <xdr:rowOff>19050</xdr:rowOff>
    </xdr:from>
    <xdr:to>
      <xdr:col>7</xdr:col>
      <xdr:colOff>428625</xdr:colOff>
      <xdr:row>5</xdr:row>
      <xdr:rowOff>3364</xdr:rowOff>
    </xdr:to>
    <xdr:sp macro="" textlink="">
      <xdr:nvSpPr>
        <xdr:cNvPr id="9" name="3 CuadroTexto"/>
        <xdr:cNvSpPr txBox="1"/>
      </xdr:nvSpPr>
      <xdr:spPr>
        <a:xfrm>
          <a:off x="212407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0</xdr:colOff>
      <xdr:row>30</xdr:row>
      <xdr:rowOff>76200</xdr:rowOff>
    </xdr:from>
    <xdr:to>
      <xdr:col>9</xdr:col>
      <xdr:colOff>180975</xdr:colOff>
      <xdr:row>44</xdr:row>
      <xdr:rowOff>57150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19050</xdr:rowOff>
    </xdr:from>
    <xdr:to>
      <xdr:col>9</xdr:col>
      <xdr:colOff>1152525</xdr:colOff>
      <xdr:row>5</xdr:row>
      <xdr:rowOff>55526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19050"/>
          <a:ext cx="6715126" cy="1036601"/>
        </a:xfrm>
        <a:prstGeom prst="rect">
          <a:avLst/>
        </a:prstGeom>
      </xdr:spPr>
    </xdr:pic>
    <xdr:clientData/>
  </xdr:twoCellAnchor>
  <xdr:twoCellAnchor>
    <xdr:from>
      <xdr:col>3</xdr:col>
      <xdr:colOff>180975</xdr:colOff>
      <xdr:row>1</xdr:row>
      <xdr:rowOff>9525</xdr:rowOff>
    </xdr:from>
    <xdr:to>
      <xdr:col>7</xdr:col>
      <xdr:colOff>171450</xdr:colOff>
      <xdr:row>4</xdr:row>
      <xdr:rowOff>193864</xdr:rowOff>
    </xdr:to>
    <xdr:sp macro="" textlink="">
      <xdr:nvSpPr>
        <xdr:cNvPr id="9" name="3 CuadroTexto"/>
        <xdr:cNvSpPr txBox="1"/>
      </xdr:nvSpPr>
      <xdr:spPr>
        <a:xfrm>
          <a:off x="1866900" y="2095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103025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84100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57149</xdr:rowOff>
    </xdr:from>
    <xdr:to>
      <xdr:col>7</xdr:col>
      <xdr:colOff>438150</xdr:colOff>
      <xdr:row>4</xdr:row>
      <xdr:rowOff>155763</xdr:rowOff>
    </xdr:to>
    <xdr:sp macro="" textlink="">
      <xdr:nvSpPr>
        <xdr:cNvPr id="9" name="3 CuadroTexto"/>
        <xdr:cNvSpPr txBox="1"/>
      </xdr:nvSpPr>
      <xdr:spPr>
        <a:xfrm>
          <a:off x="2133600" y="257174"/>
          <a:ext cx="2771775" cy="69868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19051</xdr:rowOff>
    </xdr:from>
    <xdr:to>
      <xdr:col>11</xdr:col>
      <xdr:colOff>95251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9051"/>
          <a:ext cx="7277100" cy="962024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161925</xdr:rowOff>
    </xdr:from>
    <xdr:to>
      <xdr:col>7</xdr:col>
      <xdr:colOff>409575</xdr:colOff>
      <xdr:row>4</xdr:row>
      <xdr:rowOff>146239</xdr:rowOff>
    </xdr:to>
    <xdr:sp macro="" textlink="">
      <xdr:nvSpPr>
        <xdr:cNvPr id="9" name="3 CuadroTexto"/>
        <xdr:cNvSpPr txBox="1"/>
      </xdr:nvSpPr>
      <xdr:spPr>
        <a:xfrm>
          <a:off x="2105025" y="1619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638174</xdr:colOff>
      <xdr:row>31</xdr:row>
      <xdr:rowOff>9524</xdr:rowOff>
    </xdr:from>
    <xdr:to>
      <xdr:col>10</xdr:col>
      <xdr:colOff>161924</xdr:colOff>
      <xdr:row>44</xdr:row>
      <xdr:rowOff>47624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104775</xdr:colOff>
      <xdr:row>5</xdr:row>
      <xdr:rowOff>9525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060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0</xdr:row>
      <xdr:rowOff>190500</xdr:rowOff>
    </xdr:from>
    <xdr:to>
      <xdr:col>7</xdr:col>
      <xdr:colOff>390525</xdr:colOff>
      <xdr:row>4</xdr:row>
      <xdr:rowOff>174814</xdr:rowOff>
    </xdr:to>
    <xdr:sp macro="" textlink="">
      <xdr:nvSpPr>
        <xdr:cNvPr id="9" name="3 CuadroTexto"/>
        <xdr:cNvSpPr txBox="1"/>
      </xdr:nvSpPr>
      <xdr:spPr>
        <a:xfrm>
          <a:off x="2085975" y="1905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19050</xdr:rowOff>
    </xdr:from>
    <xdr:to>
      <xdr:col>7</xdr:col>
      <xdr:colOff>409575</xdr:colOff>
      <xdr:row>5</xdr:row>
      <xdr:rowOff>3364</xdr:rowOff>
    </xdr:to>
    <xdr:sp macro="" textlink="">
      <xdr:nvSpPr>
        <xdr:cNvPr id="7" name="3 CuadroTexto"/>
        <xdr:cNvSpPr txBox="1"/>
      </xdr:nvSpPr>
      <xdr:spPr>
        <a:xfrm>
          <a:off x="2105025" y="21907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11</xdr:col>
      <xdr:colOff>104776</xdr:colOff>
      <xdr:row>5</xdr:row>
      <xdr:rowOff>9526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96150" cy="99060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400050</xdr:colOff>
      <xdr:row>4</xdr:row>
      <xdr:rowOff>70039</xdr:rowOff>
    </xdr:to>
    <xdr:sp macro="" textlink="">
      <xdr:nvSpPr>
        <xdr:cNvPr id="9" name="3 CuadroTexto"/>
        <xdr:cNvSpPr txBox="1"/>
      </xdr:nvSpPr>
      <xdr:spPr>
        <a:xfrm>
          <a:off x="2095500" y="257175"/>
          <a:ext cx="2771775" cy="61296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409575</xdr:colOff>
      <xdr:row>5</xdr:row>
      <xdr:rowOff>31939</xdr:rowOff>
    </xdr:to>
    <xdr:sp macro="" textlink="">
      <xdr:nvSpPr>
        <xdr:cNvPr id="7" name="3 CuadroTexto"/>
        <xdr:cNvSpPr txBox="1"/>
      </xdr:nvSpPr>
      <xdr:spPr>
        <a:xfrm>
          <a:off x="2105025" y="2476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28575</xdr:rowOff>
    </xdr:from>
    <xdr:to>
      <xdr:col>7</xdr:col>
      <xdr:colOff>409575</xdr:colOff>
      <xdr:row>5</xdr:row>
      <xdr:rowOff>12889</xdr:rowOff>
    </xdr:to>
    <xdr:sp macro="" textlink="">
      <xdr:nvSpPr>
        <xdr:cNvPr id="7" name="3 CuadroTexto"/>
        <xdr:cNvSpPr txBox="1"/>
      </xdr:nvSpPr>
      <xdr:spPr>
        <a:xfrm>
          <a:off x="2105025" y="22860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104776</xdr:colOff>
      <xdr:row>5</xdr:row>
      <xdr:rowOff>89054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50" cy="1070129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38100</xdr:rowOff>
    </xdr:from>
    <xdr:to>
      <xdr:col>7</xdr:col>
      <xdr:colOff>409575</xdr:colOff>
      <xdr:row>5</xdr:row>
      <xdr:rowOff>22414</xdr:rowOff>
    </xdr:to>
    <xdr:sp macro="" textlink="">
      <xdr:nvSpPr>
        <xdr:cNvPr id="7" name="3 CuadroTexto"/>
        <xdr:cNvSpPr txBox="1"/>
      </xdr:nvSpPr>
      <xdr:spPr>
        <a:xfrm>
          <a:off x="2105025" y="2381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38101</xdr:rowOff>
    </xdr:from>
    <xdr:to>
      <xdr:col>8</xdr:col>
      <xdr:colOff>647700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19050</xdr:rowOff>
    </xdr:from>
    <xdr:to>
      <xdr:col>11</xdr:col>
      <xdr:colOff>104775</xdr:colOff>
      <xdr:row>5</xdr:row>
      <xdr:rowOff>28575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15200" cy="100965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0</xdr:rowOff>
    </xdr:from>
    <xdr:to>
      <xdr:col>7</xdr:col>
      <xdr:colOff>409575</xdr:colOff>
      <xdr:row>4</xdr:row>
      <xdr:rowOff>184339</xdr:rowOff>
    </xdr:to>
    <xdr:sp macro="" textlink="">
      <xdr:nvSpPr>
        <xdr:cNvPr id="9" name="3 CuadroTexto"/>
        <xdr:cNvSpPr txBox="1"/>
      </xdr:nvSpPr>
      <xdr:spPr>
        <a:xfrm>
          <a:off x="2105025" y="200025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4</xdr:row>
      <xdr:rowOff>180975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15200" cy="9620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0</xdr:row>
      <xdr:rowOff>190500</xdr:rowOff>
    </xdr:from>
    <xdr:to>
      <xdr:col>7</xdr:col>
      <xdr:colOff>352425</xdr:colOff>
      <xdr:row>3</xdr:row>
      <xdr:rowOff>146239</xdr:rowOff>
    </xdr:to>
    <xdr:sp macro="" textlink="">
      <xdr:nvSpPr>
        <xdr:cNvPr id="9" name="3 CuadroTexto"/>
        <xdr:cNvSpPr txBox="1"/>
      </xdr:nvSpPr>
      <xdr:spPr>
        <a:xfrm>
          <a:off x="2047875" y="190500"/>
          <a:ext cx="2771775" cy="5558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95250</xdr:colOff>
      <xdr:row>5</xdr:row>
      <xdr:rowOff>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67575" cy="98107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0</xdr:row>
      <xdr:rowOff>57150</xdr:rowOff>
    </xdr:from>
    <xdr:to>
      <xdr:col>7</xdr:col>
      <xdr:colOff>409575</xdr:colOff>
      <xdr:row>4</xdr:row>
      <xdr:rowOff>41464</xdr:rowOff>
    </xdr:to>
    <xdr:sp macro="" textlink="">
      <xdr:nvSpPr>
        <xdr:cNvPr id="9" name="3 CuadroTexto"/>
        <xdr:cNvSpPr txBox="1"/>
      </xdr:nvSpPr>
      <xdr:spPr>
        <a:xfrm>
          <a:off x="2105025" y="57150"/>
          <a:ext cx="2771775" cy="7844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28</xdr:row>
      <xdr:rowOff>38101</xdr:rowOff>
    </xdr:from>
    <xdr:to>
      <xdr:col>8</xdr:col>
      <xdr:colOff>647700</xdr:colOff>
      <xdr:row>42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12</xdr:col>
      <xdr:colOff>161926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0</xdr:row>
      <xdr:rowOff>152400</xdr:rowOff>
    </xdr:from>
    <xdr:to>
      <xdr:col>7</xdr:col>
      <xdr:colOff>361950</xdr:colOff>
      <xdr:row>4</xdr:row>
      <xdr:rowOff>47625</xdr:rowOff>
    </xdr:to>
    <xdr:sp macro="" textlink="">
      <xdr:nvSpPr>
        <xdr:cNvPr id="9" name="3 CuadroTexto"/>
        <xdr:cNvSpPr txBox="1"/>
      </xdr:nvSpPr>
      <xdr:spPr>
        <a:xfrm>
          <a:off x="2057400" y="152400"/>
          <a:ext cx="2771775" cy="6953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Construcción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no.28 enero 2014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Informe%20Construcci&#243;n%20-%20no%2027%20diciembre%202014%20trimestral%20vincul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Area censada"/>
      <sheetName val="Area proceso edificaciones"/>
      <sheetName val="Area proceso vivienda"/>
      <sheetName val="Area proceso otros destinos"/>
      <sheetName val="Area nueva edificaciones"/>
      <sheetName val="Area nueva vivienda"/>
      <sheetName val="Area nueva VIS"/>
      <sheetName val="Area nueva No VIS"/>
      <sheetName val="Area nueva VIP"/>
      <sheetName val="Area nueva VIS 70-135smlm"/>
      <sheetName val="Area nueva otros destinos"/>
      <sheetName val="Resumen licencias area"/>
      <sheetName val="Resumen precios y costos"/>
      <sheetName val="Resumen empleo"/>
      <sheetName val="Resumen ventas vivienda"/>
      <sheetName val="Despachos cemento"/>
      <sheetName val="Insumos importados"/>
      <sheetName val="Producción concreto"/>
      <sheetName val="Producción concreto vivienda"/>
      <sheetName val="Producción concreto edificacion"/>
      <sheetName val="Producción concreto obras civil"/>
      <sheetName val="Histórico licencias total"/>
      <sheetName val="Histórico licencias vivienda"/>
      <sheetName val="Histórico licencias VIS"/>
      <sheetName val="Histórico licencias No VIS"/>
      <sheetName val="Histórico licencias otros dest"/>
      <sheetName val="Histórico proyectos"/>
      <sheetName val="Histórico ventas vivienda"/>
      <sheetName val="Histórico ventas VIS"/>
      <sheetName val="Histórico ventas VIP"/>
      <sheetName val="Histórico ventas VIS 70-135sml"/>
      <sheetName val="Histórico ventas No VIS"/>
      <sheetName val="Histórico oferta vivienda"/>
      <sheetName val="Histórico rotación"/>
      <sheetName val="Histórico IPC"/>
      <sheetName val="Histórico ICCV"/>
    </sheetNames>
    <sheetDataSet>
      <sheetData sheetId="0"/>
      <sheetData sheetId="1"/>
      <sheetData sheetId="2"/>
      <sheetData sheetId="3"/>
      <sheetData sheetId="4"/>
      <sheetData sheetId="5">
        <row r="41">
          <cell r="B41">
            <v>1826896</v>
          </cell>
        </row>
        <row r="42">
          <cell r="B42">
            <v>1343370</v>
          </cell>
        </row>
        <row r="43">
          <cell r="B43">
            <v>1369398</v>
          </cell>
        </row>
        <row r="44">
          <cell r="B44">
            <v>1349309</v>
          </cell>
        </row>
        <row r="45">
          <cell r="B45">
            <v>1495400</v>
          </cell>
        </row>
        <row r="46">
          <cell r="B46">
            <v>1315505</v>
          </cell>
        </row>
        <row r="47">
          <cell r="B47">
            <v>1316604</v>
          </cell>
        </row>
        <row r="48">
          <cell r="B48">
            <v>917258</v>
          </cell>
        </row>
        <row r="49">
          <cell r="B49">
            <v>993880</v>
          </cell>
        </row>
        <row r="50">
          <cell r="B50">
            <v>891285</v>
          </cell>
        </row>
        <row r="51">
          <cell r="B51">
            <v>735496</v>
          </cell>
        </row>
        <row r="52">
          <cell r="B52">
            <v>1106445</v>
          </cell>
        </row>
        <row r="53">
          <cell r="B53">
            <v>1276985</v>
          </cell>
        </row>
        <row r="54">
          <cell r="B54">
            <v>1419835</v>
          </cell>
        </row>
        <row r="55">
          <cell r="B55">
            <v>1101188</v>
          </cell>
        </row>
        <row r="56">
          <cell r="B56">
            <v>1070133</v>
          </cell>
        </row>
        <row r="57">
          <cell r="B57">
            <v>840260</v>
          </cell>
        </row>
        <row r="58">
          <cell r="B58">
            <v>1493551</v>
          </cell>
        </row>
        <row r="59">
          <cell r="B59">
            <v>1344276</v>
          </cell>
        </row>
        <row r="60">
          <cell r="B60">
            <v>1075377</v>
          </cell>
        </row>
        <row r="61">
          <cell r="B61">
            <v>1249162</v>
          </cell>
        </row>
        <row r="62">
          <cell r="B62">
            <v>926278</v>
          </cell>
        </row>
        <row r="63">
          <cell r="B63">
            <v>1094367</v>
          </cell>
        </row>
        <row r="64">
          <cell r="B64">
            <v>1044084</v>
          </cell>
        </row>
        <row r="65">
          <cell r="B65">
            <v>904281</v>
          </cell>
        </row>
        <row r="66">
          <cell r="B66">
            <v>1180154</v>
          </cell>
        </row>
        <row r="67">
          <cell r="B67">
            <v>1282821</v>
          </cell>
        </row>
        <row r="68">
          <cell r="B68">
            <v>1019292</v>
          </cell>
        </row>
        <row r="69">
          <cell r="B69">
            <v>1140791</v>
          </cell>
        </row>
        <row r="70">
          <cell r="B70">
            <v>1627346</v>
          </cell>
        </row>
      </sheetData>
      <sheetData sheetId="6">
        <row r="41">
          <cell r="B41">
            <v>1279446</v>
          </cell>
        </row>
        <row r="42">
          <cell r="B42">
            <v>858943</v>
          </cell>
        </row>
        <row r="43">
          <cell r="B43">
            <v>1049649</v>
          </cell>
        </row>
        <row r="44">
          <cell r="B44">
            <v>1032246</v>
          </cell>
        </row>
        <row r="45">
          <cell r="B45">
            <v>1189807</v>
          </cell>
        </row>
        <row r="46">
          <cell r="B46">
            <v>842974</v>
          </cell>
        </row>
        <row r="47">
          <cell r="B47">
            <v>794000</v>
          </cell>
        </row>
        <row r="48">
          <cell r="B48">
            <v>673424</v>
          </cell>
        </row>
        <row r="49">
          <cell r="B49">
            <v>563792</v>
          </cell>
        </row>
        <row r="50">
          <cell r="B50">
            <v>634951</v>
          </cell>
        </row>
        <row r="51">
          <cell r="B51">
            <v>564687</v>
          </cell>
        </row>
        <row r="52">
          <cell r="B52">
            <v>864208</v>
          </cell>
        </row>
        <row r="53">
          <cell r="B53">
            <v>876341</v>
          </cell>
        </row>
        <row r="54">
          <cell r="B54">
            <v>988896</v>
          </cell>
        </row>
        <row r="55">
          <cell r="B55">
            <v>946172</v>
          </cell>
        </row>
        <row r="56">
          <cell r="B56">
            <v>877117</v>
          </cell>
        </row>
        <row r="57">
          <cell r="B57">
            <v>620092</v>
          </cell>
        </row>
        <row r="58">
          <cell r="B58">
            <v>1203121</v>
          </cell>
        </row>
        <row r="59">
          <cell r="B59">
            <v>1085743</v>
          </cell>
        </row>
        <row r="60">
          <cell r="B60">
            <v>893033</v>
          </cell>
        </row>
        <row r="61">
          <cell r="B61">
            <v>957423</v>
          </cell>
        </row>
        <row r="62">
          <cell r="B62">
            <v>728124</v>
          </cell>
        </row>
        <row r="63">
          <cell r="B63">
            <v>926366</v>
          </cell>
        </row>
        <row r="64">
          <cell r="B64">
            <v>620015</v>
          </cell>
        </row>
        <row r="65">
          <cell r="B65">
            <v>650030</v>
          </cell>
        </row>
        <row r="66">
          <cell r="B66">
            <v>791000</v>
          </cell>
        </row>
        <row r="67">
          <cell r="B67">
            <v>906154</v>
          </cell>
        </row>
        <row r="68">
          <cell r="B68">
            <v>772885</v>
          </cell>
        </row>
        <row r="69">
          <cell r="B69">
            <v>860306</v>
          </cell>
        </row>
        <row r="70">
          <cell r="B70">
            <v>795994</v>
          </cell>
        </row>
      </sheetData>
      <sheetData sheetId="7">
        <row r="42">
          <cell r="B42">
            <v>369992</v>
          </cell>
        </row>
        <row r="43">
          <cell r="B43">
            <v>221325</v>
          </cell>
        </row>
        <row r="44">
          <cell r="B44">
            <v>206739</v>
          </cell>
        </row>
        <row r="45">
          <cell r="B45">
            <v>208738</v>
          </cell>
        </row>
        <row r="46">
          <cell r="B46">
            <v>333061</v>
          </cell>
        </row>
        <row r="47">
          <cell r="B47">
            <v>168923</v>
          </cell>
        </row>
        <row r="48">
          <cell r="B48">
            <v>79087</v>
          </cell>
        </row>
        <row r="49">
          <cell r="B49">
            <v>135732</v>
          </cell>
        </row>
        <row r="50">
          <cell r="B50">
            <v>143236</v>
          </cell>
        </row>
        <row r="51">
          <cell r="B51">
            <v>272883</v>
          </cell>
        </row>
        <row r="52">
          <cell r="B52">
            <v>164974</v>
          </cell>
        </row>
        <row r="53">
          <cell r="B53">
            <v>218590</v>
          </cell>
        </row>
        <row r="54">
          <cell r="B54">
            <v>277499</v>
          </cell>
        </row>
        <row r="55">
          <cell r="B55">
            <v>289343</v>
          </cell>
        </row>
        <row r="56">
          <cell r="B56">
            <v>181237</v>
          </cell>
        </row>
        <row r="57">
          <cell r="B57">
            <v>229039</v>
          </cell>
        </row>
        <row r="58">
          <cell r="B58">
            <v>136849</v>
          </cell>
        </row>
        <row r="59">
          <cell r="B59">
            <v>330950</v>
          </cell>
        </row>
        <row r="60">
          <cell r="B60">
            <v>172589</v>
          </cell>
        </row>
        <row r="61">
          <cell r="B61">
            <v>196978</v>
          </cell>
        </row>
        <row r="62">
          <cell r="B62">
            <v>224419</v>
          </cell>
        </row>
        <row r="63">
          <cell r="B63">
            <v>141768</v>
          </cell>
        </row>
        <row r="64">
          <cell r="B64">
            <v>146985</v>
          </cell>
        </row>
        <row r="65">
          <cell r="B65">
            <v>140944</v>
          </cell>
        </row>
        <row r="66">
          <cell r="B66">
            <v>127960</v>
          </cell>
        </row>
        <row r="67">
          <cell r="B67">
            <v>125694</v>
          </cell>
        </row>
        <row r="68">
          <cell r="B68">
            <v>121779</v>
          </cell>
        </row>
        <row r="69">
          <cell r="B69">
            <v>47187</v>
          </cell>
        </row>
      </sheetData>
      <sheetData sheetId="8"/>
      <sheetData sheetId="9">
        <row r="42">
          <cell r="B42">
            <v>162.78</v>
          </cell>
        </row>
        <row r="43">
          <cell r="B43">
            <v>57.116000000000014</v>
          </cell>
        </row>
        <row r="44">
          <cell r="B44">
            <v>75.691999999999979</v>
          </cell>
        </row>
        <row r="45">
          <cell r="B45">
            <v>89.757000000000062</v>
          </cell>
        </row>
        <row r="46">
          <cell r="B46">
            <v>126172</v>
          </cell>
        </row>
        <row r="47">
          <cell r="B47">
            <v>83139</v>
          </cell>
        </row>
        <row r="48">
          <cell r="B48">
            <v>31728</v>
          </cell>
        </row>
        <row r="49">
          <cell r="B49">
            <v>58362</v>
          </cell>
        </row>
        <row r="50">
          <cell r="B50">
            <v>37333</v>
          </cell>
        </row>
        <row r="51">
          <cell r="B51">
            <v>142449</v>
          </cell>
        </row>
        <row r="52">
          <cell r="B52">
            <v>15448</v>
          </cell>
        </row>
        <row r="53">
          <cell r="B53">
            <v>62276</v>
          </cell>
        </row>
        <row r="54">
          <cell r="B54">
            <v>111158</v>
          </cell>
        </row>
        <row r="55">
          <cell r="B55">
            <v>108288</v>
          </cell>
        </row>
        <row r="56">
          <cell r="B56">
            <v>36185</v>
          </cell>
        </row>
        <row r="57">
          <cell r="B57">
            <v>25510</v>
          </cell>
        </row>
        <row r="58">
          <cell r="B58">
            <v>20538</v>
          </cell>
        </row>
        <row r="59">
          <cell r="B59">
            <v>48472</v>
          </cell>
        </row>
        <row r="60">
          <cell r="B60">
            <v>35430</v>
          </cell>
        </row>
        <row r="61">
          <cell r="B61">
            <v>30222</v>
          </cell>
        </row>
        <row r="62">
          <cell r="B62">
            <v>126705</v>
          </cell>
        </row>
        <row r="63">
          <cell r="B63">
            <v>31582</v>
          </cell>
        </row>
        <row r="64">
          <cell r="B64">
            <v>20327</v>
          </cell>
        </row>
        <row r="65">
          <cell r="B65">
            <v>33314</v>
          </cell>
        </row>
        <row r="66">
          <cell r="B66">
            <v>32024</v>
          </cell>
        </row>
        <row r="67">
          <cell r="B67">
            <v>16146</v>
          </cell>
        </row>
        <row r="68">
          <cell r="B68">
            <v>30600</v>
          </cell>
        </row>
        <row r="69">
          <cell r="B69">
            <v>10141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Informe%20Construcci&#243;n%20-%20no%2028%20diciembre%202014%20vinculos.xlsx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M35"/>
  <sheetViews>
    <sheetView showGridLines="0" tabSelected="1" zoomScale="85" zoomScaleNormal="85" zoomScaleSheetLayoutView="100" zoomScalePageLayoutView="80" workbookViewId="0">
      <selection activeCell="A9" sqref="A9:L9"/>
    </sheetView>
  </sheetViews>
  <sheetFormatPr baseColWidth="10" defaultColWidth="10.85546875" defaultRowHeight="15.75" x14ac:dyDescent="0.25"/>
  <cols>
    <col min="1" max="1" width="10.85546875" style="5"/>
    <col min="2" max="2" width="9.5703125" style="5" customWidth="1"/>
    <col min="3" max="16384" width="10.85546875" style="5"/>
  </cols>
  <sheetData>
    <row r="1" spans="1:13" x14ac:dyDescent="0.25">
      <c r="A1" s="95" t="s">
        <v>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7"/>
      <c r="M1" s="88"/>
    </row>
    <row r="2" spans="1:13" x14ac:dyDescent="0.25">
      <c r="A2" s="98"/>
      <c r="B2" s="87"/>
      <c r="C2" s="87"/>
      <c r="D2" s="87"/>
      <c r="E2" s="87"/>
      <c r="F2" s="87"/>
      <c r="G2" s="87"/>
      <c r="H2" s="87"/>
      <c r="I2" s="87"/>
      <c r="J2" s="87"/>
      <c r="K2" s="87"/>
      <c r="L2" s="99"/>
      <c r="M2" s="88"/>
    </row>
    <row r="3" spans="1:13" x14ac:dyDescent="0.25">
      <c r="A3" s="98"/>
      <c r="B3" s="87"/>
      <c r="C3" s="87"/>
      <c r="D3" s="87"/>
      <c r="E3" s="87"/>
      <c r="F3" s="87"/>
      <c r="G3" s="87"/>
      <c r="H3" s="87"/>
      <c r="I3" s="87"/>
      <c r="J3" s="87"/>
      <c r="K3" s="87"/>
      <c r="L3" s="99"/>
      <c r="M3" s="88"/>
    </row>
    <row r="4" spans="1:13" x14ac:dyDescent="0.25">
      <c r="A4" s="98"/>
      <c r="B4" s="87"/>
      <c r="C4" s="87"/>
      <c r="D4" s="87"/>
      <c r="E4" s="87"/>
      <c r="F4" s="87"/>
      <c r="G4" s="87"/>
      <c r="H4" s="87"/>
      <c r="I4" s="87"/>
      <c r="J4" s="87"/>
      <c r="K4" s="87"/>
      <c r="L4" s="99"/>
      <c r="M4" s="88"/>
    </row>
    <row r="5" spans="1:13" x14ac:dyDescent="0.25">
      <c r="A5" s="98"/>
      <c r="B5" s="87"/>
      <c r="C5" s="87"/>
      <c r="D5" s="87"/>
      <c r="E5" s="87"/>
      <c r="F5" s="87"/>
      <c r="G5" s="87"/>
      <c r="H5" s="87"/>
      <c r="I5" s="87"/>
      <c r="J5" s="87"/>
      <c r="K5" s="87"/>
      <c r="L5" s="99"/>
      <c r="M5" s="88"/>
    </row>
    <row r="6" spans="1:13" x14ac:dyDescent="0.25">
      <c r="A6" s="98"/>
      <c r="B6" s="87"/>
      <c r="C6" s="87"/>
      <c r="D6" s="87"/>
      <c r="E6" s="87"/>
      <c r="F6" s="87"/>
      <c r="G6" s="87"/>
      <c r="H6" s="87"/>
      <c r="I6" s="87"/>
      <c r="J6" s="87"/>
      <c r="K6" s="87"/>
      <c r="L6" s="99"/>
      <c r="M6" s="88"/>
    </row>
    <row r="7" spans="1:13" x14ac:dyDescent="0.25">
      <c r="A7" s="98"/>
      <c r="B7" s="87"/>
      <c r="C7" s="87"/>
      <c r="D7" s="87"/>
      <c r="E7" s="87"/>
      <c r="F7" s="87"/>
      <c r="G7" s="87"/>
      <c r="H7" s="87"/>
      <c r="I7" s="87"/>
      <c r="J7" s="87"/>
      <c r="K7" s="87"/>
      <c r="L7" s="99"/>
      <c r="M7" s="88"/>
    </row>
    <row r="8" spans="1:13" x14ac:dyDescent="0.25">
      <c r="A8" s="98"/>
      <c r="B8" s="87"/>
      <c r="C8" s="87"/>
      <c r="D8" s="87"/>
      <c r="E8" s="87"/>
      <c r="F8" s="87"/>
      <c r="G8" s="87"/>
      <c r="H8" s="87"/>
      <c r="I8" s="87"/>
      <c r="J8" s="87"/>
      <c r="K8" s="87"/>
      <c r="L8" s="99"/>
      <c r="M8" s="88"/>
    </row>
    <row r="9" spans="1:13" ht="15.75" customHeight="1" x14ac:dyDescent="0.3">
      <c r="A9" s="229" t="s">
        <v>239</v>
      </c>
      <c r="B9" s="230"/>
      <c r="C9" s="230"/>
      <c r="D9" s="230"/>
      <c r="E9" s="230"/>
      <c r="F9" s="230"/>
      <c r="G9" s="230"/>
      <c r="H9" s="230"/>
      <c r="I9" s="230"/>
      <c r="J9" s="230"/>
      <c r="K9" s="230"/>
      <c r="L9" s="231"/>
      <c r="M9" s="88"/>
    </row>
    <row r="10" spans="1:13" x14ac:dyDescent="0.25">
      <c r="A10" s="98"/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99"/>
      <c r="M10" s="88"/>
    </row>
    <row r="11" spans="1:13" ht="17.25" x14ac:dyDescent="0.3">
      <c r="A11" s="118" t="s">
        <v>1</v>
      </c>
      <c r="B11" s="88"/>
      <c r="C11" s="122"/>
      <c r="D11" s="88"/>
      <c r="E11" s="88"/>
      <c r="F11" s="88"/>
      <c r="G11" s="89" t="s">
        <v>113</v>
      </c>
      <c r="H11" s="91"/>
      <c r="I11" s="88"/>
      <c r="J11" s="88"/>
      <c r="K11" s="86"/>
      <c r="L11" s="100"/>
      <c r="M11" s="88"/>
    </row>
    <row r="12" spans="1:13" x14ac:dyDescent="0.25">
      <c r="A12" s="98"/>
      <c r="B12" s="88"/>
      <c r="C12" s="88"/>
      <c r="D12" s="88"/>
      <c r="E12" s="88"/>
      <c r="F12" s="88"/>
      <c r="G12" s="88"/>
      <c r="H12" s="88"/>
      <c r="I12" s="92"/>
      <c r="J12" s="88"/>
      <c r="K12" s="86"/>
      <c r="L12" s="100"/>
      <c r="M12" s="88"/>
    </row>
    <row r="13" spans="1:13" x14ac:dyDescent="0.25">
      <c r="A13" s="98"/>
      <c r="B13" s="88"/>
      <c r="C13" s="94" t="s">
        <v>163</v>
      </c>
      <c r="D13" s="88"/>
      <c r="E13" s="88"/>
      <c r="F13" s="88"/>
      <c r="G13" s="88"/>
      <c r="H13" s="88"/>
      <c r="I13" s="94" t="s">
        <v>71</v>
      </c>
      <c r="J13" s="88"/>
      <c r="K13" s="86"/>
      <c r="L13" s="100"/>
      <c r="M13" s="88"/>
    </row>
    <row r="14" spans="1:13" x14ac:dyDescent="0.25">
      <c r="A14" s="98"/>
      <c r="B14" s="88"/>
      <c r="C14" s="94" t="s">
        <v>158</v>
      </c>
      <c r="D14" s="88"/>
      <c r="E14" s="88"/>
      <c r="F14" s="88"/>
      <c r="G14" s="88"/>
      <c r="H14" s="88"/>
      <c r="I14" s="94" t="s">
        <v>74</v>
      </c>
      <c r="J14" s="88"/>
      <c r="K14" s="86"/>
      <c r="L14" s="100"/>
      <c r="M14" s="88"/>
    </row>
    <row r="15" spans="1:13" x14ac:dyDescent="0.25">
      <c r="A15" s="98"/>
      <c r="B15" s="88"/>
      <c r="C15" s="94" t="s">
        <v>159</v>
      </c>
      <c r="D15" s="88"/>
      <c r="E15" s="88"/>
      <c r="F15" s="88"/>
      <c r="G15" s="88"/>
      <c r="H15" s="88"/>
      <c r="I15" s="94" t="s">
        <v>75</v>
      </c>
      <c r="J15" s="88"/>
      <c r="K15" s="86"/>
      <c r="L15" s="100"/>
      <c r="M15" s="88"/>
    </row>
    <row r="16" spans="1:13" x14ac:dyDescent="0.25">
      <c r="A16" s="98"/>
      <c r="B16" s="88"/>
      <c r="C16" s="94" t="s">
        <v>160</v>
      </c>
      <c r="D16" s="88"/>
      <c r="E16" s="88"/>
      <c r="F16" s="88"/>
      <c r="G16" s="88"/>
      <c r="H16" s="88"/>
      <c r="I16" s="94" t="s">
        <v>76</v>
      </c>
      <c r="J16" s="88"/>
      <c r="K16" s="86"/>
      <c r="L16" s="100"/>
      <c r="M16" s="88"/>
    </row>
    <row r="17" spans="1:13" ht="16.5" customHeight="1" x14ac:dyDescent="0.25">
      <c r="A17" s="98"/>
      <c r="B17" s="88"/>
      <c r="C17" s="94" t="s">
        <v>134</v>
      </c>
      <c r="D17" s="88"/>
      <c r="E17" s="88"/>
      <c r="F17" s="88"/>
      <c r="G17" s="88"/>
      <c r="H17" s="88"/>
      <c r="I17" s="94" t="s">
        <v>77</v>
      </c>
      <c r="J17" s="88"/>
      <c r="K17" s="94"/>
      <c r="L17" s="101"/>
      <c r="M17" s="88"/>
    </row>
    <row r="18" spans="1:13" ht="16.5" customHeight="1" x14ac:dyDescent="0.25">
      <c r="A18" s="98"/>
      <c r="B18" s="88"/>
      <c r="C18" s="94" t="s">
        <v>135</v>
      </c>
      <c r="D18" s="88"/>
      <c r="E18" s="88"/>
      <c r="F18" s="88"/>
      <c r="G18" s="88"/>
      <c r="H18" s="88"/>
      <c r="I18" s="94" t="s">
        <v>147</v>
      </c>
      <c r="J18" s="88"/>
      <c r="K18" s="94"/>
      <c r="L18" s="101"/>
      <c r="M18" s="88"/>
    </row>
    <row r="19" spans="1:13" ht="16.5" customHeight="1" x14ac:dyDescent="0.25">
      <c r="A19" s="98"/>
      <c r="B19" s="88"/>
      <c r="C19" s="94" t="s">
        <v>138</v>
      </c>
      <c r="D19" s="88"/>
      <c r="E19" s="88"/>
      <c r="F19" s="88"/>
      <c r="G19" s="88"/>
      <c r="H19" s="88"/>
      <c r="I19" s="94" t="s">
        <v>89</v>
      </c>
      <c r="J19" s="88"/>
      <c r="K19" s="94"/>
      <c r="L19" s="102"/>
      <c r="M19" s="88"/>
    </row>
    <row r="20" spans="1:13" ht="16.5" customHeight="1" x14ac:dyDescent="0.25">
      <c r="A20" s="98"/>
      <c r="B20" s="88"/>
      <c r="C20" s="94" t="s">
        <v>143</v>
      </c>
      <c r="D20" s="88"/>
      <c r="E20" s="88"/>
      <c r="F20" s="88"/>
      <c r="G20" s="90"/>
      <c r="H20" s="88"/>
      <c r="I20" s="94" t="s">
        <v>144</v>
      </c>
      <c r="J20" s="88"/>
      <c r="K20" s="94"/>
      <c r="L20" s="102"/>
      <c r="M20" s="88"/>
    </row>
    <row r="21" spans="1:13" ht="16.5" customHeight="1" x14ac:dyDescent="0.25">
      <c r="A21" s="98"/>
      <c r="B21" s="88"/>
      <c r="C21" s="94" t="s">
        <v>142</v>
      </c>
      <c r="D21" s="88"/>
      <c r="E21" s="88"/>
      <c r="F21" s="88"/>
      <c r="G21" s="90"/>
      <c r="H21" s="88"/>
      <c r="I21" s="195" t="s">
        <v>145</v>
      </c>
      <c r="J21" s="88"/>
      <c r="K21" s="94"/>
      <c r="L21" s="102"/>
    </row>
    <row r="22" spans="1:13" ht="16.5" customHeight="1" x14ac:dyDescent="0.25">
      <c r="A22" s="98"/>
      <c r="B22" s="88"/>
      <c r="C22" s="94" t="s">
        <v>197</v>
      </c>
      <c r="D22" s="88"/>
      <c r="E22" s="88"/>
      <c r="F22" s="88"/>
      <c r="G22" s="90"/>
      <c r="H22" s="88"/>
      <c r="I22" s="195" t="s">
        <v>148</v>
      </c>
      <c r="J22" s="88"/>
      <c r="K22" s="94"/>
      <c r="L22" s="102"/>
      <c r="M22" s="88"/>
    </row>
    <row r="23" spans="1:13" ht="16.5" customHeight="1" x14ac:dyDescent="0.25">
      <c r="A23" s="98"/>
      <c r="B23" s="88"/>
      <c r="C23" s="94" t="s">
        <v>154</v>
      </c>
      <c r="D23" s="88"/>
      <c r="E23" s="88"/>
      <c r="F23" s="88"/>
      <c r="G23" s="90"/>
      <c r="H23" s="88"/>
      <c r="I23" s="94" t="s">
        <v>146</v>
      </c>
      <c r="J23" s="88"/>
      <c r="K23" s="94"/>
      <c r="L23" s="102"/>
      <c r="M23" s="88"/>
    </row>
    <row r="24" spans="1:13" ht="16.5" customHeight="1" x14ac:dyDescent="0.25">
      <c r="A24" s="98"/>
      <c r="B24" s="88"/>
      <c r="C24" s="94" t="s">
        <v>102</v>
      </c>
      <c r="D24" s="88"/>
      <c r="E24" s="88"/>
      <c r="F24" s="88"/>
      <c r="G24" s="94"/>
      <c r="H24" s="88"/>
      <c r="I24" s="94" t="s">
        <v>106</v>
      </c>
      <c r="J24" s="88"/>
      <c r="K24" s="94"/>
      <c r="L24" s="102"/>
      <c r="M24" s="88"/>
    </row>
    <row r="25" spans="1:13" ht="16.5" customHeight="1" x14ac:dyDescent="0.25">
      <c r="A25" s="98"/>
      <c r="B25" s="88"/>
      <c r="C25" s="94" t="s">
        <v>72</v>
      </c>
      <c r="D25" s="88"/>
      <c r="E25" s="88"/>
      <c r="F25" s="88"/>
      <c r="G25" s="94"/>
      <c r="H25" s="88"/>
      <c r="I25" s="94" t="s">
        <v>107</v>
      </c>
      <c r="J25" s="88"/>
      <c r="K25" s="94"/>
      <c r="L25" s="102"/>
      <c r="M25" s="88"/>
    </row>
    <row r="26" spans="1:13" ht="16.5" customHeight="1" x14ac:dyDescent="0.25">
      <c r="A26" s="98"/>
      <c r="B26" s="88"/>
      <c r="C26" s="94" t="s">
        <v>82</v>
      </c>
      <c r="D26" s="88"/>
      <c r="E26" s="88"/>
      <c r="F26" s="88"/>
      <c r="G26" s="94"/>
      <c r="H26" s="88"/>
      <c r="I26" s="94" t="s">
        <v>108</v>
      </c>
      <c r="J26" s="88"/>
      <c r="K26" s="94"/>
      <c r="L26" s="103"/>
      <c r="M26" s="88"/>
    </row>
    <row r="27" spans="1:13" ht="16.5" customHeight="1" x14ac:dyDescent="0.3">
      <c r="A27" s="98"/>
      <c r="B27" s="88"/>
      <c r="C27" s="94" t="s">
        <v>151</v>
      </c>
      <c r="D27" s="88"/>
      <c r="E27" s="88"/>
      <c r="F27" s="88"/>
      <c r="G27" s="94"/>
      <c r="H27" s="93"/>
      <c r="I27" s="94" t="s">
        <v>78</v>
      </c>
      <c r="J27" s="88"/>
      <c r="K27" s="94"/>
      <c r="L27" s="104"/>
      <c r="M27" s="88"/>
    </row>
    <row r="28" spans="1:13" ht="16.5" customHeight="1" x14ac:dyDescent="0.3">
      <c r="A28" s="98"/>
      <c r="B28" s="88"/>
      <c r="C28" s="94" t="s">
        <v>73</v>
      </c>
      <c r="D28" s="88"/>
      <c r="E28" s="88"/>
      <c r="F28" s="88"/>
      <c r="G28" s="94"/>
      <c r="H28" s="93"/>
      <c r="K28" s="94"/>
      <c r="L28" s="105"/>
      <c r="M28" s="88"/>
    </row>
    <row r="29" spans="1:13" ht="16.5" customHeight="1" x14ac:dyDescent="0.25">
      <c r="A29" s="98"/>
      <c r="B29" s="88"/>
      <c r="C29" s="94" t="s">
        <v>105</v>
      </c>
      <c r="D29" s="88"/>
      <c r="E29" s="88"/>
      <c r="F29" s="88"/>
      <c r="G29" s="88"/>
      <c r="H29" s="88"/>
      <c r="J29" s="88"/>
      <c r="K29" s="94"/>
      <c r="L29" s="105"/>
      <c r="M29" s="88"/>
    </row>
    <row r="30" spans="1:13" ht="16.5" customHeight="1" x14ac:dyDescent="0.25">
      <c r="A30" s="98"/>
      <c r="B30" s="88"/>
      <c r="C30" s="94" t="s">
        <v>194</v>
      </c>
      <c r="D30" s="88"/>
      <c r="E30" s="88"/>
      <c r="F30" s="88"/>
      <c r="G30" s="88"/>
      <c r="H30" s="88"/>
      <c r="J30" s="88"/>
      <c r="K30" s="94"/>
      <c r="L30" s="105"/>
      <c r="M30" s="88"/>
    </row>
    <row r="31" spans="1:13" ht="16.5" customHeight="1" x14ac:dyDescent="0.25">
      <c r="A31" s="98"/>
      <c r="B31" s="88"/>
      <c r="C31" s="94" t="s">
        <v>187</v>
      </c>
      <c r="D31" s="88"/>
      <c r="E31" s="88"/>
      <c r="F31" s="88"/>
      <c r="G31" s="88"/>
      <c r="H31" s="88"/>
      <c r="J31" s="88"/>
      <c r="K31" s="94"/>
      <c r="L31" s="105"/>
      <c r="M31" s="88"/>
    </row>
    <row r="32" spans="1:13" ht="16.5" customHeight="1" x14ac:dyDescent="0.25">
      <c r="A32" s="98"/>
      <c r="B32" s="88"/>
      <c r="C32" s="94" t="s">
        <v>195</v>
      </c>
      <c r="D32" s="88"/>
      <c r="E32" s="88"/>
      <c r="F32" s="88"/>
      <c r="G32" s="88"/>
      <c r="H32" s="88"/>
      <c r="J32" s="88"/>
      <c r="K32" s="94"/>
      <c r="L32" s="105"/>
      <c r="M32" s="88"/>
    </row>
    <row r="33" spans="1:13" ht="16.5" customHeight="1" x14ac:dyDescent="0.25">
      <c r="A33" s="98"/>
      <c r="B33" s="88"/>
      <c r="C33" s="94" t="s">
        <v>196</v>
      </c>
      <c r="D33" s="88"/>
      <c r="E33" s="88"/>
      <c r="F33" s="88"/>
      <c r="G33" s="88"/>
      <c r="H33" s="88"/>
      <c r="J33" s="88"/>
      <c r="K33" s="94"/>
      <c r="L33" s="105"/>
      <c r="M33" s="88"/>
    </row>
    <row r="34" spans="1:13" ht="16.5" customHeight="1" x14ac:dyDescent="0.25">
      <c r="A34" s="98"/>
      <c r="B34" s="88"/>
      <c r="D34" s="88"/>
      <c r="E34" s="88"/>
      <c r="F34" s="88"/>
      <c r="G34" s="88"/>
      <c r="H34" s="88"/>
      <c r="J34" s="88"/>
      <c r="K34" s="94"/>
      <c r="L34" s="105"/>
      <c r="M34" s="88"/>
    </row>
    <row r="35" spans="1:13" x14ac:dyDescent="0.25">
      <c r="A35" s="106"/>
      <c r="B35" s="107"/>
      <c r="C35" s="107"/>
      <c r="D35" s="107"/>
      <c r="E35" s="107"/>
      <c r="F35" s="107"/>
      <c r="G35" s="107"/>
      <c r="H35" s="107"/>
      <c r="I35" s="107"/>
      <c r="J35" s="107"/>
      <c r="K35" s="107"/>
      <c r="L35" s="108"/>
      <c r="M35" s="85"/>
    </row>
  </sheetData>
  <mergeCells count="1">
    <mergeCell ref="A9:L9"/>
  </mergeCells>
  <phoneticPr fontId="9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C13" location="'Area censada'!A1" display="Area censada"/>
    <hyperlink ref="C17" location="'Area nueva edificaciones'!A1" display="Area nueva edificaciones en proceso de construcción"/>
    <hyperlink ref="C18" location="'Area nueva vivienda'!A1" display="Area nueva vivienda en proceso de construcción"/>
    <hyperlink ref="C19" location="'Area nueva VIS'!A1" display="Area nueva VIS en proceso de construcción"/>
    <hyperlink ref="C24" location="'Resumen licencias area'!A1" display="Area licenciada para edificaciones"/>
    <hyperlink ref="C28" location="'Despachos cemento'!A1" display="Despachos de cemento"/>
    <hyperlink ref="C25" location="'Resumen precios y costos'!A1" display="Precios y costos"/>
    <hyperlink ref="C26" location="'Resumen empleo'!A1" display="Empleo sector de la construcción"/>
    <hyperlink ref="C29" location="'Insumos importados'!A1" display="Insumos de la construcción importados"/>
    <hyperlink ref="C21" location="'Area nueva VIP'!A1" display="Area nueva VIP en proceso de construcción"/>
    <hyperlink ref="C20" location="'Area nueva No VIS'!A1" display="Area nueva No VIS en proceso de construcción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C27" location="'Resumen ventas vivienda'!A1" display="Resumen ventas de vivienda"/>
    <hyperlink ref="C23" location="'Area nueva otros destinos'!A1" display="Area nueva destinos no residenciales"/>
    <hyperlink ref="C14" location="'Area proceso edificaciones'!A1" display="Area total en proceso para edificaciones"/>
    <hyperlink ref="C15" location="'Area proceso vivienda'!A1" display="Area total en proceso para vivienda"/>
    <hyperlink ref="C16" location="'Area proceso otros destinos'!A1" display="Area total en proceso para otros destinos no residenciales"/>
    <hyperlink ref="C30" location="'Producción concreto'!Área_de_impresión" display="Producción industrial de concreto para construcción"/>
    <hyperlink ref="C31" location="'Producción concreto vivienda'!Área_de_impresión" display="Producción industrial de concreto para vivienda"/>
    <hyperlink ref="C32" location="'Producción concreto edificacion'!Área_de_impresión" display="Producción industrial de concreto para edificaciones no residenciales"/>
    <hyperlink ref="C33" location="'Producción concreto obras civil'!Área_de_impresión" display="Producción industrial de concreto para obras civiles"/>
    <hyperlink ref="C22" location="'Area nueva VIS 70-135smlm'!Área_de_impresión" display="Area nueva VIS 70-135 smlv"/>
    <hyperlink ref="I21" location="'Histórico ventas VIS'!Área_de_impresión" display="Ventas de VIS"/>
    <hyperlink ref="I22" r:id="rId1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2"/>
  <headerFooter alignWithMargins="0">
    <oddFooter>&amp;C&amp;"-,Negrita"&amp;12&amp;K004559Índice</oddFooter>
  </headerFooter>
  <colBreaks count="1" manualBreakCount="1">
    <brk id="12" max="104857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A60"/>
  <sheetViews>
    <sheetView showGridLines="0" zoomScaleSheetLayoutView="100" workbookViewId="0">
      <pane ySplit="11" topLeftCell="A21" activePane="bottomLeft" state="frozen"/>
      <selection activeCell="A25" sqref="A25"/>
      <selection pane="bottomLeft" activeCell="C7" sqref="C7:J7"/>
    </sheetView>
  </sheetViews>
  <sheetFormatPr baseColWidth="10" defaultColWidth="10.85546875" defaultRowHeight="15.75" x14ac:dyDescent="0.25"/>
  <cols>
    <col min="1" max="1" width="1.85546875" style="5" customWidth="1"/>
    <col min="2" max="2" width="20.8554687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9" width="10.42578125" style="5" customWidth="1"/>
    <col min="10" max="10" width="9" style="5" customWidth="1"/>
    <col min="11" max="11" width="1.85546875" style="5" customWidth="1"/>
    <col min="12" max="12" width="10.85546875" style="110"/>
    <col min="13" max="13" width="11.42578125" style="110" customWidth="1"/>
    <col min="14" max="14" width="10.85546875" style="110" customWidth="1"/>
    <col min="15" max="21" width="10.85546875" style="110"/>
    <col min="22" max="23" width="10.85546875" style="134"/>
    <col min="24" max="16384" width="10.85546875" style="5"/>
  </cols>
  <sheetData>
    <row r="1" spans="1:27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166"/>
    </row>
    <row r="2" spans="1:27" x14ac:dyDescent="0.25">
      <c r="A2" s="12"/>
      <c r="B2" s="87"/>
      <c r="C2" s="87"/>
      <c r="D2" s="87"/>
      <c r="E2" s="87"/>
      <c r="F2" s="87"/>
      <c r="G2" s="87"/>
      <c r="H2" s="87"/>
      <c r="I2" s="88"/>
      <c r="J2" s="87"/>
      <c r="K2" s="13"/>
      <c r="L2" s="166"/>
    </row>
    <row r="3" spans="1:27" x14ac:dyDescent="0.25">
      <c r="A3" s="12"/>
      <c r="B3" s="87"/>
      <c r="C3" s="87"/>
      <c r="D3" s="87"/>
      <c r="E3" s="87"/>
      <c r="F3" s="87"/>
      <c r="G3" s="87"/>
      <c r="H3" s="87"/>
      <c r="I3" s="88"/>
      <c r="J3" s="87"/>
      <c r="K3" s="13"/>
      <c r="L3" s="166"/>
    </row>
    <row r="4" spans="1:27" x14ac:dyDescent="0.25">
      <c r="A4" s="12"/>
      <c r="B4" s="87"/>
      <c r="C4" s="87"/>
      <c r="D4" s="87"/>
      <c r="E4" s="87"/>
      <c r="F4" s="87"/>
      <c r="G4" s="87"/>
      <c r="H4" s="87"/>
      <c r="I4" s="88"/>
      <c r="J4" s="87"/>
      <c r="K4" s="14"/>
    </row>
    <row r="5" spans="1:27" x14ac:dyDescent="0.25">
      <c r="A5" s="12"/>
      <c r="B5" s="87"/>
      <c r="C5" s="87"/>
      <c r="D5" s="87"/>
      <c r="E5" s="87"/>
      <c r="F5" s="87"/>
      <c r="G5" s="87"/>
      <c r="H5" s="87"/>
      <c r="I5" s="87"/>
      <c r="J5" s="87"/>
      <c r="K5" s="14"/>
    </row>
    <row r="6" spans="1:27" x14ac:dyDescent="0.25">
      <c r="A6" s="12"/>
      <c r="B6" s="87"/>
      <c r="C6" s="87"/>
      <c r="D6" s="87"/>
      <c r="E6" s="87"/>
      <c r="F6" s="87"/>
      <c r="G6" s="87"/>
      <c r="H6" s="87"/>
      <c r="I6" s="87"/>
      <c r="J6" s="87"/>
      <c r="K6" s="14"/>
    </row>
    <row r="7" spans="1:27" x14ac:dyDescent="0.25">
      <c r="A7" s="12"/>
      <c r="B7" s="87"/>
      <c r="C7" s="232" t="s">
        <v>172</v>
      </c>
      <c r="D7" s="232"/>
      <c r="E7" s="232"/>
      <c r="F7" s="232"/>
      <c r="G7" s="232"/>
      <c r="H7" s="232"/>
      <c r="I7" s="232"/>
      <c r="J7" s="232"/>
      <c r="K7" s="14"/>
    </row>
    <row r="8" spans="1:27" x14ac:dyDescent="0.25">
      <c r="A8" s="12"/>
      <c r="B8" s="87"/>
      <c r="C8" s="232" t="s">
        <v>237</v>
      </c>
      <c r="D8" s="232"/>
      <c r="E8" s="232"/>
      <c r="F8" s="232"/>
      <c r="G8" s="232"/>
      <c r="H8" s="232"/>
      <c r="I8" s="232"/>
      <c r="J8" s="232"/>
      <c r="K8" s="14"/>
    </row>
    <row r="9" spans="1:27" x14ac:dyDescent="0.25">
      <c r="A9" s="12"/>
      <c r="B9" s="87"/>
      <c r="C9" s="115"/>
      <c r="D9" s="115"/>
      <c r="E9" s="115"/>
      <c r="F9" s="115"/>
      <c r="G9" s="115"/>
      <c r="H9" s="115"/>
      <c r="I9" s="87"/>
      <c r="J9" s="87"/>
      <c r="K9" s="14"/>
    </row>
    <row r="10" spans="1:27" ht="15.75" customHeight="1" x14ac:dyDescent="0.25">
      <c r="A10" s="12"/>
      <c r="B10" s="88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179</v>
      </c>
      <c r="K10" s="14"/>
    </row>
    <row r="11" spans="1:27" x14ac:dyDescent="0.25">
      <c r="A11" s="12"/>
      <c r="B11" s="88"/>
      <c r="C11" s="175">
        <v>2009</v>
      </c>
      <c r="D11" s="175">
        <v>2010</v>
      </c>
      <c r="E11" s="175">
        <v>2011</v>
      </c>
      <c r="F11" s="175">
        <v>2012</v>
      </c>
      <c r="G11" s="131">
        <v>2013</v>
      </c>
      <c r="H11" s="128">
        <v>2014</v>
      </c>
      <c r="I11" s="234"/>
      <c r="J11" s="234"/>
      <c r="K11" s="14"/>
      <c r="N11" s="164"/>
    </row>
    <row r="12" spans="1:27" ht="12" customHeight="1" x14ac:dyDescent="0.25">
      <c r="A12" s="12"/>
      <c r="B12" s="88"/>
      <c r="C12" s="115"/>
      <c r="D12" s="115"/>
      <c r="E12" s="115"/>
      <c r="F12" s="115"/>
      <c r="G12" s="115"/>
      <c r="H12" s="115"/>
      <c r="I12" s="115"/>
      <c r="J12" s="115"/>
      <c r="K12" s="14"/>
    </row>
    <row r="13" spans="1:27" x14ac:dyDescent="0.25">
      <c r="A13" s="12"/>
      <c r="B13" s="8" t="s">
        <v>114</v>
      </c>
      <c r="C13" s="23">
        <v>7800.7350000000006</v>
      </c>
      <c r="D13" s="23">
        <v>7945.9420000000009</v>
      </c>
      <c r="E13" s="23">
        <v>8223.2749999999996</v>
      </c>
      <c r="F13" s="23">
        <v>8500.0210000000006</v>
      </c>
      <c r="G13" s="23">
        <v>8286.8610000000008</v>
      </c>
      <c r="H13" s="23">
        <v>10153.156000000001</v>
      </c>
      <c r="I13" s="23">
        <v>22.521133152830728</v>
      </c>
      <c r="J13" s="23">
        <v>100</v>
      </c>
      <c r="K13" s="14"/>
    </row>
    <row r="14" spans="1:27" x14ac:dyDescent="0.25">
      <c r="A14" s="12"/>
      <c r="B14" s="88" t="s">
        <v>115</v>
      </c>
      <c r="C14" s="20">
        <v>1051.5630000000001</v>
      </c>
      <c r="D14" s="20">
        <v>1084.7239999999999</v>
      </c>
      <c r="E14" s="20">
        <v>1057.251</v>
      </c>
      <c r="F14" s="20">
        <v>1480.441</v>
      </c>
      <c r="G14" s="20">
        <v>1147.2070000000001</v>
      </c>
      <c r="H14" s="23">
        <v>1018.703</v>
      </c>
      <c r="I14" s="20">
        <v>-11.201465820902424</v>
      </c>
      <c r="J14" s="20">
        <v>10.033363025250473</v>
      </c>
      <c r="K14" s="14"/>
      <c r="L14" s="68">
        <v>1051563</v>
      </c>
      <c r="M14" s="68">
        <v>1084724</v>
      </c>
      <c r="N14" s="68">
        <v>1057251</v>
      </c>
      <c r="O14" s="68">
        <v>1480441</v>
      </c>
      <c r="P14" s="68">
        <v>1147207</v>
      </c>
      <c r="Q14" s="68">
        <v>1018703</v>
      </c>
    </row>
    <row r="15" spans="1:27" x14ac:dyDescent="0.25">
      <c r="A15" s="12"/>
      <c r="B15" s="88" t="s">
        <v>116</v>
      </c>
      <c r="C15" s="20">
        <v>6093.9610000000002</v>
      </c>
      <c r="D15" s="20">
        <v>6209.5470000000005</v>
      </c>
      <c r="E15" s="20">
        <v>6449.4189999999999</v>
      </c>
      <c r="F15" s="20">
        <v>6351.8730000000005</v>
      </c>
      <c r="G15" s="20">
        <v>6421.1790000000001</v>
      </c>
      <c r="H15" s="23">
        <v>8167.3490000000011</v>
      </c>
      <c r="I15" s="20">
        <v>27.193915634496424</v>
      </c>
      <c r="J15" s="20">
        <v>80.441480461838665</v>
      </c>
      <c r="K15" s="14"/>
      <c r="L15" s="68">
        <v>6093961</v>
      </c>
      <c r="M15" s="68">
        <v>6209547</v>
      </c>
      <c r="N15" s="68">
        <v>6449419</v>
      </c>
      <c r="O15" s="68">
        <v>6351873</v>
      </c>
      <c r="P15" s="68">
        <v>6421179</v>
      </c>
      <c r="Q15" s="222">
        <v>8167349</v>
      </c>
      <c r="X15" s="126"/>
      <c r="Y15" s="126"/>
      <c r="Z15" s="126"/>
      <c r="AA15" s="126"/>
    </row>
    <row r="16" spans="1:27" x14ac:dyDescent="0.25">
      <c r="A16" s="12" t="s">
        <v>2</v>
      </c>
      <c r="B16" s="88" t="s">
        <v>117</v>
      </c>
      <c r="C16" s="20">
        <v>735.49599999999998</v>
      </c>
      <c r="D16" s="20">
        <v>1101.1880000000001</v>
      </c>
      <c r="E16" s="20">
        <v>1344.2760000000001</v>
      </c>
      <c r="F16" s="20">
        <v>1094.367</v>
      </c>
      <c r="G16" s="20">
        <v>1282.8209999999999</v>
      </c>
      <c r="H16" s="23">
        <v>1128.4480000000001</v>
      </c>
      <c r="I16" s="20">
        <v>-12.033869105666328</v>
      </c>
      <c r="J16" s="20">
        <v>11.114258463082809</v>
      </c>
      <c r="K16" s="14"/>
      <c r="L16" s="68">
        <v>735496</v>
      </c>
      <c r="M16" s="68">
        <v>1101188</v>
      </c>
      <c r="N16" s="68">
        <v>1344276</v>
      </c>
      <c r="O16" s="68">
        <v>1094367</v>
      </c>
      <c r="P16" s="68">
        <v>1282821</v>
      </c>
      <c r="Q16" s="222">
        <v>1128448</v>
      </c>
      <c r="X16" s="126"/>
      <c r="Y16" s="126"/>
      <c r="Z16" s="126"/>
      <c r="AA16" s="126"/>
    </row>
    <row r="17" spans="1:27" x14ac:dyDescent="0.25">
      <c r="A17" s="12"/>
      <c r="B17" s="88" t="s">
        <v>118</v>
      </c>
      <c r="C17" s="20">
        <v>5281.3810000000003</v>
      </c>
      <c r="D17" s="20">
        <v>5021.0020000000004</v>
      </c>
      <c r="E17" s="20">
        <v>5051.5519999999997</v>
      </c>
      <c r="F17" s="20">
        <v>5186.9350000000004</v>
      </c>
      <c r="G17" s="20">
        <v>5078.2550000000001</v>
      </c>
      <c r="H17" s="23">
        <v>6943.3860000000004</v>
      </c>
      <c r="I17" s="20">
        <v>36.727793306952883</v>
      </c>
      <c r="J17" s="20">
        <v>68.38648002650605</v>
      </c>
      <c r="K17" s="14"/>
      <c r="L17" s="68">
        <v>5281381</v>
      </c>
      <c r="M17" s="68">
        <v>5021002</v>
      </c>
      <c r="N17" s="68">
        <v>5051552</v>
      </c>
      <c r="O17" s="68">
        <v>5186935</v>
      </c>
      <c r="P17" s="68">
        <v>5078255</v>
      </c>
      <c r="Q17" s="222">
        <v>6943386</v>
      </c>
      <c r="X17" s="126"/>
      <c r="Y17" s="126"/>
      <c r="Z17" s="126"/>
      <c r="AA17" s="126"/>
    </row>
    <row r="18" spans="1:27" x14ac:dyDescent="0.25">
      <c r="A18" s="12"/>
      <c r="B18" s="88" t="s">
        <v>119</v>
      </c>
      <c r="C18" s="20">
        <v>77.084000000000003</v>
      </c>
      <c r="D18" s="20">
        <v>87.356999999999999</v>
      </c>
      <c r="E18" s="20">
        <v>53.591000000000001</v>
      </c>
      <c r="F18" s="20">
        <v>70.570999999999998</v>
      </c>
      <c r="G18" s="20">
        <v>60.103000000000002</v>
      </c>
      <c r="H18" s="23">
        <v>95.515000000000001</v>
      </c>
      <c r="I18" s="20">
        <v>58.918855963928586</v>
      </c>
      <c r="J18" s="20">
        <v>0.94074197224981071</v>
      </c>
      <c r="K18" s="14"/>
      <c r="L18" s="68">
        <v>77084</v>
      </c>
      <c r="M18" s="68">
        <v>87357</v>
      </c>
      <c r="N18" s="68">
        <v>53591</v>
      </c>
      <c r="O18" s="68">
        <v>70571</v>
      </c>
      <c r="P18" s="68">
        <v>60103</v>
      </c>
      <c r="Q18" s="68">
        <v>95515</v>
      </c>
      <c r="X18" s="126"/>
      <c r="Y18" s="126"/>
      <c r="Z18" s="126"/>
      <c r="AA18" s="126"/>
    </row>
    <row r="19" spans="1:27" x14ac:dyDescent="0.25">
      <c r="A19" s="12"/>
      <c r="B19" s="88" t="s">
        <v>120</v>
      </c>
      <c r="C19" s="20">
        <v>655.21100000000001</v>
      </c>
      <c r="D19" s="20">
        <v>651.67100000000005</v>
      </c>
      <c r="E19" s="20">
        <v>716.60500000000002</v>
      </c>
      <c r="F19" s="20">
        <v>667.70699999999999</v>
      </c>
      <c r="G19" s="20">
        <v>718.47500000000002</v>
      </c>
      <c r="H19" s="23">
        <v>967.10400000000004</v>
      </c>
      <c r="I19" s="20">
        <v>34.605101082153176</v>
      </c>
      <c r="J19" s="20">
        <v>9.5251565129108631</v>
      </c>
      <c r="K19" s="14"/>
      <c r="L19" s="68">
        <v>655211</v>
      </c>
      <c r="M19" s="68">
        <v>651671</v>
      </c>
      <c r="N19" s="68">
        <v>716605</v>
      </c>
      <c r="O19" s="68">
        <v>667707</v>
      </c>
      <c r="P19" s="68">
        <v>718475</v>
      </c>
      <c r="Q19" s="68">
        <v>967104</v>
      </c>
      <c r="X19" s="126"/>
      <c r="Y19" s="126"/>
      <c r="Z19" s="126"/>
      <c r="AA19" s="126"/>
    </row>
    <row r="20" spans="1:27" x14ac:dyDescent="0.25">
      <c r="A20" s="12" t="s">
        <v>19</v>
      </c>
      <c r="B20" s="73" t="s">
        <v>121</v>
      </c>
      <c r="C20" s="20">
        <v>116.236</v>
      </c>
      <c r="D20" s="20">
        <v>132.30600000000001</v>
      </c>
      <c r="E20" s="20">
        <v>190.732</v>
      </c>
      <c r="F20" s="20">
        <v>143.38999999999999</v>
      </c>
      <c r="G20" s="20">
        <v>87.539000000000001</v>
      </c>
      <c r="H20" s="23">
        <v>227.26400000000001</v>
      </c>
      <c r="I20" s="20">
        <v>159.61457179085895</v>
      </c>
      <c r="J20" s="20">
        <v>2.2383582011347012</v>
      </c>
      <c r="K20" s="14"/>
      <c r="L20" s="68">
        <v>116236</v>
      </c>
      <c r="M20" s="68">
        <v>132306</v>
      </c>
      <c r="N20" s="68">
        <v>190732</v>
      </c>
      <c r="O20" s="68">
        <v>143390</v>
      </c>
      <c r="P20" s="68">
        <v>87539</v>
      </c>
      <c r="Q20" s="68">
        <v>227264</v>
      </c>
      <c r="X20" s="126"/>
      <c r="Y20" s="126"/>
      <c r="Z20" s="126"/>
      <c r="AA20" s="126"/>
    </row>
    <row r="21" spans="1:27" x14ac:dyDescent="0.25">
      <c r="A21" s="12" t="s">
        <v>19</v>
      </c>
      <c r="B21" s="73" t="s">
        <v>122</v>
      </c>
      <c r="C21" s="20">
        <v>538.97500000000002</v>
      </c>
      <c r="D21" s="20">
        <v>519.36500000000001</v>
      </c>
      <c r="E21" s="20">
        <v>525.87300000000005</v>
      </c>
      <c r="F21" s="20">
        <v>524.31700000000001</v>
      </c>
      <c r="G21" s="20">
        <v>630.93600000000004</v>
      </c>
      <c r="H21" s="23">
        <v>739.84</v>
      </c>
      <c r="I21" s="20">
        <v>17.260704730749232</v>
      </c>
      <c r="J21" s="20">
        <v>7.2867983117761606</v>
      </c>
      <c r="K21" s="14"/>
      <c r="L21" s="68">
        <v>538975</v>
      </c>
      <c r="M21" s="68">
        <v>519365</v>
      </c>
      <c r="N21" s="68">
        <v>525873</v>
      </c>
      <c r="O21" s="68">
        <v>524317</v>
      </c>
      <c r="P21" s="68">
        <v>630936</v>
      </c>
      <c r="Q21" s="68">
        <v>739840</v>
      </c>
      <c r="X21" s="126"/>
      <c r="Y21" s="126"/>
      <c r="Z21" s="126"/>
      <c r="AA21" s="126"/>
    </row>
    <row r="22" spans="1:27" x14ac:dyDescent="0.25">
      <c r="A22" s="12"/>
      <c r="B22" s="88"/>
      <c r="C22" s="2"/>
      <c r="D22" s="2"/>
      <c r="E22" s="2"/>
      <c r="F22" s="3"/>
      <c r="G22" s="3"/>
      <c r="H22" s="3"/>
      <c r="I22" s="4"/>
      <c r="J22" s="4"/>
      <c r="K22" s="14"/>
      <c r="L22" s="18"/>
      <c r="M22" s="18"/>
      <c r="N22" s="18"/>
      <c r="O22" s="18"/>
      <c r="P22" s="18"/>
      <c r="Q22" s="18"/>
      <c r="X22" s="126"/>
      <c r="Y22" s="126"/>
      <c r="Z22" s="126"/>
      <c r="AA22" s="126"/>
    </row>
    <row r="23" spans="1:27" x14ac:dyDescent="0.25">
      <c r="A23" s="12"/>
      <c r="B23" s="8" t="s">
        <v>33</v>
      </c>
      <c r="C23" s="23">
        <v>5108.4170000000004</v>
      </c>
      <c r="D23" s="23">
        <v>5392.5740000000005</v>
      </c>
      <c r="E23" s="23">
        <v>5772.5859999999993</v>
      </c>
      <c r="F23" s="23">
        <v>6221.6639999999998</v>
      </c>
      <c r="G23" s="23">
        <v>5478.0420000000004</v>
      </c>
      <c r="H23" s="23">
        <v>6270.7330000000002</v>
      </c>
      <c r="I23" s="23">
        <v>14.470334473521728</v>
      </c>
      <c r="J23" s="58">
        <v>100</v>
      </c>
      <c r="K23" s="14"/>
      <c r="L23" s="18"/>
      <c r="M23" s="18"/>
      <c r="N23" s="18"/>
      <c r="O23" s="18"/>
      <c r="P23" s="18"/>
      <c r="Q23" s="18"/>
      <c r="X23" s="126"/>
      <c r="Y23" s="126"/>
      <c r="Z23" s="126"/>
      <c r="AA23" s="126"/>
    </row>
    <row r="24" spans="1:27" x14ac:dyDescent="0.25">
      <c r="A24" s="12"/>
      <c r="B24" s="88" t="s">
        <v>115</v>
      </c>
      <c r="C24" s="20">
        <v>779.33900000000006</v>
      </c>
      <c r="D24" s="20">
        <v>826.21400000000006</v>
      </c>
      <c r="E24" s="20">
        <v>801.81</v>
      </c>
      <c r="F24" s="20">
        <v>1098.55</v>
      </c>
      <c r="G24" s="20">
        <v>929.68899999999996</v>
      </c>
      <c r="H24" s="23">
        <v>747.07899999999995</v>
      </c>
      <c r="I24" s="20">
        <v>-19.642052342234884</v>
      </c>
      <c r="J24" s="20">
        <v>11.913742779352907</v>
      </c>
      <c r="K24" s="14"/>
      <c r="L24" s="68">
        <v>779339</v>
      </c>
      <c r="M24" s="68">
        <v>826214</v>
      </c>
      <c r="N24" s="68">
        <v>801810</v>
      </c>
      <c r="O24" s="68">
        <v>1098550</v>
      </c>
      <c r="P24" s="68">
        <v>929689</v>
      </c>
      <c r="Q24" s="68">
        <v>747079</v>
      </c>
      <c r="X24" s="126"/>
      <c r="Y24" s="126"/>
      <c r="Z24" s="126"/>
      <c r="AA24" s="126"/>
    </row>
    <row r="25" spans="1:27" x14ac:dyDescent="0.25">
      <c r="A25" s="12"/>
      <c r="B25" s="88" t="s">
        <v>116</v>
      </c>
      <c r="C25" s="20">
        <v>4044.1429999999996</v>
      </c>
      <c r="D25" s="20">
        <v>4250.13</v>
      </c>
      <c r="E25" s="20">
        <v>4610.26</v>
      </c>
      <c r="F25" s="20">
        <v>4848.2609999999995</v>
      </c>
      <c r="G25" s="20">
        <v>4301.5789999999997</v>
      </c>
      <c r="H25" s="23">
        <v>5062.2130000000006</v>
      </c>
      <c r="I25" s="20">
        <v>17.682669549949015</v>
      </c>
      <c r="J25" s="20">
        <v>80.727611907571259</v>
      </c>
      <c r="K25" s="14"/>
      <c r="L25" s="68">
        <v>4044143</v>
      </c>
      <c r="M25" s="68">
        <v>4250130</v>
      </c>
      <c r="N25" s="68">
        <v>4610260</v>
      </c>
      <c r="O25" s="68">
        <v>4848261</v>
      </c>
      <c r="P25" s="68">
        <v>4301579</v>
      </c>
      <c r="Q25" s="222">
        <v>5062213</v>
      </c>
      <c r="X25" s="126"/>
      <c r="Y25" s="126"/>
      <c r="Z25" s="126"/>
      <c r="AA25" s="126"/>
    </row>
    <row r="26" spans="1:27" x14ac:dyDescent="0.25">
      <c r="A26" s="12" t="s">
        <v>2</v>
      </c>
      <c r="B26" s="88" t="s">
        <v>117</v>
      </c>
      <c r="C26" s="20">
        <v>564.68700000000001</v>
      </c>
      <c r="D26" s="20">
        <v>946.17200000000003</v>
      </c>
      <c r="E26" s="20">
        <v>1085.7429999999999</v>
      </c>
      <c r="F26" s="20">
        <v>926.36599999999999</v>
      </c>
      <c r="G26" s="20">
        <v>906.154</v>
      </c>
      <c r="H26" s="23">
        <v>824.17100000000005</v>
      </c>
      <c r="I26" s="20">
        <v>-9.0473583960342214</v>
      </c>
      <c r="J26" s="20">
        <v>13.143136536031752</v>
      </c>
      <c r="K26" s="14"/>
      <c r="L26" s="68">
        <v>564687</v>
      </c>
      <c r="M26" s="68">
        <v>946172</v>
      </c>
      <c r="N26" s="68">
        <v>1085743</v>
      </c>
      <c r="O26" s="68">
        <v>926366</v>
      </c>
      <c r="P26" s="68">
        <v>906154</v>
      </c>
      <c r="Q26" s="222">
        <v>824171</v>
      </c>
      <c r="X26" s="126"/>
      <c r="Y26" s="126"/>
      <c r="Z26" s="126"/>
      <c r="AA26" s="126"/>
    </row>
    <row r="27" spans="1:27" x14ac:dyDescent="0.25">
      <c r="A27" s="12"/>
      <c r="B27" s="88" t="s">
        <v>118</v>
      </c>
      <c r="C27" s="20">
        <v>3445.8519999999999</v>
      </c>
      <c r="D27" s="20">
        <v>3269.61</v>
      </c>
      <c r="E27" s="20">
        <v>3495.364</v>
      </c>
      <c r="F27" s="20">
        <v>3873.8290000000002</v>
      </c>
      <c r="G27" s="20">
        <v>3352.9659999999999</v>
      </c>
      <c r="H27" s="23">
        <v>4180.7430000000004</v>
      </c>
      <c r="I27" s="20">
        <v>24.687903187804494</v>
      </c>
      <c r="J27" s="20">
        <v>66.670722545514209</v>
      </c>
      <c r="K27" s="14"/>
      <c r="L27" s="68">
        <v>3445852</v>
      </c>
      <c r="M27" s="68">
        <v>3269610</v>
      </c>
      <c r="N27" s="68">
        <v>3495364</v>
      </c>
      <c r="O27" s="68">
        <v>3873829</v>
      </c>
      <c r="P27" s="68">
        <v>3352966</v>
      </c>
      <c r="Q27" s="68">
        <v>4180743</v>
      </c>
      <c r="X27" s="126"/>
      <c r="Y27" s="126"/>
      <c r="Z27" s="126"/>
      <c r="AA27" s="126"/>
    </row>
    <row r="28" spans="1:27" x14ac:dyDescent="0.25">
      <c r="A28" s="12"/>
      <c r="B28" s="88" t="s">
        <v>119</v>
      </c>
      <c r="C28" s="20">
        <v>33.603999999999999</v>
      </c>
      <c r="D28" s="20">
        <v>34.347999999999999</v>
      </c>
      <c r="E28" s="20">
        <v>29.152999999999999</v>
      </c>
      <c r="F28" s="20">
        <v>48.066000000000003</v>
      </c>
      <c r="G28" s="20">
        <v>42.459000000000003</v>
      </c>
      <c r="H28" s="23">
        <v>57.298999999999999</v>
      </c>
      <c r="I28" s="20">
        <v>34.951364846086804</v>
      </c>
      <c r="J28" s="20">
        <v>0.91375282602528285</v>
      </c>
      <c r="K28" s="14"/>
      <c r="L28" s="68">
        <v>33604</v>
      </c>
      <c r="M28" s="68">
        <v>34348</v>
      </c>
      <c r="N28" s="68">
        <v>29153</v>
      </c>
      <c r="O28" s="68">
        <v>48066</v>
      </c>
      <c r="P28" s="68">
        <v>42459</v>
      </c>
      <c r="Q28" s="68">
        <v>57299</v>
      </c>
      <c r="X28" s="126"/>
      <c r="Y28" s="126"/>
      <c r="Z28" s="126"/>
      <c r="AA28" s="126"/>
    </row>
    <row r="29" spans="1:27" x14ac:dyDescent="0.25">
      <c r="A29" s="12"/>
      <c r="B29" s="88" t="s">
        <v>120</v>
      </c>
      <c r="C29" s="20">
        <v>284.935</v>
      </c>
      <c r="D29" s="20">
        <v>316.23</v>
      </c>
      <c r="E29" s="20">
        <v>360.51599999999996</v>
      </c>
      <c r="F29" s="20">
        <v>274.85300000000001</v>
      </c>
      <c r="G29" s="20">
        <v>246.774</v>
      </c>
      <c r="H29" s="23">
        <v>461.44100000000003</v>
      </c>
      <c r="I29" s="20">
        <v>86.989310056975214</v>
      </c>
      <c r="J29" s="20">
        <v>7.35864531307584</v>
      </c>
      <c r="K29" s="14"/>
      <c r="L29" s="68">
        <v>284935</v>
      </c>
      <c r="M29" s="68">
        <v>316230</v>
      </c>
      <c r="N29" s="68">
        <v>360516</v>
      </c>
      <c r="O29" s="68">
        <v>274853</v>
      </c>
      <c r="P29" s="68">
        <v>246774</v>
      </c>
      <c r="Q29" s="68">
        <v>461441</v>
      </c>
      <c r="X29" s="126"/>
      <c r="Y29" s="126"/>
      <c r="Z29" s="126"/>
      <c r="AA29" s="126"/>
    </row>
    <row r="30" spans="1:27" x14ac:dyDescent="0.25">
      <c r="A30" s="12" t="s">
        <v>19</v>
      </c>
      <c r="B30" s="73" t="s">
        <v>121</v>
      </c>
      <c r="C30" s="20">
        <v>66.338999999999999</v>
      </c>
      <c r="D30" s="20">
        <v>100.949</v>
      </c>
      <c r="E30" s="20">
        <v>111.172</v>
      </c>
      <c r="F30" s="20">
        <v>68.37</v>
      </c>
      <c r="G30" s="20">
        <v>50.420999999999999</v>
      </c>
      <c r="H30" s="23">
        <v>159.94399999999999</v>
      </c>
      <c r="I30" s="20">
        <v>217.217032585629</v>
      </c>
      <c r="J30" s="20">
        <v>2.5506428036403399</v>
      </c>
      <c r="K30" s="14"/>
      <c r="L30" s="68">
        <v>66339</v>
      </c>
      <c r="M30" s="68">
        <v>100949</v>
      </c>
      <c r="N30" s="68">
        <v>111172</v>
      </c>
      <c r="O30" s="68">
        <v>68370</v>
      </c>
      <c r="P30" s="68">
        <v>50421</v>
      </c>
      <c r="Q30" s="68">
        <v>159944</v>
      </c>
      <c r="X30" s="126"/>
      <c r="Y30" s="126"/>
      <c r="Z30" s="126"/>
      <c r="AA30" s="126"/>
    </row>
    <row r="31" spans="1:27" x14ac:dyDescent="0.25">
      <c r="A31" s="12" t="s">
        <v>19</v>
      </c>
      <c r="B31" s="73" t="s">
        <v>122</v>
      </c>
      <c r="C31" s="20">
        <v>218.596</v>
      </c>
      <c r="D31" s="20">
        <v>215.28100000000001</v>
      </c>
      <c r="E31" s="20">
        <v>249.34399999999999</v>
      </c>
      <c r="F31" s="20">
        <v>206.483</v>
      </c>
      <c r="G31" s="20">
        <v>196.35300000000001</v>
      </c>
      <c r="H31" s="23">
        <v>301.49700000000001</v>
      </c>
      <c r="I31" s="20">
        <v>53.548456096927467</v>
      </c>
      <c r="J31" s="20">
        <v>4.8080025094355001</v>
      </c>
      <c r="K31" s="14"/>
      <c r="L31" s="68">
        <v>218596</v>
      </c>
      <c r="M31" s="68">
        <v>215281</v>
      </c>
      <c r="N31" s="68">
        <v>249344</v>
      </c>
      <c r="O31" s="68">
        <v>206483</v>
      </c>
      <c r="P31" s="68">
        <v>196353</v>
      </c>
      <c r="Q31" s="68">
        <v>301497</v>
      </c>
      <c r="X31" s="126"/>
      <c r="Y31" s="126"/>
      <c r="Z31" s="126"/>
      <c r="AA31" s="126"/>
    </row>
    <row r="32" spans="1:27" x14ac:dyDescent="0.25">
      <c r="A32" s="12"/>
      <c r="B32" s="88"/>
      <c r="C32" s="2"/>
      <c r="D32" s="2"/>
      <c r="E32" s="2"/>
      <c r="F32" s="3"/>
      <c r="G32" s="3"/>
      <c r="H32" s="3"/>
      <c r="I32" s="4"/>
      <c r="J32" s="4"/>
      <c r="K32" s="14"/>
      <c r="L32" s="18"/>
      <c r="M32" s="18"/>
      <c r="N32" s="18"/>
      <c r="O32" s="18"/>
      <c r="P32" s="18"/>
      <c r="Q32" s="18"/>
      <c r="X32" s="126"/>
      <c r="Y32" s="126"/>
      <c r="Z32" s="126"/>
      <c r="AA32" s="126"/>
    </row>
    <row r="33" spans="1:27" x14ac:dyDescent="0.25">
      <c r="A33" s="12"/>
      <c r="B33" s="88"/>
      <c r="C33" s="2"/>
      <c r="D33" s="2"/>
      <c r="E33" s="2"/>
      <c r="F33" s="3"/>
      <c r="G33" s="3"/>
      <c r="H33" s="3"/>
      <c r="I33" s="4"/>
      <c r="J33" s="4"/>
      <c r="K33" s="14"/>
      <c r="L33" s="18"/>
      <c r="M33" s="18"/>
      <c r="N33" s="18"/>
      <c r="O33" s="18"/>
      <c r="P33" s="18"/>
      <c r="Q33" s="18"/>
      <c r="X33" s="126"/>
      <c r="Y33" s="126"/>
      <c r="Z33" s="126"/>
      <c r="AA33" s="126"/>
    </row>
    <row r="34" spans="1:27" x14ac:dyDescent="0.25">
      <c r="A34" s="12"/>
      <c r="B34" s="88"/>
      <c r="C34" s="2"/>
      <c r="D34" s="2"/>
      <c r="E34" s="2"/>
      <c r="F34" s="3"/>
      <c r="G34" s="3"/>
      <c r="H34" s="3"/>
      <c r="I34" s="4"/>
      <c r="J34" s="4"/>
      <c r="K34" s="14"/>
      <c r="L34" s="18"/>
      <c r="M34" s="18"/>
      <c r="N34" s="18"/>
      <c r="O34" s="18"/>
      <c r="P34" s="18"/>
      <c r="Q34" s="18"/>
      <c r="X34" s="126"/>
      <c r="Y34" s="126"/>
      <c r="Z34" s="126"/>
      <c r="AA34" s="126"/>
    </row>
    <row r="35" spans="1:27" x14ac:dyDescent="0.25">
      <c r="A35" s="12"/>
      <c r="B35" s="88"/>
      <c r="C35" s="2"/>
      <c r="D35" s="2"/>
      <c r="E35" s="2"/>
      <c r="F35" s="3"/>
      <c r="G35" s="3"/>
      <c r="H35" s="3"/>
      <c r="I35" s="4"/>
      <c r="J35" s="4"/>
      <c r="K35" s="14"/>
      <c r="L35" s="18"/>
      <c r="M35" s="18"/>
      <c r="N35" s="18"/>
      <c r="O35" s="18"/>
      <c r="P35" s="18"/>
      <c r="Q35" s="18"/>
      <c r="X35" s="126"/>
      <c r="Y35" s="126"/>
      <c r="Z35" s="126"/>
      <c r="AA35" s="126"/>
    </row>
    <row r="36" spans="1:27" x14ac:dyDescent="0.25">
      <c r="A36" s="12"/>
      <c r="B36" s="88"/>
      <c r="C36" s="2"/>
      <c r="D36" s="2"/>
      <c r="E36" s="2"/>
      <c r="F36" s="3"/>
      <c r="G36" s="3"/>
      <c r="H36" s="3"/>
      <c r="I36" s="4"/>
      <c r="J36" s="4"/>
      <c r="K36" s="14"/>
      <c r="L36" s="18"/>
      <c r="M36" s="18"/>
      <c r="N36" s="18"/>
      <c r="O36" s="18"/>
      <c r="P36" s="18"/>
      <c r="Q36" s="18"/>
      <c r="X36" s="126"/>
      <c r="Y36" s="126"/>
      <c r="Z36" s="126"/>
      <c r="AA36" s="126"/>
    </row>
    <row r="37" spans="1:27" x14ac:dyDescent="0.25">
      <c r="A37" s="12"/>
      <c r="B37" s="88"/>
      <c r="C37" s="2"/>
      <c r="D37" s="2"/>
      <c r="E37" s="2"/>
      <c r="F37" s="3"/>
      <c r="G37" s="3"/>
      <c r="H37" s="3"/>
      <c r="I37" s="4"/>
      <c r="J37" s="4"/>
      <c r="K37" s="14"/>
      <c r="L37" s="18"/>
      <c r="M37" s="18"/>
      <c r="N37" s="18"/>
      <c r="O37" s="18"/>
      <c r="P37" s="18"/>
      <c r="Q37" s="18"/>
      <c r="X37" s="126"/>
      <c r="Y37" s="126"/>
      <c r="Z37" s="126"/>
      <c r="AA37" s="126"/>
    </row>
    <row r="38" spans="1:27" x14ac:dyDescent="0.25">
      <c r="A38" s="12"/>
      <c r="B38" s="88"/>
      <c r="C38" s="2"/>
      <c r="D38" s="2"/>
      <c r="E38" s="2"/>
      <c r="F38" s="3"/>
      <c r="G38" s="3"/>
      <c r="H38" s="3"/>
      <c r="I38" s="4"/>
      <c r="J38" s="4"/>
      <c r="K38" s="14"/>
      <c r="L38" s="18"/>
      <c r="M38" s="18"/>
      <c r="N38" s="18"/>
      <c r="O38" s="18"/>
      <c r="P38" s="18"/>
      <c r="Q38" s="18"/>
      <c r="X38" s="126"/>
      <c r="Y38" s="126"/>
      <c r="Z38" s="126"/>
      <c r="AA38" s="126"/>
    </row>
    <row r="39" spans="1:27" x14ac:dyDescent="0.25">
      <c r="A39" s="12"/>
      <c r="B39" s="88"/>
      <c r="C39" s="2"/>
      <c r="D39" s="2"/>
      <c r="E39" s="2"/>
      <c r="F39" s="3"/>
      <c r="G39" s="3"/>
      <c r="H39" s="3"/>
      <c r="I39" s="4"/>
      <c r="J39" s="4"/>
      <c r="K39" s="14"/>
      <c r="L39" s="18"/>
      <c r="M39" s="18"/>
      <c r="N39" s="18"/>
      <c r="O39" s="18"/>
      <c r="P39" s="18"/>
      <c r="Q39" s="18"/>
      <c r="X39" s="126"/>
      <c r="Y39" s="126"/>
      <c r="Z39" s="126"/>
      <c r="AA39" s="126"/>
    </row>
    <row r="40" spans="1:27" x14ac:dyDescent="0.25">
      <c r="A40" s="12"/>
      <c r="B40" s="88"/>
      <c r="C40" s="2"/>
      <c r="D40" s="2"/>
      <c r="E40" s="2"/>
      <c r="F40" s="3"/>
      <c r="G40" s="3"/>
      <c r="H40" s="3"/>
      <c r="I40" s="4"/>
      <c r="J40" s="4"/>
      <c r="K40" s="14"/>
      <c r="L40" s="18"/>
      <c r="M40" s="18"/>
      <c r="N40" s="18"/>
      <c r="O40" s="18"/>
      <c r="P40" s="18"/>
      <c r="Q40" s="18"/>
      <c r="X40" s="126"/>
      <c r="Y40" s="126"/>
      <c r="Z40" s="126"/>
      <c r="AA40" s="126"/>
    </row>
    <row r="41" spans="1:27" x14ac:dyDescent="0.25">
      <c r="A41" s="12"/>
      <c r="B41" s="88"/>
      <c r="C41" s="2"/>
      <c r="D41" s="2"/>
      <c r="E41" s="2"/>
      <c r="F41" s="3"/>
      <c r="G41" s="3"/>
      <c r="H41" s="3"/>
      <c r="I41" s="4"/>
      <c r="J41" s="4"/>
      <c r="K41" s="14"/>
      <c r="L41" s="18"/>
      <c r="M41" s="18"/>
      <c r="N41" s="18"/>
      <c r="O41" s="18"/>
      <c r="P41" s="18"/>
      <c r="Q41" s="18"/>
      <c r="X41" s="126"/>
      <c r="Y41" s="126"/>
      <c r="Z41" s="126"/>
      <c r="AA41" s="126"/>
    </row>
    <row r="42" spans="1:27" x14ac:dyDescent="0.25">
      <c r="A42" s="12"/>
      <c r="B42" s="88"/>
      <c r="C42" s="2"/>
      <c r="D42" s="2"/>
      <c r="E42" s="2"/>
      <c r="F42" s="3"/>
      <c r="G42" s="3"/>
      <c r="H42" s="3"/>
      <c r="I42" s="4"/>
      <c r="J42" s="4"/>
      <c r="K42" s="14"/>
      <c r="L42" s="18"/>
      <c r="M42" s="18"/>
      <c r="N42" s="18"/>
      <c r="O42" s="18"/>
      <c r="P42" s="18"/>
      <c r="Q42" s="18"/>
      <c r="X42" s="126"/>
      <c r="Y42" s="126"/>
      <c r="Z42" s="126"/>
      <c r="AA42" s="126"/>
    </row>
    <row r="43" spans="1:27" x14ac:dyDescent="0.25">
      <c r="A43" s="12"/>
      <c r="B43" s="88"/>
      <c r="C43" s="2"/>
      <c r="D43" s="2"/>
      <c r="E43" s="2"/>
      <c r="F43" s="3"/>
      <c r="G43" s="3"/>
      <c r="H43" s="3"/>
      <c r="I43" s="4"/>
      <c r="J43" s="4"/>
      <c r="K43" s="14"/>
      <c r="L43" s="18"/>
      <c r="M43" s="18"/>
      <c r="N43" s="18"/>
      <c r="O43" s="18"/>
      <c r="P43" s="18"/>
      <c r="Q43" s="18"/>
      <c r="X43" s="126"/>
      <c r="Y43" s="126"/>
      <c r="Z43" s="126"/>
      <c r="AA43" s="126"/>
    </row>
    <row r="44" spans="1:27" x14ac:dyDescent="0.25">
      <c r="A44" s="12"/>
      <c r="B44" s="88"/>
      <c r="C44" s="2"/>
      <c r="D44" s="2"/>
      <c r="E44" s="2"/>
      <c r="F44" s="3"/>
      <c r="G44" s="3"/>
      <c r="H44" s="3"/>
      <c r="I44" s="4"/>
      <c r="J44" s="4"/>
      <c r="K44" s="14"/>
      <c r="L44" s="18"/>
      <c r="M44" s="18"/>
      <c r="N44" s="18"/>
      <c r="O44" s="18"/>
      <c r="P44" s="18"/>
      <c r="Q44" s="18"/>
      <c r="X44" s="126"/>
      <c r="Y44" s="126"/>
      <c r="Z44" s="126"/>
      <c r="AA44" s="126"/>
    </row>
    <row r="45" spans="1:27" x14ac:dyDescent="0.25">
      <c r="A45" s="12"/>
      <c r="B45" s="88"/>
      <c r="C45" s="2"/>
      <c r="D45" s="2"/>
      <c r="E45" s="2"/>
      <c r="F45" s="3"/>
      <c r="G45" s="3"/>
      <c r="H45" s="3"/>
      <c r="I45" s="4"/>
      <c r="J45" s="4"/>
      <c r="K45" s="14"/>
      <c r="L45" s="18"/>
      <c r="M45" s="18"/>
      <c r="N45" s="18"/>
      <c r="O45" s="18"/>
      <c r="P45" s="18"/>
      <c r="Q45" s="18"/>
      <c r="X45" s="126"/>
      <c r="Y45" s="126"/>
      <c r="Z45" s="126"/>
      <c r="AA45" s="126"/>
    </row>
    <row r="46" spans="1:27" x14ac:dyDescent="0.25">
      <c r="A46" s="12"/>
      <c r="B46" s="88"/>
      <c r="C46" s="2"/>
      <c r="D46" s="2"/>
      <c r="E46" s="2"/>
      <c r="F46" s="3"/>
      <c r="G46" s="3"/>
      <c r="H46" s="3"/>
      <c r="I46" s="4"/>
      <c r="J46" s="4"/>
      <c r="K46" s="14"/>
      <c r="L46" s="18"/>
      <c r="M46" s="18"/>
      <c r="N46" s="18"/>
      <c r="O46" s="18"/>
      <c r="P46" s="18"/>
      <c r="Q46" s="18"/>
    </row>
    <row r="47" spans="1:27" x14ac:dyDescent="0.25">
      <c r="A47" s="12"/>
      <c r="B47" s="70"/>
      <c r="C47" s="2"/>
      <c r="D47" s="2"/>
      <c r="E47" s="2"/>
      <c r="F47" s="3"/>
      <c r="G47" s="3"/>
      <c r="H47" s="3"/>
      <c r="I47" s="4"/>
      <c r="J47" s="4"/>
      <c r="K47" s="14"/>
      <c r="L47" s="18"/>
      <c r="M47" s="18"/>
      <c r="N47" s="18"/>
      <c r="O47" s="18"/>
      <c r="P47" s="18"/>
      <c r="Q47" s="18"/>
    </row>
    <row r="48" spans="1:27" x14ac:dyDescent="0.25">
      <c r="A48" s="15"/>
      <c r="B48" s="67" t="s">
        <v>162</v>
      </c>
      <c r="C48" s="16"/>
      <c r="D48" s="16"/>
      <c r="E48" s="16"/>
      <c r="F48" s="16"/>
      <c r="G48" s="16"/>
      <c r="H48" s="16"/>
      <c r="I48" s="16"/>
      <c r="J48" s="16"/>
      <c r="K48" s="17"/>
      <c r="L48" s="18"/>
      <c r="M48" s="18"/>
      <c r="N48" s="18"/>
      <c r="O48" s="18"/>
      <c r="P48" s="18"/>
      <c r="Q48" s="18"/>
    </row>
    <row r="49" spans="2:21" s="110" customFormat="1" x14ac:dyDescent="0.25">
      <c r="B49" s="18"/>
      <c r="C49" s="68">
        <v>2009</v>
      </c>
      <c r="D49" s="68">
        <v>2010</v>
      </c>
      <c r="E49" s="68">
        <v>2011</v>
      </c>
      <c r="F49" s="68">
        <v>2012</v>
      </c>
      <c r="G49" s="68">
        <v>2013</v>
      </c>
      <c r="H49" s="68">
        <v>2014</v>
      </c>
      <c r="L49" s="18"/>
      <c r="M49" s="18"/>
      <c r="N49" s="18"/>
      <c r="O49" s="18"/>
      <c r="P49" s="18"/>
      <c r="Q49" s="18"/>
    </row>
    <row r="50" spans="2:21" s="110" customFormat="1" x14ac:dyDescent="0.25">
      <c r="B50" s="18" t="s">
        <v>123</v>
      </c>
      <c r="C50" s="68">
        <v>1051.5630000000001</v>
      </c>
      <c r="D50" s="68">
        <v>1084.7239999999999</v>
      </c>
      <c r="E50" s="68">
        <v>1057.251</v>
      </c>
      <c r="F50" s="68">
        <v>1480.441</v>
      </c>
      <c r="G50" s="68">
        <v>1147.2070000000001</v>
      </c>
      <c r="H50" s="68">
        <v>1018.703</v>
      </c>
      <c r="L50" s="18"/>
      <c r="M50" s="18"/>
      <c r="N50" s="18"/>
      <c r="O50" s="18"/>
      <c r="P50" s="18"/>
      <c r="Q50" s="18"/>
    </row>
    <row r="51" spans="2:21" s="110" customFormat="1" x14ac:dyDescent="0.25">
      <c r="B51" s="18" t="s">
        <v>124</v>
      </c>
      <c r="C51" s="68">
        <v>6093.9610000000002</v>
      </c>
      <c r="D51" s="68">
        <v>6209.5470000000005</v>
      </c>
      <c r="E51" s="68">
        <v>6449.4189999999999</v>
      </c>
      <c r="F51" s="68">
        <v>6351.8730000000005</v>
      </c>
      <c r="G51" s="68">
        <v>6421.1790000000001</v>
      </c>
      <c r="H51" s="68">
        <v>8165.813000000001</v>
      </c>
      <c r="L51" s="18"/>
      <c r="M51" s="18"/>
      <c r="N51" s="18"/>
      <c r="O51" s="18"/>
      <c r="P51" s="18"/>
      <c r="Q51" s="18"/>
    </row>
    <row r="52" spans="2:21" s="110" customFormat="1" x14ac:dyDescent="0.25">
      <c r="B52" s="18" t="s">
        <v>125</v>
      </c>
      <c r="C52" s="68">
        <v>655.21100000000001</v>
      </c>
      <c r="D52" s="68">
        <v>651.67100000000005</v>
      </c>
      <c r="E52" s="68">
        <v>716.60500000000002</v>
      </c>
      <c r="F52" s="68">
        <v>667.70699999999999</v>
      </c>
      <c r="G52" s="68">
        <v>718.47500000000002</v>
      </c>
      <c r="H52" s="68">
        <v>967.10400000000004</v>
      </c>
      <c r="L52" s="18"/>
      <c r="M52" s="18"/>
      <c r="N52" s="18"/>
      <c r="O52" s="18"/>
      <c r="P52" s="18"/>
      <c r="Q52" s="18"/>
    </row>
    <row r="53" spans="2:21" s="110" customFormat="1" x14ac:dyDescent="0.25">
      <c r="B53" s="18" t="s">
        <v>21</v>
      </c>
      <c r="C53" s="18"/>
      <c r="D53" s="18"/>
      <c r="E53" s="18"/>
      <c r="F53" s="18"/>
      <c r="G53" s="18"/>
      <c r="H53" s="18"/>
    </row>
    <row r="54" spans="2:21" s="110" customFormat="1" x14ac:dyDescent="0.25">
      <c r="B54" s="18"/>
      <c r="C54" s="68">
        <v>2009</v>
      </c>
      <c r="D54" s="68">
        <v>2010</v>
      </c>
      <c r="E54" s="68">
        <v>2011</v>
      </c>
      <c r="F54" s="68">
        <v>2012</v>
      </c>
      <c r="G54" s="68">
        <v>2013</v>
      </c>
      <c r="H54" s="68">
        <v>2014</v>
      </c>
    </row>
    <row r="55" spans="2:21" s="110" customFormat="1" x14ac:dyDescent="0.25">
      <c r="B55" s="18" t="s">
        <v>123</v>
      </c>
      <c r="C55" s="68">
        <v>779.33900000000006</v>
      </c>
      <c r="D55" s="68">
        <v>826.21400000000006</v>
      </c>
      <c r="E55" s="68">
        <v>801.81</v>
      </c>
      <c r="F55" s="68">
        <v>1098.55</v>
      </c>
      <c r="G55" s="68">
        <v>929.68899999999996</v>
      </c>
      <c r="H55" s="68">
        <v>747.07899999999995</v>
      </c>
    </row>
    <row r="56" spans="2:21" s="110" customFormat="1" x14ac:dyDescent="0.25">
      <c r="B56" s="18" t="s">
        <v>124</v>
      </c>
      <c r="C56" s="68">
        <v>4044.1429999999996</v>
      </c>
      <c r="D56" s="68">
        <v>4250.13</v>
      </c>
      <c r="E56" s="68">
        <v>4610.26</v>
      </c>
      <c r="F56" s="68">
        <v>4848.2609999999995</v>
      </c>
      <c r="G56" s="68">
        <v>4301.5789999999997</v>
      </c>
      <c r="H56" s="68">
        <v>5061.5770000000002</v>
      </c>
    </row>
    <row r="57" spans="2:21" s="110" customFormat="1" x14ac:dyDescent="0.25">
      <c r="B57" s="18" t="s">
        <v>125</v>
      </c>
      <c r="C57" s="68">
        <v>284.935</v>
      </c>
      <c r="D57" s="68">
        <v>316.23</v>
      </c>
      <c r="E57" s="68">
        <v>360.51599999999996</v>
      </c>
      <c r="F57" s="68">
        <v>274.85300000000001</v>
      </c>
      <c r="G57" s="68">
        <v>246.774</v>
      </c>
      <c r="H57" s="68">
        <v>461.44100000000003</v>
      </c>
    </row>
    <row r="58" spans="2:21" s="110" customFormat="1" x14ac:dyDescent="0.25">
      <c r="D58" s="111"/>
    </row>
    <row r="59" spans="2:21" s="134" customFormat="1" x14ac:dyDescent="0.25">
      <c r="B59" s="18"/>
      <c r="C59" s="18"/>
      <c r="D59" s="68"/>
      <c r="E59" s="18"/>
      <c r="F59" s="18"/>
      <c r="G59" s="18"/>
      <c r="H59" s="18"/>
      <c r="I59" s="18"/>
      <c r="J59" s="18"/>
      <c r="K59" s="18"/>
      <c r="L59" s="110"/>
      <c r="M59" s="110"/>
      <c r="N59" s="110"/>
      <c r="O59" s="110"/>
      <c r="P59" s="110"/>
      <c r="Q59" s="110"/>
      <c r="R59" s="110"/>
      <c r="S59" s="110"/>
      <c r="T59" s="110"/>
      <c r="U59" s="110"/>
    </row>
    <row r="60" spans="2:21" s="134" customFormat="1" x14ac:dyDescent="0.25">
      <c r="B60" s="18"/>
      <c r="C60" s="18"/>
      <c r="D60" s="68"/>
      <c r="E60" s="18"/>
      <c r="F60" s="18"/>
      <c r="G60" s="18"/>
      <c r="H60" s="18"/>
      <c r="I60" s="18"/>
      <c r="J60" s="18"/>
      <c r="K60" s="18"/>
      <c r="L60" s="110"/>
      <c r="M60" s="110"/>
      <c r="N60" s="110"/>
      <c r="O60" s="110"/>
      <c r="P60" s="110"/>
      <c r="Q60" s="110"/>
      <c r="R60" s="110"/>
      <c r="S60" s="110"/>
      <c r="T60" s="110"/>
      <c r="U60" s="110"/>
    </row>
  </sheetData>
  <mergeCells count="5"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</oddFooter>
  </headerFooter>
  <ignoredErrors>
    <ignoredError sqref="C22:H22" 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6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58"/>
    <col min="14" max="14" width="11.42578125" style="158" hidden="1" customWidth="1"/>
    <col min="15" max="20" width="14.42578125" style="5" bestFit="1" customWidth="1"/>
    <col min="21" max="21" width="11.42578125" style="110"/>
    <col min="22" max="38" width="11.42578125" style="18"/>
    <col min="39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0" x14ac:dyDescent="0.25">
      <c r="A7" s="49"/>
      <c r="B7" s="30"/>
      <c r="C7" s="235" t="s">
        <v>156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0" x14ac:dyDescent="0.25">
      <c r="A8" s="49"/>
      <c r="B8" s="30"/>
      <c r="C8" s="232" t="s">
        <v>132</v>
      </c>
      <c r="D8" s="232"/>
      <c r="E8" s="232"/>
      <c r="F8" s="232"/>
      <c r="G8" s="232"/>
      <c r="H8" s="232"/>
      <c r="I8" s="232"/>
      <c r="J8" s="232"/>
      <c r="K8" s="232"/>
      <c r="L8" s="51"/>
      <c r="O8" s="154"/>
    </row>
    <row r="9" spans="1:20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20" x14ac:dyDescent="0.25">
      <c r="A11" s="49"/>
      <c r="B11" s="64" t="s">
        <v>127</v>
      </c>
      <c r="C11" s="123">
        <f>+'Area censada'!C11</f>
        <v>2009</v>
      </c>
      <c r="D11" s="129">
        <f>+'Area censada'!D11</f>
        <v>2010</v>
      </c>
      <c r="E11" s="129">
        <f>+'Area censada'!E11</f>
        <v>2011</v>
      </c>
      <c r="F11" s="129">
        <f>+'Area censada'!F11</f>
        <v>2012</v>
      </c>
      <c r="G11" s="129">
        <f>+'Area censada'!G11</f>
        <v>2013</v>
      </c>
      <c r="H11" s="129">
        <f>+'Area censada'!H11</f>
        <v>2014</v>
      </c>
      <c r="I11" s="236"/>
      <c r="J11" s="236"/>
      <c r="K11" s="236"/>
      <c r="L11" s="51"/>
      <c r="O11" s="1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0" x14ac:dyDescent="0.25">
      <c r="A13" s="49"/>
      <c r="B13" s="60" t="s">
        <v>128</v>
      </c>
      <c r="C13" s="61">
        <v>6979.9520000000002</v>
      </c>
      <c r="D13" s="61">
        <v>5941.3440000000001</v>
      </c>
      <c r="E13" s="61">
        <v>5810.9960000000001</v>
      </c>
      <c r="F13" s="61">
        <v>6498.1480000000001</v>
      </c>
      <c r="G13" s="61">
        <v>6036.5249999999996</v>
      </c>
      <c r="H13" s="61">
        <v>6934.9440000000004</v>
      </c>
      <c r="I13" s="63">
        <v>14.883049436554984</v>
      </c>
      <c r="J13" s="63">
        <v>114.88304943655498</v>
      </c>
      <c r="K13" s="63">
        <v>-7.1039163774047731</v>
      </c>
      <c r="L13" s="51"/>
      <c r="M13" s="167"/>
      <c r="N13" s="158">
        <v>1</v>
      </c>
      <c r="O13" s="68">
        <v>6979952</v>
      </c>
      <c r="P13" s="68">
        <v>5941344</v>
      </c>
      <c r="Q13" s="68">
        <v>5810996</v>
      </c>
      <c r="R13" s="68">
        <v>6498148</v>
      </c>
      <c r="S13" s="68">
        <v>6036525</v>
      </c>
      <c r="T13" s="68">
        <v>6934944</v>
      </c>
    </row>
    <row r="14" spans="1:20" x14ac:dyDescent="0.25">
      <c r="A14" s="49"/>
      <c r="B14" s="60" t="s">
        <v>129</v>
      </c>
      <c r="C14" s="61">
        <v>6279.817</v>
      </c>
      <c r="D14" s="61">
        <v>6145.5290000000005</v>
      </c>
      <c r="E14" s="61">
        <v>6231.8779999999997</v>
      </c>
      <c r="F14" s="61">
        <v>6281.8779999999997</v>
      </c>
      <c r="G14" s="61">
        <v>6108.9650000000001</v>
      </c>
      <c r="H14" s="61">
        <v>7978.049</v>
      </c>
      <c r="I14" s="63">
        <v>30.595755582164898</v>
      </c>
      <c r="J14" s="63">
        <v>130.59575558216488</v>
      </c>
      <c r="K14" s="63">
        <v>-2.752568579014103</v>
      </c>
      <c r="L14" s="51"/>
      <c r="N14" s="158">
        <v>1</v>
      </c>
      <c r="O14" s="68">
        <v>6279817</v>
      </c>
      <c r="P14" s="68">
        <v>6145529</v>
      </c>
      <c r="Q14" s="68">
        <v>6231878</v>
      </c>
      <c r="R14" s="68">
        <v>6281878</v>
      </c>
      <c r="S14" s="68">
        <v>6108965</v>
      </c>
      <c r="T14" s="68">
        <v>7978049</v>
      </c>
    </row>
    <row r="15" spans="1:20" x14ac:dyDescent="0.25">
      <c r="A15" s="49"/>
      <c r="B15" s="60" t="s">
        <v>130</v>
      </c>
      <c r="C15" s="61">
        <v>6093.9610000000002</v>
      </c>
      <c r="D15" s="61">
        <v>6209.5469999999996</v>
      </c>
      <c r="E15" s="61">
        <v>6449.4189999999999</v>
      </c>
      <c r="F15" s="61">
        <v>6351.8729999999996</v>
      </c>
      <c r="G15" s="61">
        <v>6421.1790000000001</v>
      </c>
      <c r="H15" s="58">
        <v>8167.3490000000002</v>
      </c>
      <c r="I15" s="23">
        <v>27.193915634496403</v>
      </c>
      <c r="J15" s="23">
        <v>127.19391563449641</v>
      </c>
      <c r="K15" s="23">
        <v>1.0911112360086683</v>
      </c>
      <c r="L15" s="51"/>
      <c r="N15" s="158" t="s">
        <v>110</v>
      </c>
      <c r="O15" s="68">
        <v>6093961</v>
      </c>
      <c r="P15" s="68">
        <v>6209547</v>
      </c>
      <c r="Q15" s="68">
        <v>6449419</v>
      </c>
      <c r="R15" s="68">
        <v>6351873</v>
      </c>
      <c r="S15" s="68">
        <v>6421179</v>
      </c>
      <c r="T15" s="68">
        <v>8167349</v>
      </c>
    </row>
    <row r="16" spans="1:20" x14ac:dyDescent="0.25">
      <c r="A16" s="49"/>
      <c r="B16" s="60" t="s">
        <v>131</v>
      </c>
      <c r="C16" s="61">
        <v>5469.9880000000003</v>
      </c>
      <c r="D16" s="61">
        <v>5987.99</v>
      </c>
      <c r="E16" s="61">
        <v>6199.402</v>
      </c>
      <c r="F16" s="61">
        <v>6344.6869999999999</v>
      </c>
      <c r="G16" s="61">
        <v>6214.3779999999997</v>
      </c>
      <c r="H16" s="62"/>
      <c r="I16" s="63" t="s">
        <v>110</v>
      </c>
      <c r="J16" s="63" t="s">
        <v>110</v>
      </c>
      <c r="K16" s="63" t="s">
        <v>110</v>
      </c>
      <c r="L16" s="51"/>
      <c r="N16" s="158" t="s">
        <v>110</v>
      </c>
      <c r="O16" s="68">
        <v>5469988</v>
      </c>
      <c r="P16" s="68">
        <v>5987990</v>
      </c>
      <c r="Q16" s="68">
        <v>6199402</v>
      </c>
      <c r="R16" s="68">
        <v>6344687</v>
      </c>
      <c r="S16" s="68">
        <v>6214378</v>
      </c>
      <c r="T16" s="68"/>
    </row>
    <row r="17" spans="1:38" ht="12" customHeight="1" x14ac:dyDescent="0.25">
      <c r="A17" s="49"/>
      <c r="B17" s="60"/>
      <c r="C17" s="66"/>
      <c r="D17" s="66"/>
      <c r="E17" s="66"/>
      <c r="F17" s="66"/>
      <c r="G17" s="66"/>
      <c r="H17" s="40"/>
      <c r="I17" s="36"/>
      <c r="J17" s="36"/>
      <c r="K17" s="36"/>
      <c r="L17" s="51"/>
      <c r="O17" s="18"/>
      <c r="P17" s="18"/>
      <c r="Q17" s="18"/>
      <c r="R17" s="18"/>
      <c r="S17" s="18"/>
      <c r="T17" s="18"/>
    </row>
    <row r="18" spans="1:38" ht="18.75" customHeight="1" x14ac:dyDescent="0.25">
      <c r="A18" s="49"/>
      <c r="B18" s="64" t="s">
        <v>16</v>
      </c>
      <c r="C18" s="62">
        <v>6451.2433333333329</v>
      </c>
      <c r="D18" s="62">
        <v>6098.8066666666664</v>
      </c>
      <c r="E18" s="62">
        <v>6164.0976666666656</v>
      </c>
      <c r="F18" s="62">
        <v>6377.2996666666659</v>
      </c>
      <c r="G18" s="62">
        <v>6188.8896666666669</v>
      </c>
      <c r="H18" s="188">
        <v>7693.4473333333335</v>
      </c>
      <c r="I18" s="59">
        <v>24.310623515720554</v>
      </c>
      <c r="J18" s="23">
        <v>124.31062351572055</v>
      </c>
      <c r="K18" s="23">
        <v>-2.9543852390188641</v>
      </c>
      <c r="L18" s="51"/>
    </row>
    <row r="19" spans="1:38" ht="18.75" customHeight="1" x14ac:dyDescent="0.25">
      <c r="A19" s="49"/>
      <c r="B19" s="64" t="s">
        <v>15</v>
      </c>
      <c r="C19" s="65"/>
      <c r="D19" s="65">
        <v>-5.4630812768391435</v>
      </c>
      <c r="E19" s="65">
        <v>1.0705536930175397</v>
      </c>
      <c r="F19" s="65">
        <v>3.4587706348801595</v>
      </c>
      <c r="G19" s="65">
        <v>-2.9543852390188641</v>
      </c>
      <c r="H19" s="23">
        <v>24.310623515720554</v>
      </c>
      <c r="I19" s="38"/>
      <c r="J19" s="38"/>
      <c r="K19" s="38"/>
      <c r="L19" s="51"/>
    </row>
    <row r="20" spans="1:38" ht="12" customHeight="1" x14ac:dyDescent="0.25">
      <c r="A20" s="49"/>
      <c r="B20" s="32"/>
      <c r="C20" s="39"/>
      <c r="D20" s="39"/>
      <c r="E20" s="39"/>
      <c r="F20" s="39"/>
      <c r="G20" s="39"/>
      <c r="H20" s="40"/>
      <c r="I20" s="36"/>
      <c r="J20" s="36"/>
      <c r="K20" s="36"/>
      <c r="L20" s="51"/>
    </row>
    <row r="21" spans="1:38" ht="14.25" customHeight="1" x14ac:dyDescent="0.25">
      <c r="A21" s="49"/>
      <c r="B21" s="34"/>
      <c r="C21" s="35"/>
      <c r="D21" s="35"/>
      <c r="E21" s="35"/>
      <c r="F21" s="125"/>
      <c r="G21" s="124"/>
      <c r="H21" s="35"/>
      <c r="I21" s="36"/>
      <c r="J21" s="36"/>
      <c r="K21" s="36"/>
      <c r="L21" s="51"/>
    </row>
    <row r="22" spans="1:38" s="44" customFormat="1" x14ac:dyDescent="0.25">
      <c r="A22" s="52"/>
      <c r="B22" s="32"/>
      <c r="C22" s="41"/>
      <c r="D22" s="41"/>
      <c r="E22" s="41"/>
      <c r="F22" s="41"/>
      <c r="G22" s="41"/>
      <c r="H22" s="42"/>
      <c r="I22" s="43"/>
      <c r="J22" s="43"/>
      <c r="K22" s="43"/>
      <c r="L22" s="51"/>
      <c r="M22" s="158"/>
      <c r="N22" s="158" t="s">
        <v>110</v>
      </c>
      <c r="O22" s="5"/>
      <c r="P22" s="5"/>
      <c r="Q22" s="5"/>
      <c r="R22" s="5"/>
      <c r="S22" s="5"/>
      <c r="T22" s="5"/>
      <c r="U22" s="110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</row>
    <row r="23" spans="1:38" s="44" customFormat="1" x14ac:dyDescent="0.25">
      <c r="A23" s="52"/>
      <c r="B23" s="32"/>
      <c r="C23" s="41"/>
      <c r="D23" s="41"/>
      <c r="E23" s="41"/>
      <c r="F23" s="41"/>
      <c r="G23" s="41"/>
      <c r="H23" s="42"/>
      <c r="I23" s="43"/>
      <c r="J23" s="43"/>
      <c r="K23" s="43"/>
      <c r="L23" s="51"/>
      <c r="M23" s="158"/>
      <c r="N23" s="158" t="s">
        <v>110</v>
      </c>
      <c r="O23" s="5"/>
      <c r="P23" s="5"/>
      <c r="Q23" s="5"/>
      <c r="R23" s="5"/>
      <c r="S23" s="5"/>
      <c r="T23" s="5"/>
      <c r="U23" s="110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</row>
    <row r="24" spans="1:38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158"/>
      <c r="N24" s="158" t="s">
        <v>110</v>
      </c>
      <c r="O24" s="5"/>
      <c r="P24" s="5"/>
      <c r="Q24" s="5"/>
      <c r="R24" s="5"/>
      <c r="S24" s="5"/>
      <c r="T24" s="5"/>
      <c r="U24" s="110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158"/>
      <c r="N25" s="158" t="s">
        <v>110</v>
      </c>
      <c r="O25" s="5"/>
      <c r="P25" s="5"/>
      <c r="Q25" s="5"/>
      <c r="R25" s="5"/>
      <c r="S25" s="5"/>
      <c r="T25" s="5"/>
      <c r="U25" s="110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158"/>
      <c r="N26" s="158" t="s">
        <v>110</v>
      </c>
      <c r="O26" s="5"/>
      <c r="P26" s="5"/>
      <c r="Q26" s="5"/>
      <c r="R26" s="5"/>
      <c r="S26" s="5"/>
      <c r="T26" s="5"/>
      <c r="U26" s="110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158"/>
      <c r="N27" s="158"/>
      <c r="O27" s="5"/>
      <c r="P27" s="5"/>
      <c r="Q27" s="5"/>
      <c r="R27" s="5"/>
      <c r="S27" s="5"/>
      <c r="T27" s="5"/>
      <c r="U27" s="110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158"/>
      <c r="N28" s="158" t="s">
        <v>110</v>
      </c>
      <c r="O28" s="5"/>
      <c r="P28" s="5"/>
      <c r="Q28" s="5"/>
      <c r="R28" s="5"/>
      <c r="S28" s="5"/>
      <c r="T28" s="5"/>
      <c r="U28" s="110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158"/>
      <c r="N29" s="158" t="s">
        <v>110</v>
      </c>
      <c r="O29" s="5"/>
      <c r="P29" s="5"/>
      <c r="Q29" s="5"/>
      <c r="R29" s="5"/>
      <c r="S29" s="5"/>
      <c r="T29" s="5"/>
      <c r="U29" s="110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158"/>
      <c r="N30" s="158" t="s">
        <v>110</v>
      </c>
      <c r="O30" s="5"/>
      <c r="P30" s="5"/>
      <c r="Q30" s="5"/>
      <c r="R30" s="5"/>
      <c r="S30" s="5"/>
      <c r="T30" s="5"/>
      <c r="U30" s="110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158"/>
      <c r="N31" s="158" t="s">
        <v>110</v>
      </c>
      <c r="O31" s="5"/>
      <c r="P31" s="5"/>
      <c r="Q31" s="5"/>
      <c r="R31" s="5"/>
      <c r="S31" s="5"/>
      <c r="T31" s="5"/>
      <c r="U31" s="110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58"/>
      <c r="N32" s="158"/>
      <c r="O32" s="5"/>
      <c r="P32" s="5"/>
      <c r="Q32" s="5"/>
      <c r="R32" s="5"/>
      <c r="S32" s="5"/>
      <c r="T32" s="5"/>
      <c r="U32" s="110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58"/>
      <c r="N33" s="158"/>
      <c r="O33" s="5"/>
      <c r="P33" s="5"/>
      <c r="Q33" s="5"/>
      <c r="R33" s="5"/>
      <c r="S33" s="5"/>
      <c r="T33" s="5"/>
      <c r="U33" s="110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4" customFormat="1" x14ac:dyDescent="0.25">
      <c r="A34" s="52"/>
      <c r="B34" s="34"/>
      <c r="C34" s="42"/>
      <c r="D34" s="42"/>
      <c r="E34" s="42"/>
      <c r="F34" s="42"/>
      <c r="G34" s="42"/>
      <c r="H34" s="42"/>
      <c r="I34" s="45"/>
      <c r="J34" s="45"/>
      <c r="K34" s="45"/>
      <c r="L34" s="51"/>
      <c r="M34" s="158"/>
      <c r="N34" s="158"/>
      <c r="O34" s="5"/>
      <c r="P34" s="5"/>
      <c r="Q34" s="5"/>
      <c r="R34" s="5"/>
      <c r="S34" s="5"/>
      <c r="T34" s="5"/>
      <c r="U34" s="110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x14ac:dyDescent="0.25">
      <c r="A35" s="53"/>
      <c r="B35" s="67" t="s">
        <v>136</v>
      </c>
      <c r="C35" s="54"/>
      <c r="D35" s="54"/>
      <c r="E35" s="54"/>
      <c r="F35" s="54"/>
      <c r="G35" s="54"/>
      <c r="H35" s="54"/>
      <c r="I35" s="54"/>
      <c r="J35" s="54"/>
      <c r="K35" s="54"/>
      <c r="L35" s="55"/>
    </row>
    <row r="36" spans="1:38" s="5" customFormat="1" x14ac:dyDescent="0.25"/>
    <row r="37" spans="1:38" s="5" customFormat="1" x14ac:dyDescent="0.25"/>
    <row r="38" spans="1:38" s="5" customFormat="1" x14ac:dyDescent="0.25">
      <c r="B38" s="18" t="s">
        <v>133</v>
      </c>
      <c r="C38" s="18"/>
      <c r="D38" s="18"/>
    </row>
    <row r="39" spans="1:38" s="5" customFormat="1" x14ac:dyDescent="0.25">
      <c r="B39" s="148">
        <v>5472603</v>
      </c>
      <c r="C39" s="218"/>
      <c r="D39" s="218"/>
    </row>
    <row r="40" spans="1:38" s="5" customFormat="1" x14ac:dyDescent="0.25">
      <c r="B40" s="148">
        <v>6255808</v>
      </c>
      <c r="C40" s="218"/>
      <c r="D40" s="218"/>
    </row>
    <row r="41" spans="1:38" s="5" customFormat="1" x14ac:dyDescent="0.25">
      <c r="B41" s="148">
        <v>6577939</v>
      </c>
      <c r="C41" s="218"/>
      <c r="D41" s="218"/>
    </row>
    <row r="42" spans="1:38" s="5" customFormat="1" x14ac:dyDescent="0.25">
      <c r="B42" s="148">
        <v>7000258</v>
      </c>
      <c r="C42" s="219" t="s">
        <v>205</v>
      </c>
      <c r="D42" s="218">
        <f>+AVERAGE(B39:B42)/1000</f>
        <v>6326.652</v>
      </c>
    </row>
    <row r="43" spans="1:38" s="5" customFormat="1" x14ac:dyDescent="0.25">
      <c r="B43" s="148">
        <v>7389400</v>
      </c>
      <c r="C43" s="219" t="s">
        <v>206</v>
      </c>
      <c r="D43" s="218">
        <f t="shared" ref="D43:D64" si="0">+AVERAGE(B40:B43)/1000</f>
        <v>6805.8512499999997</v>
      </c>
    </row>
    <row r="44" spans="1:38" s="5" customFormat="1" x14ac:dyDescent="0.25">
      <c r="B44" s="148">
        <v>7405125</v>
      </c>
      <c r="C44" s="219" t="s">
        <v>207</v>
      </c>
      <c r="D44" s="218">
        <f t="shared" si="0"/>
        <v>7093.1805000000004</v>
      </c>
    </row>
    <row r="45" spans="1:38" s="5" customFormat="1" x14ac:dyDescent="0.25">
      <c r="B45" s="148">
        <v>7299121</v>
      </c>
      <c r="C45" s="219" t="s">
        <v>208</v>
      </c>
      <c r="D45" s="218">
        <f t="shared" si="0"/>
        <v>7273.4759999999997</v>
      </c>
    </row>
    <row r="46" spans="1:38" s="5" customFormat="1" x14ac:dyDescent="0.25">
      <c r="B46" s="148">
        <v>6832984</v>
      </c>
      <c r="C46" s="219" t="s">
        <v>209</v>
      </c>
      <c r="D46" s="218">
        <f t="shared" si="0"/>
        <v>7231.6575000000003</v>
      </c>
    </row>
    <row r="47" spans="1:38" s="5" customFormat="1" x14ac:dyDescent="0.25">
      <c r="B47" s="148">
        <v>6979952</v>
      </c>
      <c r="C47" s="219" t="s">
        <v>210</v>
      </c>
      <c r="D47" s="218">
        <f t="shared" si="0"/>
        <v>7129.2955000000002</v>
      </c>
    </row>
    <row r="48" spans="1:38" s="5" customFormat="1" x14ac:dyDescent="0.25">
      <c r="B48" s="148">
        <v>6279817</v>
      </c>
      <c r="C48" s="219" t="s">
        <v>211</v>
      </c>
      <c r="D48" s="218">
        <f t="shared" si="0"/>
        <v>6847.9684999999999</v>
      </c>
    </row>
    <row r="49" spans="2:5" s="5" customFormat="1" x14ac:dyDescent="0.25">
      <c r="B49" s="148">
        <v>6093961</v>
      </c>
      <c r="C49" s="219" t="s">
        <v>212</v>
      </c>
      <c r="D49" s="218">
        <f t="shared" si="0"/>
        <v>6546.6785</v>
      </c>
    </row>
    <row r="50" spans="2:5" s="5" customFormat="1" x14ac:dyDescent="0.25">
      <c r="B50" s="148">
        <v>5469988</v>
      </c>
      <c r="C50" s="219" t="s">
        <v>213</v>
      </c>
      <c r="D50" s="218">
        <f t="shared" si="0"/>
        <v>6205.9295000000002</v>
      </c>
      <c r="E50" s="152"/>
    </row>
    <row r="51" spans="2:5" s="5" customFormat="1" x14ac:dyDescent="0.25">
      <c r="B51" s="148">
        <v>5941344</v>
      </c>
      <c r="C51" s="219" t="s">
        <v>214</v>
      </c>
      <c r="D51" s="218">
        <f t="shared" si="0"/>
        <v>5946.2775000000001</v>
      </c>
      <c r="E51" s="152"/>
    </row>
    <row r="52" spans="2:5" s="5" customFormat="1" x14ac:dyDescent="0.25">
      <c r="B52" s="148">
        <v>6145529</v>
      </c>
      <c r="C52" s="219" t="s">
        <v>215</v>
      </c>
      <c r="D52" s="218">
        <f t="shared" si="0"/>
        <v>5912.7055</v>
      </c>
      <c r="E52" s="152"/>
    </row>
    <row r="53" spans="2:5" s="5" customFormat="1" x14ac:dyDescent="0.25">
      <c r="B53" s="148">
        <v>6209547</v>
      </c>
      <c r="C53" s="219" t="s">
        <v>216</v>
      </c>
      <c r="D53" s="218">
        <f t="shared" si="0"/>
        <v>5941.6019999999999</v>
      </c>
      <c r="E53" s="152"/>
    </row>
    <row r="54" spans="2:5" s="5" customFormat="1" x14ac:dyDescent="0.25">
      <c r="B54" s="148">
        <v>5987990</v>
      </c>
      <c r="C54" s="219" t="s">
        <v>217</v>
      </c>
      <c r="D54" s="218">
        <f t="shared" si="0"/>
        <v>6071.1025</v>
      </c>
      <c r="E54" s="152"/>
    </row>
    <row r="55" spans="2:5" s="5" customFormat="1" x14ac:dyDescent="0.25">
      <c r="B55" s="148">
        <v>5810996</v>
      </c>
      <c r="C55" s="219" t="s">
        <v>218</v>
      </c>
      <c r="D55" s="218">
        <f t="shared" si="0"/>
        <v>6038.5155000000004</v>
      </c>
      <c r="E55" s="152"/>
    </row>
    <row r="56" spans="2:5" s="5" customFormat="1" x14ac:dyDescent="0.25">
      <c r="B56" s="148">
        <v>6231878</v>
      </c>
      <c r="C56" s="219" t="s">
        <v>219</v>
      </c>
      <c r="D56" s="218">
        <f t="shared" si="0"/>
        <v>6060.10275</v>
      </c>
      <c r="E56" s="152"/>
    </row>
    <row r="57" spans="2:5" s="5" customFormat="1" x14ac:dyDescent="0.25">
      <c r="B57" s="148">
        <v>6449419</v>
      </c>
      <c r="C57" s="219" t="s">
        <v>220</v>
      </c>
      <c r="D57" s="218">
        <f t="shared" si="0"/>
        <v>6120.0707499999999</v>
      </c>
      <c r="E57" s="152"/>
    </row>
    <row r="58" spans="2:5" s="5" customFormat="1" x14ac:dyDescent="0.25">
      <c r="B58" s="148">
        <v>6199402</v>
      </c>
      <c r="C58" s="219" t="s">
        <v>221</v>
      </c>
      <c r="D58" s="218">
        <f t="shared" si="0"/>
        <v>6172.9237499999999</v>
      </c>
      <c r="E58" s="152"/>
    </row>
    <row r="59" spans="2:5" s="5" customFormat="1" x14ac:dyDescent="0.25">
      <c r="B59" s="148">
        <v>6498148</v>
      </c>
      <c r="C59" s="219" t="s">
        <v>222</v>
      </c>
      <c r="D59" s="218">
        <f t="shared" si="0"/>
        <v>6344.7117500000004</v>
      </c>
      <c r="E59" s="152"/>
    </row>
    <row r="60" spans="2:5" s="5" customFormat="1" x14ac:dyDescent="0.25">
      <c r="B60" s="148">
        <v>6281878</v>
      </c>
      <c r="C60" s="219" t="s">
        <v>223</v>
      </c>
      <c r="D60" s="218">
        <f t="shared" si="0"/>
        <v>6357.2117500000004</v>
      </c>
      <c r="E60" s="152"/>
    </row>
    <row r="61" spans="2:5" s="5" customFormat="1" x14ac:dyDescent="0.25">
      <c r="B61" s="148">
        <v>6351873</v>
      </c>
      <c r="C61" s="219" t="s">
        <v>224</v>
      </c>
      <c r="D61" s="218">
        <f t="shared" si="0"/>
        <v>6332.8252499999999</v>
      </c>
      <c r="E61" s="152"/>
    </row>
    <row r="62" spans="2:5" s="5" customFormat="1" x14ac:dyDescent="0.25">
      <c r="B62" s="148">
        <v>6344687</v>
      </c>
      <c r="C62" s="219" t="s">
        <v>225</v>
      </c>
      <c r="D62" s="218">
        <f t="shared" si="0"/>
        <v>6369.1464999999998</v>
      </c>
      <c r="E62" s="152"/>
    </row>
    <row r="63" spans="2:5" s="5" customFormat="1" x14ac:dyDescent="0.25">
      <c r="B63" s="148">
        <v>6036525</v>
      </c>
      <c r="C63" s="219" t="s">
        <v>226</v>
      </c>
      <c r="D63" s="218">
        <f t="shared" si="0"/>
        <v>6253.7407499999999</v>
      </c>
      <c r="E63" s="152"/>
    </row>
    <row r="64" spans="2:5" s="5" customFormat="1" x14ac:dyDescent="0.25">
      <c r="B64" s="148">
        <v>6108965</v>
      </c>
      <c r="C64" s="219" t="s">
        <v>227</v>
      </c>
      <c r="D64" s="218">
        <f t="shared" si="0"/>
        <v>6210.5124999999998</v>
      </c>
      <c r="E64" s="152"/>
    </row>
    <row r="65" spans="2:5" s="5" customFormat="1" x14ac:dyDescent="0.25">
      <c r="B65" s="148">
        <v>6421179</v>
      </c>
      <c r="C65" s="219" t="s">
        <v>228</v>
      </c>
      <c r="D65" s="218">
        <f>+AVERAGE(B62:B65)/1000</f>
        <v>6227.8389999999999</v>
      </c>
      <c r="E65" s="152"/>
    </row>
    <row r="66" spans="2:5" s="5" customFormat="1" x14ac:dyDescent="0.25">
      <c r="B66" s="148">
        <v>6214378</v>
      </c>
      <c r="C66" s="219" t="s">
        <v>229</v>
      </c>
      <c r="D66" s="218">
        <f>+AVERAGE(B63:B66)/1000</f>
        <v>6195.2617499999997</v>
      </c>
      <c r="E66" s="152"/>
    </row>
    <row r="67" spans="2:5" s="5" customFormat="1" x14ac:dyDescent="0.25">
      <c r="B67" s="148">
        <v>6934944</v>
      </c>
      <c r="C67" s="219" t="s">
        <v>230</v>
      </c>
      <c r="D67" s="218">
        <f>+AVERAGE(B64:B67)/1000</f>
        <v>6419.8665000000001</v>
      </c>
      <c r="E67" s="152"/>
    </row>
    <row r="68" spans="2:5" s="5" customFormat="1" x14ac:dyDescent="0.25">
      <c r="B68" s="148">
        <v>7978048</v>
      </c>
      <c r="C68" s="219" t="s">
        <v>231</v>
      </c>
      <c r="D68" s="218">
        <f>+AVERAGE(B65:B68)/1000</f>
        <v>6887.1372499999998</v>
      </c>
      <c r="E68" s="152"/>
    </row>
    <row r="69" spans="2:5" s="5" customFormat="1" x14ac:dyDescent="0.25">
      <c r="B69" s="148">
        <v>8167349</v>
      </c>
      <c r="C69" s="219" t="s">
        <v>238</v>
      </c>
      <c r="D69" s="218">
        <f>+AVERAGE(B66:B69)/1000</f>
        <v>7323.6797500000002</v>
      </c>
      <c r="E69" s="152"/>
    </row>
    <row r="70" spans="2:5" s="5" customFormat="1" x14ac:dyDescent="0.25">
      <c r="B70" s="168"/>
      <c r="C70" s="169"/>
      <c r="D70" s="168"/>
      <c r="E70" s="152"/>
    </row>
    <row r="71" spans="2:5" s="5" customFormat="1" x14ac:dyDescent="0.25">
      <c r="B71" s="81"/>
      <c r="D71" s="157"/>
      <c r="E71" s="152"/>
    </row>
    <row r="72" spans="2:5" s="5" customFormat="1" x14ac:dyDescent="0.25">
      <c r="B72" s="81"/>
      <c r="D72" s="157"/>
      <c r="E72" s="152"/>
    </row>
    <row r="73" spans="2:5" s="5" customFormat="1" x14ac:dyDescent="0.25">
      <c r="B73" s="81"/>
      <c r="D73" s="157"/>
      <c r="E73" s="152"/>
    </row>
    <row r="74" spans="2:5" s="5" customFormat="1" x14ac:dyDescent="0.25">
      <c r="B74" s="81"/>
      <c r="D74" s="157"/>
      <c r="E74" s="152"/>
    </row>
    <row r="75" spans="2:5" s="5" customFormat="1" x14ac:dyDescent="0.25">
      <c r="B75" s="81"/>
      <c r="D75" s="157"/>
      <c r="E75" s="152"/>
    </row>
    <row r="76" spans="2:5" s="5" customFormat="1" x14ac:dyDescent="0.25">
      <c r="B76" s="81"/>
      <c r="D76" s="157"/>
      <c r="E76" s="152"/>
    </row>
    <row r="77" spans="2:5" s="5" customFormat="1" x14ac:dyDescent="0.25">
      <c r="B77" s="81"/>
      <c r="D77" s="157"/>
      <c r="E77" s="152"/>
    </row>
    <row r="78" spans="2:5" s="5" customFormat="1" x14ac:dyDescent="0.25">
      <c r="B78" s="81"/>
      <c r="D78" s="157"/>
      <c r="E78" s="152"/>
    </row>
    <row r="79" spans="2:5" s="5" customFormat="1" x14ac:dyDescent="0.25">
      <c r="B79" s="81"/>
      <c r="D79" s="157"/>
      <c r="E79" s="152"/>
    </row>
    <row r="80" spans="2:5" s="5" customFormat="1" x14ac:dyDescent="0.25">
      <c r="B80" s="81"/>
      <c r="D80" s="157"/>
      <c r="E80" s="152"/>
    </row>
    <row r="81" spans="2:38" s="5" customFormat="1" x14ac:dyDescent="0.25">
      <c r="B81" s="81"/>
      <c r="D81" s="157"/>
      <c r="E81" s="152"/>
    </row>
    <row r="82" spans="2:38" s="5" customFormat="1" x14ac:dyDescent="0.25">
      <c r="B82" s="81"/>
      <c r="D82" s="157"/>
      <c r="E82" s="152"/>
    </row>
    <row r="83" spans="2:38" s="5" customFormat="1" x14ac:dyDescent="0.25">
      <c r="B83" s="81"/>
      <c r="D83" s="157"/>
      <c r="E83" s="152"/>
    </row>
    <row r="84" spans="2:38" s="5" customFormat="1" x14ac:dyDescent="0.25">
      <c r="B84" s="81"/>
      <c r="D84" s="157"/>
      <c r="E84" s="152"/>
    </row>
    <row r="85" spans="2:38" s="5" customFormat="1" x14ac:dyDescent="0.25">
      <c r="B85" s="81"/>
      <c r="D85" s="157"/>
      <c r="E85" s="152"/>
    </row>
    <row r="86" spans="2:38" s="5" customFormat="1" x14ac:dyDescent="0.25">
      <c r="B86" s="81"/>
      <c r="D86" s="157"/>
      <c r="E86" s="152"/>
    </row>
    <row r="87" spans="2:38" s="5" customFormat="1" x14ac:dyDescent="0.25">
      <c r="B87" s="81"/>
      <c r="D87" s="157"/>
      <c r="E87" s="152"/>
    </row>
    <row r="88" spans="2:38" s="5" customFormat="1" x14ac:dyDescent="0.25">
      <c r="B88" s="81"/>
      <c r="D88" s="157"/>
      <c r="E88" s="152"/>
    </row>
    <row r="89" spans="2:38" s="5" customFormat="1" x14ac:dyDescent="0.25">
      <c r="B89" s="81"/>
      <c r="D89" s="157"/>
      <c r="E89" s="152"/>
    </row>
    <row r="90" spans="2:38" s="5" customFormat="1" x14ac:dyDescent="0.25">
      <c r="B90" s="81"/>
      <c r="D90" s="157"/>
      <c r="E90" s="152"/>
    </row>
    <row r="91" spans="2:38" s="5" customFormat="1" x14ac:dyDescent="0.25">
      <c r="B91" s="81"/>
      <c r="D91" s="157"/>
      <c r="E91" s="152"/>
    </row>
    <row r="92" spans="2:38" s="5" customFormat="1" x14ac:dyDescent="0.25">
      <c r="B92" s="81"/>
      <c r="D92" s="157"/>
      <c r="E92" s="152"/>
    </row>
    <row r="93" spans="2:38" s="110" customFormat="1" x14ac:dyDescent="0.25">
      <c r="B93" s="111"/>
      <c r="D93" s="113"/>
      <c r="E93" s="114"/>
      <c r="M93" s="5"/>
      <c r="N93" s="5"/>
      <c r="O93" s="5"/>
      <c r="P93" s="5"/>
      <c r="Q93" s="5"/>
      <c r="R93" s="5"/>
      <c r="S93" s="5"/>
      <c r="T93" s="5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10" customFormat="1" x14ac:dyDescent="0.25">
      <c r="B94" s="111"/>
      <c r="D94" s="113"/>
      <c r="E94" s="114"/>
      <c r="M94" s="5"/>
      <c r="N94" s="5"/>
      <c r="O94" s="5"/>
      <c r="P94" s="5"/>
      <c r="Q94" s="5"/>
      <c r="R94" s="5"/>
      <c r="S94" s="5"/>
      <c r="T94" s="5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10" customFormat="1" x14ac:dyDescent="0.25">
      <c r="B95" s="111"/>
      <c r="D95" s="113"/>
      <c r="E95" s="114"/>
      <c r="M95" s="5"/>
      <c r="N95" s="5"/>
      <c r="O95" s="5"/>
      <c r="P95" s="5"/>
      <c r="Q95" s="5"/>
      <c r="R95" s="5"/>
      <c r="S95" s="5"/>
      <c r="T95" s="5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10" customFormat="1" x14ac:dyDescent="0.25">
      <c r="B96" s="111"/>
      <c r="D96" s="113"/>
      <c r="E96" s="114"/>
      <c r="M96" s="5"/>
      <c r="N96" s="5"/>
      <c r="O96" s="5"/>
      <c r="P96" s="5"/>
      <c r="Q96" s="5"/>
      <c r="R96" s="5"/>
      <c r="S96" s="5"/>
      <c r="T96" s="5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10" customFormat="1" x14ac:dyDescent="0.25">
      <c r="B97" s="111"/>
      <c r="D97" s="113"/>
      <c r="E97" s="114"/>
      <c r="M97" s="5"/>
      <c r="N97" s="5"/>
      <c r="O97" s="5"/>
      <c r="P97" s="5"/>
      <c r="Q97" s="5"/>
      <c r="R97" s="5"/>
      <c r="S97" s="5"/>
      <c r="T97" s="5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10" customFormat="1" x14ac:dyDescent="0.25">
      <c r="B98" s="111"/>
      <c r="D98" s="113"/>
      <c r="E98" s="114"/>
      <c r="M98" s="5"/>
      <c r="N98" s="5"/>
      <c r="O98" s="5"/>
      <c r="P98" s="5"/>
      <c r="Q98" s="5"/>
      <c r="R98" s="5"/>
      <c r="S98" s="5"/>
      <c r="T98" s="5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10" customFormat="1" x14ac:dyDescent="0.25">
      <c r="B99" s="111"/>
      <c r="D99" s="113"/>
      <c r="E99" s="114"/>
      <c r="M99" s="5"/>
      <c r="N99" s="5"/>
      <c r="O99" s="5"/>
      <c r="P99" s="5"/>
      <c r="Q99" s="5"/>
      <c r="R99" s="5"/>
      <c r="S99" s="5"/>
      <c r="T99" s="5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10" customFormat="1" x14ac:dyDescent="0.25">
      <c r="B100" s="111"/>
      <c r="D100" s="113"/>
      <c r="E100" s="114"/>
      <c r="M100" s="5"/>
      <c r="N100" s="5"/>
      <c r="O100" s="5"/>
      <c r="P100" s="5"/>
      <c r="Q100" s="5"/>
      <c r="R100" s="5"/>
      <c r="S100" s="5"/>
      <c r="T100" s="5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10" customFormat="1" x14ac:dyDescent="0.25">
      <c r="B101" s="111"/>
      <c r="D101" s="113"/>
      <c r="E101" s="114"/>
      <c r="M101" s="5"/>
      <c r="N101" s="5"/>
      <c r="O101" s="5"/>
      <c r="P101" s="5"/>
      <c r="Q101" s="5"/>
      <c r="R101" s="5"/>
      <c r="S101" s="5"/>
      <c r="T101" s="5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10" customFormat="1" x14ac:dyDescent="0.25">
      <c r="B102" s="111"/>
      <c r="D102" s="113"/>
      <c r="E102" s="114"/>
      <c r="M102" s="5"/>
      <c r="N102" s="5"/>
      <c r="O102" s="5"/>
      <c r="P102" s="5"/>
      <c r="Q102" s="5"/>
      <c r="R102" s="5"/>
      <c r="S102" s="5"/>
      <c r="T102" s="5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10" customFormat="1" x14ac:dyDescent="0.25">
      <c r="B103" s="111"/>
      <c r="D103" s="113"/>
      <c r="E103" s="114"/>
      <c r="M103" s="5"/>
      <c r="N103" s="5"/>
      <c r="O103" s="5"/>
      <c r="P103" s="5"/>
      <c r="Q103" s="5"/>
      <c r="R103" s="5"/>
      <c r="S103" s="5"/>
      <c r="T103" s="5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10" customFormat="1" x14ac:dyDescent="0.25">
      <c r="B104" s="111"/>
      <c r="D104" s="113"/>
      <c r="E104" s="114"/>
      <c r="M104" s="5"/>
      <c r="N104" s="5"/>
      <c r="O104" s="5"/>
      <c r="P104" s="5"/>
      <c r="Q104" s="5"/>
      <c r="R104" s="5"/>
      <c r="S104" s="5"/>
      <c r="T104" s="5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10" customFormat="1" x14ac:dyDescent="0.25">
      <c r="B105" s="111"/>
      <c r="D105" s="113"/>
      <c r="E105" s="114"/>
      <c r="M105" s="5"/>
      <c r="N105" s="5"/>
      <c r="O105" s="5"/>
      <c r="P105" s="5"/>
      <c r="Q105" s="5"/>
      <c r="R105" s="5"/>
      <c r="S105" s="5"/>
      <c r="T105" s="5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0" customFormat="1" x14ac:dyDescent="0.25">
      <c r="B106" s="111"/>
      <c r="D106" s="113"/>
      <c r="E106" s="114"/>
      <c r="M106" s="5"/>
      <c r="N106" s="5"/>
      <c r="O106" s="5"/>
      <c r="P106" s="5"/>
      <c r="Q106" s="5"/>
      <c r="R106" s="5"/>
      <c r="S106" s="5"/>
      <c r="T106" s="5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0" customFormat="1" x14ac:dyDescent="0.25">
      <c r="B107" s="111"/>
      <c r="D107" s="113"/>
      <c r="E107" s="114"/>
      <c r="M107" s="5"/>
      <c r="N107" s="5"/>
      <c r="O107" s="5"/>
      <c r="P107" s="5"/>
      <c r="Q107" s="5"/>
      <c r="R107" s="5"/>
      <c r="S107" s="5"/>
      <c r="T107" s="5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0" customFormat="1" x14ac:dyDescent="0.25">
      <c r="B108" s="111"/>
      <c r="D108" s="113"/>
      <c r="E108" s="114"/>
      <c r="M108" s="5"/>
      <c r="N108" s="5"/>
      <c r="O108" s="5"/>
      <c r="P108" s="5"/>
      <c r="Q108" s="5"/>
      <c r="R108" s="5"/>
      <c r="S108" s="5"/>
      <c r="T108" s="5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0" customFormat="1" x14ac:dyDescent="0.25">
      <c r="B109" s="111"/>
      <c r="D109" s="113"/>
      <c r="E109" s="114"/>
      <c r="M109" s="5"/>
      <c r="N109" s="5"/>
      <c r="O109" s="5"/>
      <c r="P109" s="5"/>
      <c r="Q109" s="5"/>
      <c r="R109" s="5"/>
      <c r="S109" s="5"/>
      <c r="T109" s="5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0" customFormat="1" x14ac:dyDescent="0.25">
      <c r="B110" s="111"/>
      <c r="D110" s="113"/>
      <c r="E110" s="114"/>
      <c r="M110" s="5"/>
      <c r="N110" s="5"/>
      <c r="O110" s="5"/>
      <c r="P110" s="5"/>
      <c r="Q110" s="5"/>
      <c r="R110" s="5"/>
      <c r="S110" s="5"/>
      <c r="T110" s="5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0" customFormat="1" x14ac:dyDescent="0.25">
      <c r="B111" s="111"/>
      <c r="D111" s="113"/>
      <c r="E111" s="114"/>
      <c r="M111" s="5"/>
      <c r="N111" s="5"/>
      <c r="O111" s="5"/>
      <c r="P111" s="5"/>
      <c r="Q111" s="5"/>
      <c r="R111" s="5"/>
      <c r="S111" s="5"/>
      <c r="T111" s="5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0" customFormat="1" x14ac:dyDescent="0.25">
      <c r="B112" s="111"/>
      <c r="D112" s="113"/>
      <c r="E112" s="114"/>
      <c r="M112" s="5"/>
      <c r="N112" s="5"/>
      <c r="O112" s="5"/>
      <c r="P112" s="5"/>
      <c r="Q112" s="5"/>
      <c r="R112" s="5"/>
      <c r="S112" s="5"/>
      <c r="T112" s="5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0" customFormat="1" x14ac:dyDescent="0.25">
      <c r="B113" s="111"/>
      <c r="D113" s="113"/>
      <c r="E113" s="114"/>
      <c r="M113" s="5"/>
      <c r="N113" s="5"/>
      <c r="O113" s="5"/>
      <c r="P113" s="5"/>
      <c r="Q113" s="5"/>
      <c r="R113" s="5"/>
      <c r="S113" s="5"/>
      <c r="T113" s="5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0" customFormat="1" x14ac:dyDescent="0.25">
      <c r="B114" s="111"/>
      <c r="D114" s="113"/>
      <c r="E114" s="114"/>
      <c r="M114" s="5"/>
      <c r="N114" s="5"/>
      <c r="O114" s="5"/>
      <c r="P114" s="5"/>
      <c r="Q114" s="5"/>
      <c r="R114" s="5"/>
      <c r="S114" s="5"/>
      <c r="T114" s="5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0" customFormat="1" x14ac:dyDescent="0.25">
      <c r="B115" s="111"/>
      <c r="D115" s="113"/>
      <c r="E115" s="114"/>
      <c r="M115" s="5"/>
      <c r="N115" s="5"/>
      <c r="O115" s="5"/>
      <c r="P115" s="5"/>
      <c r="Q115" s="5"/>
      <c r="R115" s="5"/>
      <c r="S115" s="5"/>
      <c r="T115" s="5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0" customFormat="1" x14ac:dyDescent="0.25">
      <c r="B116" s="111"/>
      <c r="D116" s="113"/>
      <c r="E116" s="114"/>
      <c r="M116" s="5"/>
      <c r="N116" s="5"/>
      <c r="O116" s="5"/>
      <c r="P116" s="5"/>
      <c r="Q116" s="5"/>
      <c r="R116" s="5"/>
      <c r="S116" s="5"/>
      <c r="T116" s="5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0" customFormat="1" x14ac:dyDescent="0.25">
      <c r="B117" s="111"/>
      <c r="D117" s="113"/>
      <c r="E117" s="114"/>
      <c r="M117" s="5"/>
      <c r="N117" s="5"/>
      <c r="O117" s="5"/>
      <c r="P117" s="5"/>
      <c r="Q117" s="5"/>
      <c r="R117" s="5"/>
      <c r="S117" s="5"/>
      <c r="T117" s="5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0" customFormat="1" x14ac:dyDescent="0.25">
      <c r="B118" s="111"/>
      <c r="D118" s="113"/>
      <c r="E118" s="114"/>
      <c r="M118" s="5"/>
      <c r="N118" s="5"/>
      <c r="O118" s="5"/>
      <c r="P118" s="5"/>
      <c r="Q118" s="5"/>
      <c r="R118" s="5"/>
      <c r="S118" s="5"/>
      <c r="T118" s="5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0" customFormat="1" x14ac:dyDescent="0.25">
      <c r="B119" s="111"/>
      <c r="D119" s="113"/>
      <c r="E119" s="114"/>
      <c r="M119" s="5"/>
      <c r="N119" s="5"/>
      <c r="O119" s="5"/>
      <c r="P119" s="5"/>
      <c r="Q119" s="5"/>
      <c r="R119" s="5"/>
      <c r="S119" s="5"/>
      <c r="T119" s="5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0" customFormat="1" x14ac:dyDescent="0.25">
      <c r="D120" s="113"/>
      <c r="E120" s="114"/>
      <c r="M120" s="5"/>
      <c r="N120" s="5"/>
      <c r="O120" s="5"/>
      <c r="P120" s="5"/>
      <c r="Q120" s="5"/>
      <c r="R120" s="5"/>
      <c r="S120" s="5"/>
      <c r="T120" s="5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0" customFormat="1" x14ac:dyDescent="0.25">
      <c r="D121" s="113"/>
      <c r="E121" s="114"/>
      <c r="M121" s="5"/>
      <c r="N121" s="5"/>
      <c r="O121" s="5"/>
      <c r="P121" s="5"/>
      <c r="Q121" s="5"/>
      <c r="R121" s="5"/>
      <c r="S121" s="5"/>
      <c r="T121" s="5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0" customFormat="1" x14ac:dyDescent="0.25">
      <c r="D122" s="113"/>
      <c r="E122" s="114"/>
      <c r="M122" s="5"/>
      <c r="N122" s="5"/>
      <c r="O122" s="5"/>
      <c r="P122" s="5"/>
      <c r="Q122" s="5"/>
      <c r="R122" s="5"/>
      <c r="S122" s="5"/>
      <c r="T122" s="5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0" customFormat="1" x14ac:dyDescent="0.25">
      <c r="D123" s="113"/>
      <c r="E123" s="114"/>
      <c r="M123" s="5"/>
      <c r="N123" s="5"/>
      <c r="O123" s="5"/>
      <c r="P123" s="5"/>
      <c r="Q123" s="5"/>
      <c r="R123" s="5"/>
      <c r="S123" s="5"/>
      <c r="T123" s="5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0" customFormat="1" x14ac:dyDescent="0.25">
      <c r="D124" s="113"/>
      <c r="E124" s="114"/>
      <c r="M124" s="5"/>
      <c r="N124" s="5"/>
      <c r="O124" s="5"/>
      <c r="P124" s="5"/>
      <c r="Q124" s="5"/>
      <c r="R124" s="5"/>
      <c r="S124" s="5"/>
      <c r="T124" s="5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0" customFormat="1" x14ac:dyDescent="0.25">
      <c r="D125" s="113"/>
      <c r="E125" s="114"/>
      <c r="M125" s="5"/>
      <c r="N125" s="5"/>
      <c r="O125" s="5"/>
      <c r="P125" s="5"/>
      <c r="Q125" s="5"/>
      <c r="R125" s="5"/>
      <c r="S125" s="5"/>
      <c r="T125" s="5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0" customFormat="1" x14ac:dyDescent="0.25">
      <c r="D126" s="113"/>
      <c r="E126" s="114"/>
      <c r="M126" s="5"/>
      <c r="N126" s="5"/>
      <c r="O126" s="5"/>
      <c r="P126" s="5"/>
      <c r="Q126" s="5"/>
      <c r="R126" s="5"/>
      <c r="S126" s="5"/>
      <c r="T126" s="5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0" customFormat="1" x14ac:dyDescent="0.25">
      <c r="D127" s="113"/>
      <c r="E127" s="114"/>
      <c r="M127" s="5"/>
      <c r="N127" s="5"/>
      <c r="O127" s="5"/>
      <c r="P127" s="5"/>
      <c r="Q127" s="5"/>
      <c r="R127" s="5"/>
      <c r="S127" s="5"/>
      <c r="T127" s="5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0" customFormat="1" x14ac:dyDescent="0.25">
      <c r="D128" s="113"/>
      <c r="E128" s="114"/>
      <c r="M128" s="5"/>
      <c r="N128" s="5"/>
      <c r="O128" s="5"/>
      <c r="P128" s="5"/>
      <c r="Q128" s="5"/>
      <c r="R128" s="5"/>
      <c r="S128" s="5"/>
      <c r="T128" s="5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13:38" s="110" customFormat="1" x14ac:dyDescent="0.25">
      <c r="M129" s="5"/>
      <c r="N129" s="5"/>
      <c r="O129" s="5"/>
      <c r="P129" s="5"/>
      <c r="Q129" s="5"/>
      <c r="R129" s="5"/>
      <c r="S129" s="5"/>
      <c r="T129" s="5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13:38" s="110" customFormat="1" x14ac:dyDescent="0.25">
      <c r="M130" s="5"/>
      <c r="N130" s="5"/>
      <c r="O130" s="5"/>
      <c r="P130" s="5"/>
      <c r="Q130" s="5"/>
      <c r="R130" s="5"/>
      <c r="S130" s="5"/>
      <c r="T130" s="5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13:38" s="18" customFormat="1" x14ac:dyDescent="0.25">
      <c r="M131" s="5"/>
      <c r="N131" s="5"/>
      <c r="O131" s="5"/>
      <c r="P131" s="5"/>
      <c r="Q131" s="5"/>
      <c r="R131" s="5"/>
      <c r="S131" s="5"/>
      <c r="T131" s="5"/>
      <c r="U131" s="110"/>
    </row>
    <row r="132" spans="13:38" s="18" customFormat="1" x14ac:dyDescent="0.25">
      <c r="M132" s="5"/>
      <c r="N132" s="5"/>
      <c r="O132" s="5"/>
      <c r="P132" s="5"/>
      <c r="Q132" s="5"/>
      <c r="R132" s="5"/>
      <c r="S132" s="5"/>
      <c r="T132" s="5"/>
      <c r="U132" s="110"/>
    </row>
    <row r="133" spans="13:38" s="18" customFormat="1" x14ac:dyDescent="0.25">
      <c r="M133" s="5"/>
      <c r="N133" s="5"/>
      <c r="O133" s="5"/>
      <c r="P133" s="5"/>
      <c r="Q133" s="5"/>
      <c r="R133" s="5"/>
      <c r="S133" s="5"/>
      <c r="T133" s="5"/>
      <c r="U133" s="110"/>
    </row>
    <row r="134" spans="13:38" s="18" customFormat="1" x14ac:dyDescent="0.25">
      <c r="M134" s="5"/>
      <c r="N134" s="5"/>
      <c r="O134" s="5"/>
      <c r="P134" s="5"/>
      <c r="Q134" s="5"/>
      <c r="R134" s="5"/>
      <c r="S134" s="5"/>
      <c r="T134" s="5"/>
      <c r="U134" s="110"/>
    </row>
    <row r="135" spans="13:38" s="29" customFormat="1" x14ac:dyDescent="0.25">
      <c r="M135" s="158"/>
      <c r="N135" s="158"/>
      <c r="O135" s="5"/>
      <c r="P135" s="5"/>
      <c r="Q135" s="5"/>
      <c r="R135" s="5"/>
      <c r="S135" s="5"/>
      <c r="T135" s="5"/>
      <c r="U135" s="110"/>
      <c r="V135" s="18"/>
      <c r="W135" s="18"/>
      <c r="X135" s="18"/>
      <c r="Y135" s="18"/>
      <c r="Z135" s="18"/>
      <c r="AA135" s="18"/>
      <c r="AB135" s="18"/>
      <c r="AC135" s="18"/>
      <c r="AD135" s="18"/>
      <c r="AE135" s="18"/>
      <c r="AF135" s="18"/>
      <c r="AG135" s="18"/>
      <c r="AH135" s="18"/>
      <c r="AI135" s="18"/>
      <c r="AJ135" s="18"/>
      <c r="AK135" s="18"/>
      <c r="AL135" s="18"/>
    </row>
    <row r="136" spans="13:38" s="29" customFormat="1" x14ac:dyDescent="0.25">
      <c r="M136" s="158"/>
      <c r="N136" s="158"/>
      <c r="O136" s="5"/>
      <c r="P136" s="5"/>
      <c r="Q136" s="5"/>
      <c r="R136" s="5"/>
      <c r="S136" s="5"/>
      <c r="T136" s="5"/>
      <c r="U136" s="110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</row>
    <row r="137" spans="13:38" s="29" customFormat="1" x14ac:dyDescent="0.25">
      <c r="M137" s="158"/>
      <c r="N137" s="158"/>
      <c r="O137" s="5"/>
      <c r="P137" s="5"/>
      <c r="Q137" s="5"/>
      <c r="R137" s="5"/>
      <c r="S137" s="5"/>
      <c r="T137" s="5"/>
      <c r="U137" s="110"/>
      <c r="V137" s="18"/>
      <c r="W137" s="18"/>
      <c r="X137" s="18"/>
      <c r="Y137" s="18"/>
      <c r="Z137" s="18"/>
      <c r="AA137" s="18"/>
      <c r="AB137" s="18"/>
      <c r="AC137" s="18"/>
      <c r="AD137" s="18"/>
      <c r="AE137" s="18"/>
      <c r="AF137" s="18"/>
      <c r="AG137" s="18"/>
      <c r="AH137" s="18"/>
      <c r="AI137" s="18"/>
      <c r="AJ137" s="18"/>
      <c r="AK137" s="18"/>
      <c r="AL137" s="18"/>
    </row>
    <row r="138" spans="13:38" s="29" customFormat="1" x14ac:dyDescent="0.25">
      <c r="M138" s="158"/>
      <c r="N138" s="158"/>
      <c r="O138" s="5"/>
      <c r="P138" s="5"/>
      <c r="Q138" s="5"/>
      <c r="R138" s="5"/>
      <c r="S138" s="5"/>
      <c r="T138" s="5"/>
      <c r="U138" s="110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13:38" s="29" customFormat="1" x14ac:dyDescent="0.25">
      <c r="M139" s="158"/>
      <c r="N139" s="158"/>
      <c r="O139" s="5"/>
      <c r="P139" s="5"/>
      <c r="Q139" s="5"/>
      <c r="R139" s="5"/>
      <c r="S139" s="5"/>
      <c r="T139" s="5"/>
      <c r="U139" s="110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13:38" s="29" customFormat="1" x14ac:dyDescent="0.25">
      <c r="M140" s="158"/>
      <c r="N140" s="158"/>
      <c r="O140" s="5"/>
      <c r="P140" s="5"/>
      <c r="Q140" s="5"/>
      <c r="R140" s="5"/>
      <c r="S140" s="5"/>
      <c r="T140" s="5"/>
      <c r="U140" s="110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13:38" s="29" customFormat="1" x14ac:dyDescent="0.25">
      <c r="M141" s="158"/>
      <c r="N141" s="158"/>
      <c r="O141" s="5"/>
      <c r="P141" s="5"/>
      <c r="Q141" s="5"/>
      <c r="R141" s="5"/>
      <c r="S141" s="5"/>
      <c r="T141" s="5"/>
      <c r="U141" s="110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13:38" s="29" customFormat="1" x14ac:dyDescent="0.25">
      <c r="M142" s="158"/>
      <c r="N142" s="158"/>
      <c r="O142" s="5"/>
      <c r="P142" s="5"/>
      <c r="Q142" s="5"/>
      <c r="R142" s="5"/>
      <c r="S142" s="5"/>
      <c r="T142" s="5"/>
      <c r="U142" s="110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13:38" s="29" customFormat="1" x14ac:dyDescent="0.25">
      <c r="M143" s="158"/>
      <c r="N143" s="158"/>
      <c r="O143" s="5"/>
      <c r="P143" s="5"/>
      <c r="Q143" s="5"/>
      <c r="R143" s="5"/>
      <c r="S143" s="5"/>
      <c r="T143" s="5"/>
      <c r="U143" s="110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13:38" s="29" customFormat="1" x14ac:dyDescent="0.25">
      <c r="M144" s="158"/>
      <c r="N144" s="158"/>
      <c r="O144" s="5"/>
      <c r="P144" s="5"/>
      <c r="Q144" s="5"/>
      <c r="R144" s="5"/>
      <c r="S144" s="5"/>
      <c r="T144" s="5"/>
      <c r="U144" s="110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3:38" s="29" customFormat="1" x14ac:dyDescent="0.25">
      <c r="M145" s="158"/>
      <c r="N145" s="158"/>
      <c r="O145" s="5"/>
      <c r="P145" s="5"/>
      <c r="Q145" s="5"/>
      <c r="R145" s="5"/>
      <c r="S145" s="5"/>
      <c r="T145" s="5"/>
      <c r="U145" s="110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3:38" s="29" customFormat="1" x14ac:dyDescent="0.25">
      <c r="M146" s="158"/>
      <c r="N146" s="158"/>
      <c r="O146" s="5"/>
      <c r="P146" s="5"/>
      <c r="Q146" s="5"/>
      <c r="R146" s="5"/>
      <c r="S146" s="5"/>
      <c r="T146" s="5"/>
      <c r="U146" s="110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ignoredErrors>
    <ignoredError sqref="D37:D69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46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58"/>
    <col min="14" max="14" width="11.42578125" style="158" hidden="1" customWidth="1"/>
    <col min="15" max="20" width="14.42578125" style="5" bestFit="1" customWidth="1"/>
    <col min="21" max="26" width="11.42578125" style="5"/>
    <col min="27" max="32" width="11.42578125" style="18"/>
    <col min="33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1" x14ac:dyDescent="0.25">
      <c r="A7" s="49"/>
      <c r="B7" s="30"/>
      <c r="C7" s="235" t="s">
        <v>156</v>
      </c>
      <c r="D7" s="235"/>
      <c r="E7" s="235"/>
      <c r="F7" s="235"/>
      <c r="G7" s="235"/>
      <c r="H7" s="235"/>
      <c r="I7" s="235"/>
      <c r="J7" s="235"/>
      <c r="K7" s="235"/>
      <c r="L7" s="51"/>
      <c r="O7" s="154"/>
    </row>
    <row r="8" spans="1:21" x14ac:dyDescent="0.25">
      <c r="A8" s="49"/>
      <c r="B8" s="30"/>
      <c r="C8" s="232" t="s">
        <v>157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1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21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1" x14ac:dyDescent="0.25">
      <c r="A13" s="49"/>
      <c r="B13" s="60" t="s">
        <v>128</v>
      </c>
      <c r="C13" s="63">
        <v>4774.518</v>
      </c>
      <c r="D13" s="63">
        <v>4048.482</v>
      </c>
      <c r="E13" s="63">
        <v>4053.8110000000001</v>
      </c>
      <c r="F13" s="63">
        <v>4880.5600000000004</v>
      </c>
      <c r="G13" s="63">
        <v>4363.0129999999999</v>
      </c>
      <c r="H13" s="63">
        <v>4701.8490000000002</v>
      </c>
      <c r="I13" s="63">
        <v>7.7661010865656355</v>
      </c>
      <c r="J13" s="63">
        <v>107.76610108656564</v>
      </c>
      <c r="K13" s="63">
        <v>-10.604254429819537</v>
      </c>
      <c r="L13" s="51"/>
      <c r="N13" s="158">
        <v>1</v>
      </c>
      <c r="O13" s="68">
        <v>4774518</v>
      </c>
      <c r="P13" s="68">
        <v>4048482</v>
      </c>
      <c r="Q13" s="68">
        <v>4053811</v>
      </c>
      <c r="R13" s="68">
        <v>4880560</v>
      </c>
      <c r="S13" s="68">
        <v>4363013</v>
      </c>
      <c r="T13" s="68">
        <v>4701849</v>
      </c>
      <c r="U13" s="18"/>
    </row>
    <row r="14" spans="1:21" x14ac:dyDescent="0.25">
      <c r="A14" s="49"/>
      <c r="B14" s="60" t="s">
        <v>129</v>
      </c>
      <c r="C14" s="63">
        <v>4200.8609999999999</v>
      </c>
      <c r="D14" s="63">
        <v>4144.4690000000001</v>
      </c>
      <c r="E14" s="63">
        <v>4375.8090000000002</v>
      </c>
      <c r="F14" s="63">
        <v>4793.7299999999996</v>
      </c>
      <c r="G14" s="63">
        <v>4228.3220000000001</v>
      </c>
      <c r="H14" s="63">
        <v>4981.348</v>
      </c>
      <c r="I14" s="63">
        <v>17.809097793403627</v>
      </c>
      <c r="J14" s="63">
        <v>117.80909779340362</v>
      </c>
      <c r="K14" s="63">
        <v>-11.79474021273621</v>
      </c>
      <c r="L14" s="51"/>
      <c r="N14" s="158">
        <v>1</v>
      </c>
      <c r="O14" s="68">
        <v>4200861</v>
      </c>
      <c r="P14" s="68">
        <v>4144469</v>
      </c>
      <c r="Q14" s="68">
        <v>4375809</v>
      </c>
      <c r="R14" s="68">
        <v>4793730</v>
      </c>
      <c r="S14" s="68">
        <v>4228322</v>
      </c>
      <c r="T14" s="68">
        <v>4981348</v>
      </c>
      <c r="U14" s="18"/>
    </row>
    <row r="15" spans="1:21" x14ac:dyDescent="0.25">
      <c r="A15" s="49"/>
      <c r="B15" s="60" t="s">
        <v>130</v>
      </c>
      <c r="C15" s="63">
        <v>4044.143</v>
      </c>
      <c r="D15" s="63">
        <v>4250.13</v>
      </c>
      <c r="E15" s="63">
        <v>4610.26</v>
      </c>
      <c r="F15" s="63">
        <v>4848.2610000000004</v>
      </c>
      <c r="G15" s="63">
        <v>4301.5789999999997</v>
      </c>
      <c r="H15" s="23">
        <v>5062.2129999999997</v>
      </c>
      <c r="I15" s="23">
        <v>17.682669549948994</v>
      </c>
      <c r="J15" s="23">
        <v>117.682669549949</v>
      </c>
      <c r="K15" s="23">
        <v>-11.275836841292175</v>
      </c>
      <c r="L15" s="51"/>
      <c r="N15" s="158" t="s">
        <v>110</v>
      </c>
      <c r="O15" s="68">
        <v>4044143</v>
      </c>
      <c r="P15" s="68">
        <v>4250130</v>
      </c>
      <c r="Q15" s="68">
        <v>4610260</v>
      </c>
      <c r="R15" s="68">
        <v>4848261</v>
      </c>
      <c r="S15" s="68">
        <v>4301579</v>
      </c>
      <c r="T15" s="68">
        <v>5062213</v>
      </c>
      <c r="U15" s="18"/>
    </row>
    <row r="16" spans="1:21" x14ac:dyDescent="0.25">
      <c r="A16" s="49"/>
      <c r="B16" s="60" t="s">
        <v>131</v>
      </c>
      <c r="C16" s="63">
        <v>3631.9720000000002</v>
      </c>
      <c r="D16" s="63">
        <v>4192.116</v>
      </c>
      <c r="E16" s="63">
        <v>4661.5860000000002</v>
      </c>
      <c r="F16" s="63">
        <v>4589.3040000000001</v>
      </c>
      <c r="G16" s="63">
        <v>4155.5450000000001</v>
      </c>
      <c r="H16" s="65"/>
      <c r="I16" s="63" t="s">
        <v>110</v>
      </c>
      <c r="J16" s="63" t="s">
        <v>110</v>
      </c>
      <c r="K16" s="63" t="s">
        <v>110</v>
      </c>
      <c r="L16" s="51"/>
      <c r="N16" s="158" t="s">
        <v>110</v>
      </c>
      <c r="O16" s="68">
        <v>3631972</v>
      </c>
      <c r="P16" s="68">
        <v>4192116</v>
      </c>
      <c r="Q16" s="68">
        <v>4661586</v>
      </c>
      <c r="R16" s="68">
        <v>4589304</v>
      </c>
      <c r="S16" s="68">
        <v>4155545</v>
      </c>
      <c r="T16" s="68"/>
      <c r="U16" s="18"/>
    </row>
    <row r="17" spans="1:32" ht="12" customHeight="1" x14ac:dyDescent="0.25">
      <c r="A17" s="49"/>
      <c r="B17" s="60"/>
      <c r="C17" s="66"/>
      <c r="D17" s="66"/>
      <c r="E17" s="66"/>
      <c r="F17" s="66"/>
      <c r="G17" s="66"/>
      <c r="H17" s="40"/>
      <c r="I17" s="36"/>
      <c r="J17" s="36"/>
      <c r="K17" s="36"/>
      <c r="L17" s="51"/>
    </row>
    <row r="18" spans="1:32" ht="18.75" customHeight="1" x14ac:dyDescent="0.25">
      <c r="A18" s="49"/>
      <c r="B18" s="64" t="s">
        <v>16</v>
      </c>
      <c r="C18" s="65">
        <v>4339.8406666666669</v>
      </c>
      <c r="D18" s="65">
        <v>4147.693666666667</v>
      </c>
      <c r="E18" s="65">
        <v>4346.626666666667</v>
      </c>
      <c r="F18" s="65">
        <v>4840.8503333333338</v>
      </c>
      <c r="G18" s="65">
        <v>4297.6379999999999</v>
      </c>
      <c r="H18" s="23">
        <v>4915.1366666666663</v>
      </c>
      <c r="I18" s="59">
        <v>14.368326663778252</v>
      </c>
      <c r="J18" s="23">
        <v>114.36832666377825</v>
      </c>
      <c r="K18" s="23">
        <v>-11.221423839379197</v>
      </c>
      <c r="L18" s="51"/>
    </row>
    <row r="19" spans="1:32" ht="18.75" customHeight="1" x14ac:dyDescent="0.25">
      <c r="A19" s="49"/>
      <c r="B19" s="64" t="s">
        <v>15</v>
      </c>
      <c r="C19" s="65"/>
      <c r="D19" s="65">
        <v>-4.4275127765827316</v>
      </c>
      <c r="E19" s="65">
        <v>4.7962317371397001</v>
      </c>
      <c r="F19" s="65">
        <v>11.370281014855976</v>
      </c>
      <c r="G19" s="65">
        <v>-11.221423839379197</v>
      </c>
      <c r="H19" s="23">
        <v>14.368326663778252</v>
      </c>
      <c r="I19" s="38"/>
      <c r="J19" s="38"/>
      <c r="K19" s="38"/>
      <c r="L19" s="51"/>
    </row>
    <row r="20" spans="1:32" ht="12" customHeight="1" x14ac:dyDescent="0.25">
      <c r="A20" s="49"/>
      <c r="B20" s="32"/>
      <c r="C20" s="39"/>
      <c r="D20" s="39"/>
      <c r="E20" s="39"/>
      <c r="F20" s="39"/>
      <c r="G20" s="39"/>
      <c r="H20" s="40"/>
      <c r="I20" s="36"/>
      <c r="J20" s="36"/>
      <c r="K20" s="36"/>
      <c r="L20" s="51"/>
    </row>
    <row r="21" spans="1:32" ht="14.25" customHeight="1" x14ac:dyDescent="0.25">
      <c r="A21" s="49"/>
      <c r="B21" s="34"/>
      <c r="C21" s="35"/>
      <c r="D21" s="35"/>
      <c r="E21" s="35"/>
      <c r="F21" s="125"/>
      <c r="G21" s="124"/>
      <c r="H21" s="35"/>
      <c r="I21" s="36"/>
      <c r="J21" s="36"/>
      <c r="K21" s="36"/>
      <c r="L21" s="51"/>
    </row>
    <row r="22" spans="1:32" s="44" customFormat="1" x14ac:dyDescent="0.25">
      <c r="A22" s="52"/>
      <c r="B22" s="32"/>
      <c r="C22" s="41"/>
      <c r="D22" s="41"/>
      <c r="E22" s="41"/>
      <c r="F22" s="41"/>
      <c r="G22" s="41"/>
      <c r="H22" s="42"/>
      <c r="I22" s="43"/>
      <c r="J22" s="43"/>
      <c r="K22" s="43"/>
      <c r="L22" s="51"/>
      <c r="M22" s="158"/>
      <c r="N22" s="158" t="s">
        <v>110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18"/>
      <c r="AB22" s="18"/>
      <c r="AC22" s="18"/>
      <c r="AD22" s="18"/>
      <c r="AE22" s="18"/>
      <c r="AF22" s="18"/>
    </row>
    <row r="23" spans="1:32" s="44" customFormat="1" x14ac:dyDescent="0.25">
      <c r="A23" s="52"/>
      <c r="B23" s="32"/>
      <c r="C23" s="41"/>
      <c r="D23" s="41"/>
      <c r="E23" s="41"/>
      <c r="F23" s="41"/>
      <c r="G23" s="41"/>
      <c r="H23" s="42"/>
      <c r="I23" s="43"/>
      <c r="J23" s="43"/>
      <c r="K23" s="43"/>
      <c r="L23" s="51"/>
      <c r="M23" s="158"/>
      <c r="N23" s="158" t="s">
        <v>110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18"/>
      <c r="AB23" s="18"/>
      <c r="AC23" s="18"/>
      <c r="AD23" s="18"/>
      <c r="AE23" s="18"/>
      <c r="AF23" s="18"/>
    </row>
    <row r="24" spans="1:32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158"/>
      <c r="N24" s="158" t="s">
        <v>110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18"/>
      <c r="AB24" s="18"/>
      <c r="AC24" s="18"/>
      <c r="AD24" s="18"/>
      <c r="AE24" s="18"/>
      <c r="AF24" s="18"/>
    </row>
    <row r="25" spans="1:32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158"/>
      <c r="N25" s="158" t="s">
        <v>110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18"/>
      <c r="AB25" s="18"/>
      <c r="AC25" s="18"/>
      <c r="AD25" s="18"/>
      <c r="AE25" s="18"/>
      <c r="AF25" s="18"/>
    </row>
    <row r="26" spans="1:32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158"/>
      <c r="N26" s="158" t="s">
        <v>110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18"/>
      <c r="AB26" s="18"/>
      <c r="AC26" s="18"/>
      <c r="AD26" s="18"/>
      <c r="AE26" s="18"/>
      <c r="AF26" s="18"/>
    </row>
    <row r="27" spans="1:32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158"/>
      <c r="N27" s="158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18"/>
      <c r="AB27" s="18"/>
      <c r="AC27" s="18"/>
      <c r="AD27" s="18"/>
      <c r="AE27" s="18"/>
      <c r="AF27" s="18"/>
    </row>
    <row r="28" spans="1:32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158"/>
      <c r="N28" s="158" t="s">
        <v>110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18"/>
      <c r="AB28" s="18"/>
      <c r="AC28" s="18"/>
      <c r="AD28" s="18"/>
      <c r="AE28" s="18"/>
      <c r="AF28" s="18"/>
    </row>
    <row r="29" spans="1:32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158"/>
      <c r="N29" s="158" t="s">
        <v>110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18"/>
      <c r="AB29" s="18"/>
      <c r="AC29" s="18"/>
      <c r="AD29" s="18"/>
      <c r="AE29" s="18"/>
      <c r="AF29" s="18"/>
    </row>
    <row r="30" spans="1:32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158"/>
      <c r="N30" s="158" t="s">
        <v>110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18"/>
      <c r="AB30" s="18"/>
      <c r="AC30" s="18"/>
      <c r="AD30" s="18"/>
      <c r="AE30" s="18"/>
      <c r="AF30" s="18"/>
    </row>
    <row r="31" spans="1:32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158"/>
      <c r="N31" s="158" t="s">
        <v>110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18"/>
      <c r="AB31" s="18"/>
      <c r="AC31" s="18"/>
      <c r="AD31" s="18"/>
      <c r="AE31" s="18"/>
      <c r="AF31" s="18"/>
    </row>
    <row r="32" spans="1:32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58"/>
      <c r="N32" s="158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8"/>
      <c r="AB32" s="18"/>
      <c r="AC32" s="18"/>
      <c r="AD32" s="18"/>
      <c r="AE32" s="18"/>
      <c r="AF32" s="18"/>
    </row>
    <row r="33" spans="1:32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58"/>
      <c r="N33" s="158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8"/>
      <c r="AB33" s="18"/>
      <c r="AC33" s="18"/>
      <c r="AD33" s="18"/>
      <c r="AE33" s="18"/>
      <c r="AF33" s="18"/>
    </row>
    <row r="34" spans="1:32" s="44" customFormat="1" x14ac:dyDescent="0.25">
      <c r="A34" s="52"/>
      <c r="B34" s="34"/>
      <c r="C34" s="42"/>
      <c r="D34" s="42"/>
      <c r="E34" s="42"/>
      <c r="F34" s="42"/>
      <c r="G34" s="42"/>
      <c r="H34" s="42"/>
      <c r="I34" s="45"/>
      <c r="J34" s="45"/>
      <c r="K34" s="45"/>
      <c r="L34" s="51"/>
      <c r="M34" s="158"/>
      <c r="N34" s="158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8"/>
      <c r="AB34" s="18"/>
      <c r="AC34" s="18"/>
      <c r="AD34" s="18"/>
      <c r="AE34" s="18"/>
      <c r="AF34" s="18"/>
    </row>
    <row r="35" spans="1:32" x14ac:dyDescent="0.25">
      <c r="A35" s="53"/>
      <c r="B35" s="67" t="s">
        <v>136</v>
      </c>
      <c r="C35" s="54"/>
      <c r="D35" s="54"/>
      <c r="E35" s="54"/>
      <c r="F35" s="54"/>
      <c r="G35" s="54"/>
      <c r="H35" s="54"/>
      <c r="I35" s="54"/>
      <c r="J35" s="54"/>
      <c r="K35" s="54"/>
      <c r="L35" s="55"/>
    </row>
    <row r="36" spans="1:32" s="5" customFormat="1" x14ac:dyDescent="0.25"/>
    <row r="37" spans="1:32" s="5" customFormat="1" x14ac:dyDescent="0.25"/>
    <row r="38" spans="1:32" s="5" customFormat="1" x14ac:dyDescent="0.25">
      <c r="B38" s="18" t="s">
        <v>21</v>
      </c>
      <c r="C38" s="18"/>
      <c r="D38" s="18"/>
    </row>
    <row r="39" spans="1:32" s="5" customFormat="1" x14ac:dyDescent="0.25">
      <c r="B39" s="148">
        <v>1826896</v>
      </c>
      <c r="C39" s="218"/>
      <c r="D39" s="218"/>
    </row>
    <row r="40" spans="1:32" s="5" customFormat="1" x14ac:dyDescent="0.25">
      <c r="B40" s="148">
        <v>1343370</v>
      </c>
      <c r="C40" s="218"/>
      <c r="D40" s="218"/>
    </row>
    <row r="41" spans="1:32" s="5" customFormat="1" x14ac:dyDescent="0.25">
      <c r="B41" s="148">
        <v>1369398</v>
      </c>
      <c r="C41" s="218"/>
      <c r="D41" s="218"/>
    </row>
    <row r="42" spans="1:32" s="5" customFormat="1" x14ac:dyDescent="0.25">
      <c r="B42" s="148">
        <v>1349309</v>
      </c>
      <c r="C42" s="219" t="s">
        <v>205</v>
      </c>
      <c r="D42" s="218">
        <v>1472.24325</v>
      </c>
    </row>
    <row r="43" spans="1:32" s="5" customFormat="1" x14ac:dyDescent="0.25">
      <c r="B43" s="148">
        <v>1495400</v>
      </c>
      <c r="C43" s="219" t="s">
        <v>206</v>
      </c>
      <c r="D43" s="218">
        <v>1389.36925</v>
      </c>
    </row>
    <row r="44" spans="1:32" s="5" customFormat="1" x14ac:dyDescent="0.25">
      <c r="B44" s="148">
        <v>1315505</v>
      </c>
      <c r="C44" s="219" t="s">
        <v>207</v>
      </c>
      <c r="D44" s="218">
        <v>1382.403</v>
      </c>
    </row>
    <row r="45" spans="1:32" s="5" customFormat="1" x14ac:dyDescent="0.25">
      <c r="B45" s="148">
        <v>1316604</v>
      </c>
      <c r="C45" s="219" t="s">
        <v>208</v>
      </c>
      <c r="D45" s="218">
        <v>1369.2045000000001</v>
      </c>
    </row>
    <row r="46" spans="1:32" s="5" customFormat="1" x14ac:dyDescent="0.25">
      <c r="B46" s="148">
        <v>1316604</v>
      </c>
      <c r="C46" s="219" t="s">
        <v>209</v>
      </c>
      <c r="D46" s="218">
        <v>1261.19175</v>
      </c>
    </row>
    <row r="47" spans="1:32" s="5" customFormat="1" x14ac:dyDescent="0.25">
      <c r="B47" s="148">
        <v>4774518</v>
      </c>
      <c r="C47" s="219" t="s">
        <v>210</v>
      </c>
      <c r="D47" s="218">
        <v>4774.518</v>
      </c>
    </row>
    <row r="48" spans="1:32" s="5" customFormat="1" x14ac:dyDescent="0.25">
      <c r="B48" s="148">
        <v>4200861</v>
      </c>
      <c r="C48" s="219" t="s">
        <v>211</v>
      </c>
      <c r="D48" s="218">
        <v>4200.8609999999999</v>
      </c>
    </row>
    <row r="49" spans="2:5" s="5" customFormat="1" x14ac:dyDescent="0.25">
      <c r="B49" s="148">
        <v>4044143</v>
      </c>
      <c r="C49" s="219" t="s">
        <v>212</v>
      </c>
      <c r="D49" s="218">
        <v>4044.143</v>
      </c>
    </row>
    <row r="50" spans="2:5" s="5" customFormat="1" x14ac:dyDescent="0.25">
      <c r="B50" s="148">
        <v>3631972</v>
      </c>
      <c r="C50" s="219" t="s">
        <v>213</v>
      </c>
      <c r="D50" s="218">
        <v>3631.9720000000002</v>
      </c>
      <c r="E50" s="152"/>
    </row>
    <row r="51" spans="2:5" s="5" customFormat="1" x14ac:dyDescent="0.25">
      <c r="B51" s="148">
        <v>4048482</v>
      </c>
      <c r="C51" s="219" t="s">
        <v>214</v>
      </c>
      <c r="D51" s="218">
        <v>4048.482</v>
      </c>
      <c r="E51" s="152"/>
    </row>
    <row r="52" spans="2:5" s="5" customFormat="1" x14ac:dyDescent="0.25">
      <c r="B52" s="148">
        <v>4144469</v>
      </c>
      <c r="C52" s="219" t="s">
        <v>215</v>
      </c>
      <c r="D52" s="218">
        <v>3967.2664999999997</v>
      </c>
      <c r="E52" s="152"/>
    </row>
    <row r="53" spans="2:5" s="5" customFormat="1" x14ac:dyDescent="0.25">
      <c r="B53" s="148">
        <v>4250130</v>
      </c>
      <c r="C53" s="219" t="s">
        <v>216</v>
      </c>
      <c r="D53" s="218">
        <f t="shared" ref="D53:D67" si="0">+AVERAGE(B50:B53)/1000</f>
        <v>4018.76325</v>
      </c>
      <c r="E53" s="152"/>
    </row>
    <row r="54" spans="2:5" s="5" customFormat="1" x14ac:dyDescent="0.25">
      <c r="B54" s="148">
        <v>4192116</v>
      </c>
      <c r="C54" s="219" t="s">
        <v>217</v>
      </c>
      <c r="D54" s="218">
        <f t="shared" si="0"/>
        <v>4158.79925</v>
      </c>
      <c r="E54" s="152"/>
    </row>
    <row r="55" spans="2:5" s="5" customFormat="1" x14ac:dyDescent="0.25">
      <c r="B55" s="148">
        <v>4053811</v>
      </c>
      <c r="C55" s="219" t="s">
        <v>218</v>
      </c>
      <c r="D55" s="218">
        <f t="shared" si="0"/>
        <v>4160.1315000000004</v>
      </c>
      <c r="E55" s="152"/>
    </row>
    <row r="56" spans="2:5" s="5" customFormat="1" x14ac:dyDescent="0.25">
      <c r="B56" s="148">
        <v>4375809</v>
      </c>
      <c r="C56" s="219" t="s">
        <v>219</v>
      </c>
      <c r="D56" s="218">
        <f t="shared" si="0"/>
        <v>4217.9665000000005</v>
      </c>
      <c r="E56" s="152"/>
    </row>
    <row r="57" spans="2:5" s="5" customFormat="1" x14ac:dyDescent="0.25">
      <c r="B57" s="148">
        <v>4610260</v>
      </c>
      <c r="C57" s="219" t="s">
        <v>220</v>
      </c>
      <c r="D57" s="218">
        <f t="shared" si="0"/>
        <v>4307.9989999999998</v>
      </c>
      <c r="E57" s="152"/>
    </row>
    <row r="58" spans="2:5" s="5" customFormat="1" x14ac:dyDescent="0.25">
      <c r="B58" s="148">
        <v>4661586</v>
      </c>
      <c r="C58" s="219" t="s">
        <v>221</v>
      </c>
      <c r="D58" s="218">
        <f t="shared" si="0"/>
        <v>4425.3665000000001</v>
      </c>
      <c r="E58" s="152"/>
    </row>
    <row r="59" spans="2:5" s="5" customFormat="1" x14ac:dyDescent="0.25">
      <c r="B59" s="148">
        <v>4880560</v>
      </c>
      <c r="C59" s="219" t="s">
        <v>222</v>
      </c>
      <c r="D59" s="218">
        <f t="shared" si="0"/>
        <v>4632.05375</v>
      </c>
      <c r="E59" s="152"/>
    </row>
    <row r="60" spans="2:5" s="5" customFormat="1" x14ac:dyDescent="0.25">
      <c r="B60" s="148">
        <v>4793730</v>
      </c>
      <c r="C60" s="219" t="s">
        <v>223</v>
      </c>
      <c r="D60" s="218">
        <f t="shared" si="0"/>
        <v>4736.5339999999997</v>
      </c>
      <c r="E60" s="152"/>
    </row>
    <row r="61" spans="2:5" s="5" customFormat="1" x14ac:dyDescent="0.25">
      <c r="B61" s="148">
        <v>4848261</v>
      </c>
      <c r="C61" s="219" t="s">
        <v>224</v>
      </c>
      <c r="D61" s="218">
        <f t="shared" si="0"/>
        <v>4796.0342499999997</v>
      </c>
      <c r="E61" s="152"/>
    </row>
    <row r="62" spans="2:5" s="5" customFormat="1" x14ac:dyDescent="0.25">
      <c r="B62" s="148">
        <v>4589304</v>
      </c>
      <c r="C62" s="219" t="s">
        <v>225</v>
      </c>
      <c r="D62" s="218">
        <f t="shared" si="0"/>
        <v>4777.9637499999999</v>
      </c>
      <c r="E62" s="152"/>
    </row>
    <row r="63" spans="2:5" s="5" customFormat="1" x14ac:dyDescent="0.25">
      <c r="B63" s="148">
        <v>4363013</v>
      </c>
      <c r="C63" s="219" t="s">
        <v>226</v>
      </c>
      <c r="D63" s="218">
        <f t="shared" si="0"/>
        <v>4648.5770000000002</v>
      </c>
      <c r="E63" s="152"/>
    </row>
    <row r="64" spans="2:5" s="5" customFormat="1" x14ac:dyDescent="0.25">
      <c r="B64" s="148">
        <v>4228322</v>
      </c>
      <c r="C64" s="219" t="s">
        <v>227</v>
      </c>
      <c r="D64" s="218">
        <f t="shared" si="0"/>
        <v>4507.2250000000004</v>
      </c>
      <c r="E64" s="152"/>
    </row>
    <row r="65" spans="2:26" s="5" customFormat="1" x14ac:dyDescent="0.25">
      <c r="B65" s="148">
        <v>4301579</v>
      </c>
      <c r="C65" s="219" t="s">
        <v>228</v>
      </c>
      <c r="D65" s="218">
        <f t="shared" si="0"/>
        <v>4370.5545000000002</v>
      </c>
      <c r="E65" s="152"/>
    </row>
    <row r="66" spans="2:26" s="5" customFormat="1" x14ac:dyDescent="0.25">
      <c r="B66" s="148">
        <v>4155545</v>
      </c>
      <c r="C66" s="219" t="s">
        <v>229</v>
      </c>
      <c r="D66" s="218">
        <f t="shared" si="0"/>
        <v>4262.1147499999997</v>
      </c>
      <c r="E66" s="152"/>
    </row>
    <row r="67" spans="2:26" s="5" customFormat="1" x14ac:dyDescent="0.25">
      <c r="B67" s="148">
        <v>4701849</v>
      </c>
      <c r="C67" s="219" t="s">
        <v>230</v>
      </c>
      <c r="D67" s="218">
        <f t="shared" si="0"/>
        <v>4346.8237499999996</v>
      </c>
      <c r="E67" s="152"/>
    </row>
    <row r="68" spans="2:26" s="5" customFormat="1" x14ac:dyDescent="0.25">
      <c r="B68" s="148">
        <v>4981348</v>
      </c>
      <c r="C68" s="18" t="s">
        <v>231</v>
      </c>
      <c r="D68" s="218">
        <f>+AVERAGE(B65:B68)/1000</f>
        <v>4535.08025</v>
      </c>
      <c r="E68" s="152"/>
    </row>
    <row r="69" spans="2:26" s="5" customFormat="1" x14ac:dyDescent="0.25">
      <c r="B69" s="148">
        <v>5062213</v>
      </c>
      <c r="C69" s="225">
        <v>41883</v>
      </c>
      <c r="D69" s="218">
        <f>+AVERAGE(B66:B69)/1000</f>
        <v>4725.2387500000004</v>
      </c>
      <c r="E69" s="152"/>
    </row>
    <row r="70" spans="2:26" s="5" customFormat="1" x14ac:dyDescent="0.25">
      <c r="B70" s="81"/>
      <c r="D70" s="157"/>
      <c r="E70" s="152"/>
    </row>
    <row r="71" spans="2:26" s="5" customFormat="1" x14ac:dyDescent="0.25">
      <c r="B71" s="81"/>
      <c r="D71" s="157"/>
      <c r="E71" s="152"/>
    </row>
    <row r="72" spans="2:26" s="5" customFormat="1" x14ac:dyDescent="0.25">
      <c r="B72" s="81"/>
      <c r="D72" s="157"/>
      <c r="E72" s="152"/>
    </row>
    <row r="73" spans="2:26" s="5" customFormat="1" x14ac:dyDescent="0.25">
      <c r="B73" s="81"/>
      <c r="D73" s="157"/>
      <c r="E73" s="152"/>
    </row>
    <row r="74" spans="2:26" s="5" customFormat="1" x14ac:dyDescent="0.25">
      <c r="B74" s="81"/>
      <c r="D74" s="157"/>
      <c r="E74" s="152"/>
    </row>
    <row r="75" spans="2:26" s="5" customFormat="1" x14ac:dyDescent="0.25">
      <c r="B75" s="81"/>
      <c r="D75" s="157"/>
      <c r="E75" s="152"/>
    </row>
    <row r="76" spans="2:26" s="5" customFormat="1" x14ac:dyDescent="0.25">
      <c r="B76" s="81"/>
      <c r="D76" s="157"/>
      <c r="E76" s="152"/>
    </row>
    <row r="77" spans="2:26" s="5" customFormat="1" x14ac:dyDescent="0.25">
      <c r="B77" s="81"/>
      <c r="D77" s="157"/>
      <c r="E77" s="152"/>
    </row>
    <row r="78" spans="2:26" s="5" customFormat="1" x14ac:dyDescent="0.25">
      <c r="B78" s="81"/>
      <c r="D78" s="157"/>
      <c r="E78" s="152"/>
    </row>
    <row r="79" spans="2:26" s="110" customFormat="1" x14ac:dyDescent="0.25">
      <c r="B79" s="111"/>
      <c r="D79" s="113"/>
      <c r="E79" s="114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spans="2:26" s="110" customFormat="1" x14ac:dyDescent="0.25">
      <c r="B80" s="111"/>
      <c r="D80" s="113"/>
      <c r="E80" s="114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spans="2:26" s="110" customFormat="1" x14ac:dyDescent="0.25">
      <c r="B81" s="111"/>
      <c r="D81" s="113"/>
      <c r="E81" s="114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spans="2:26" s="110" customFormat="1" x14ac:dyDescent="0.25">
      <c r="B82" s="111"/>
      <c r="D82" s="113"/>
      <c r="E82" s="114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spans="2:26" s="110" customFormat="1" x14ac:dyDescent="0.25">
      <c r="B83" s="111"/>
      <c r="D83" s="113"/>
      <c r="E83" s="114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spans="2:26" s="110" customFormat="1" x14ac:dyDescent="0.25">
      <c r="B84" s="111"/>
      <c r="D84" s="113"/>
      <c r="E84" s="114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spans="2:26" s="110" customFormat="1" x14ac:dyDescent="0.25">
      <c r="B85" s="111"/>
      <c r="D85" s="113"/>
      <c r="E85" s="114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spans="2:26" s="110" customFormat="1" x14ac:dyDescent="0.25">
      <c r="B86" s="111"/>
      <c r="D86" s="113"/>
      <c r="E86" s="114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spans="2:26" s="110" customFormat="1" x14ac:dyDescent="0.25">
      <c r="B87" s="111"/>
      <c r="D87" s="113"/>
      <c r="E87" s="114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spans="2:26" s="110" customFormat="1" x14ac:dyDescent="0.25">
      <c r="B88" s="111"/>
      <c r="D88" s="113"/>
      <c r="E88" s="114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spans="2:26" s="110" customFormat="1" x14ac:dyDescent="0.25">
      <c r="B89" s="111"/>
      <c r="D89" s="113"/>
      <c r="E89" s="114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spans="2:26" s="110" customFormat="1" x14ac:dyDescent="0.25">
      <c r="B90" s="111"/>
      <c r="D90" s="113"/>
      <c r="E90" s="114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spans="2:26" s="110" customFormat="1" x14ac:dyDescent="0.25">
      <c r="B91" s="111"/>
      <c r="D91" s="113"/>
      <c r="E91" s="114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spans="2:26" s="110" customFormat="1" x14ac:dyDescent="0.25">
      <c r="B92" s="111"/>
      <c r="D92" s="113"/>
      <c r="E92" s="114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spans="2:26" s="18" customFormat="1" x14ac:dyDescent="0.25">
      <c r="B93" s="68"/>
      <c r="D93" s="144"/>
      <c r="E93" s="140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spans="2:26" s="18" customFormat="1" x14ac:dyDescent="0.25">
      <c r="B94" s="68"/>
      <c r="D94" s="144"/>
      <c r="E94" s="140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spans="2:26" s="18" customFormat="1" x14ac:dyDescent="0.25">
      <c r="B95" s="68"/>
      <c r="D95" s="144"/>
      <c r="E95" s="140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spans="2:26" s="18" customFormat="1" x14ac:dyDescent="0.25">
      <c r="B96" s="68"/>
      <c r="D96" s="144"/>
      <c r="E96" s="140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spans="2:26" s="18" customFormat="1" x14ac:dyDescent="0.25">
      <c r="B97" s="68"/>
      <c r="D97" s="144"/>
      <c r="E97" s="140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spans="2:26" s="18" customFormat="1" x14ac:dyDescent="0.25">
      <c r="B98" s="68"/>
      <c r="D98" s="144"/>
      <c r="E98" s="140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spans="2:26" s="18" customFormat="1" x14ac:dyDescent="0.25">
      <c r="B99" s="68"/>
      <c r="D99" s="144"/>
      <c r="E99" s="140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spans="2:26" s="18" customFormat="1" x14ac:dyDescent="0.25">
      <c r="B100" s="68"/>
      <c r="D100" s="144"/>
      <c r="E100" s="140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spans="2:26" s="18" customFormat="1" x14ac:dyDescent="0.25">
      <c r="B101" s="68"/>
      <c r="D101" s="144"/>
      <c r="E101" s="140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spans="2:26" s="18" customFormat="1" x14ac:dyDescent="0.25">
      <c r="B102" s="68"/>
      <c r="D102" s="144"/>
      <c r="E102" s="140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spans="2:26" s="18" customFormat="1" x14ac:dyDescent="0.25">
      <c r="B103" s="68"/>
      <c r="D103" s="144"/>
      <c r="E103" s="140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spans="2:26" s="18" customFormat="1" x14ac:dyDescent="0.25">
      <c r="B104" s="68"/>
      <c r="D104" s="144"/>
      <c r="E104" s="140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spans="2:26" s="18" customFormat="1" x14ac:dyDescent="0.25">
      <c r="B105" s="68"/>
      <c r="D105" s="144"/>
      <c r="E105" s="140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spans="2:26" s="18" customFormat="1" x14ac:dyDescent="0.25">
      <c r="B106" s="68"/>
      <c r="D106" s="144"/>
      <c r="E106" s="140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spans="2:26" s="18" customFormat="1" x14ac:dyDescent="0.25">
      <c r="B107" s="68"/>
      <c r="D107" s="144"/>
      <c r="E107" s="140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spans="2:26" s="18" customFormat="1" x14ac:dyDescent="0.25">
      <c r="B108" s="68"/>
      <c r="D108" s="144"/>
      <c r="E108" s="140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spans="2:26" s="18" customFormat="1" x14ac:dyDescent="0.25">
      <c r="B109" s="68"/>
      <c r="D109" s="144"/>
      <c r="E109" s="140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spans="2:26" s="18" customFormat="1" x14ac:dyDescent="0.25">
      <c r="B110" s="68"/>
      <c r="D110" s="144"/>
      <c r="E110" s="140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spans="2:26" s="18" customFormat="1" x14ac:dyDescent="0.25">
      <c r="B111" s="68"/>
      <c r="D111" s="144"/>
      <c r="E111" s="140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spans="2:26" s="18" customFormat="1" x14ac:dyDescent="0.25">
      <c r="B112" s="68"/>
      <c r="D112" s="144"/>
      <c r="E112" s="140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spans="2:26" s="18" customFormat="1" x14ac:dyDescent="0.25">
      <c r="B113" s="68"/>
      <c r="D113" s="144"/>
      <c r="E113" s="140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spans="2:26" s="18" customFormat="1" x14ac:dyDescent="0.25">
      <c r="B114" s="68"/>
      <c r="D114" s="144"/>
      <c r="E114" s="140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spans="2:26" s="18" customFormat="1" x14ac:dyDescent="0.25">
      <c r="B115" s="68"/>
      <c r="D115" s="144"/>
      <c r="E115" s="140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spans="2:26" s="18" customFormat="1" x14ac:dyDescent="0.25">
      <c r="B116" s="68"/>
      <c r="D116" s="144"/>
      <c r="E116" s="140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spans="2:26" s="18" customFormat="1" x14ac:dyDescent="0.25">
      <c r="B117" s="68"/>
      <c r="D117" s="144"/>
      <c r="E117" s="140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spans="2:26" s="18" customFormat="1" x14ac:dyDescent="0.25">
      <c r="B118" s="68"/>
      <c r="D118" s="144"/>
      <c r="E118" s="140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spans="2:26" s="18" customFormat="1" x14ac:dyDescent="0.25">
      <c r="B119" s="68"/>
      <c r="D119" s="144"/>
      <c r="E119" s="140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spans="2:26" s="18" customFormat="1" x14ac:dyDescent="0.25">
      <c r="D120" s="144"/>
      <c r="E120" s="140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spans="2:26" s="18" customFormat="1" x14ac:dyDescent="0.25">
      <c r="D121" s="144"/>
      <c r="E121" s="140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spans="2:26" s="18" customFormat="1" x14ac:dyDescent="0.25">
      <c r="D122" s="144"/>
      <c r="E122" s="140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spans="2:26" s="18" customFormat="1" x14ac:dyDescent="0.25">
      <c r="D123" s="144"/>
      <c r="E123" s="140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spans="2:26" s="18" customFormat="1" x14ac:dyDescent="0.25">
      <c r="D124" s="144"/>
      <c r="E124" s="140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spans="2:26" s="18" customFormat="1" x14ac:dyDescent="0.25">
      <c r="D125" s="144"/>
      <c r="E125" s="140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spans="2:26" s="18" customFormat="1" x14ac:dyDescent="0.25">
      <c r="D126" s="144"/>
      <c r="E126" s="140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spans="2:26" s="18" customFormat="1" x14ac:dyDescent="0.25">
      <c r="D127" s="144"/>
      <c r="E127" s="140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spans="2:26" s="18" customFormat="1" x14ac:dyDescent="0.25">
      <c r="D128" s="144"/>
      <c r="E128" s="140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spans="13:32" s="18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spans="13:32" s="18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spans="13:32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spans="13:32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spans="13:32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spans="13:32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spans="13:32" s="29" customFormat="1" x14ac:dyDescent="0.25">
      <c r="M135" s="158"/>
      <c r="N135" s="158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18"/>
      <c r="AB135" s="18"/>
      <c r="AC135" s="18"/>
      <c r="AD135" s="18"/>
      <c r="AE135" s="18"/>
      <c r="AF135" s="18"/>
    </row>
    <row r="136" spans="13:32" s="29" customFormat="1" x14ac:dyDescent="0.25">
      <c r="M136" s="158"/>
      <c r="N136" s="158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18"/>
      <c r="AB136" s="18"/>
      <c r="AC136" s="18"/>
      <c r="AD136" s="18"/>
      <c r="AE136" s="18"/>
      <c r="AF136" s="18"/>
    </row>
    <row r="137" spans="13:32" s="29" customFormat="1" x14ac:dyDescent="0.25">
      <c r="M137" s="158"/>
      <c r="N137" s="158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18"/>
      <c r="AB137" s="18"/>
      <c r="AC137" s="18"/>
      <c r="AD137" s="18"/>
      <c r="AE137" s="18"/>
      <c r="AF137" s="18"/>
    </row>
    <row r="138" spans="13:32" s="29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18"/>
      <c r="AB138" s="18"/>
      <c r="AC138" s="18"/>
      <c r="AD138" s="18"/>
      <c r="AE138" s="18"/>
      <c r="AF138" s="18"/>
    </row>
    <row r="139" spans="13:32" s="29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18"/>
      <c r="AB139" s="18"/>
      <c r="AC139" s="18"/>
      <c r="AD139" s="18"/>
      <c r="AE139" s="18"/>
      <c r="AF139" s="18"/>
    </row>
    <row r="140" spans="13:32" s="29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18"/>
      <c r="AB140" s="18"/>
      <c r="AC140" s="18"/>
      <c r="AD140" s="18"/>
      <c r="AE140" s="18"/>
      <c r="AF140" s="18"/>
    </row>
    <row r="141" spans="13:32" s="29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18"/>
      <c r="AB141" s="18"/>
      <c r="AC141" s="18"/>
      <c r="AD141" s="18"/>
      <c r="AE141" s="18"/>
      <c r="AF141" s="18"/>
    </row>
    <row r="142" spans="13:32" s="29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18"/>
      <c r="AB142" s="18"/>
      <c r="AC142" s="18"/>
      <c r="AD142" s="18"/>
      <c r="AE142" s="18"/>
      <c r="AF142" s="18"/>
    </row>
    <row r="143" spans="13:32" s="29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18"/>
      <c r="AB143" s="18"/>
      <c r="AC143" s="18"/>
      <c r="AD143" s="18"/>
      <c r="AE143" s="18"/>
      <c r="AF143" s="18"/>
    </row>
    <row r="144" spans="13:32" s="29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18"/>
      <c r="AB144" s="18"/>
      <c r="AC144" s="18"/>
      <c r="AD144" s="18"/>
      <c r="AE144" s="18"/>
      <c r="AF144" s="18"/>
    </row>
    <row r="145" spans="13:32" s="29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18"/>
      <c r="AB145" s="18"/>
      <c r="AC145" s="18"/>
      <c r="AD145" s="18"/>
      <c r="AE145" s="18"/>
      <c r="AF145" s="18"/>
    </row>
    <row r="146" spans="13:32" s="29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18"/>
      <c r="AB146" s="18"/>
      <c r="AC146" s="18"/>
      <c r="AD146" s="18"/>
      <c r="AE146" s="18"/>
      <c r="AF146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ignoredErrors>
    <ignoredError sqref="D38:D69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46"/>
  <sheetViews>
    <sheetView showGridLines="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58"/>
    <col min="14" max="14" width="11.42578125" style="158" hidden="1" customWidth="1"/>
    <col min="15" max="25" width="11.42578125" style="5"/>
    <col min="26" max="27" width="11.42578125" style="158"/>
    <col min="28" max="28" width="11.42578125" style="112"/>
    <col min="29" max="31" width="11.42578125" style="121"/>
    <col min="32" max="16384" width="11.42578125" style="28"/>
  </cols>
  <sheetData>
    <row r="1" spans="1:19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9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9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9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9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9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9" x14ac:dyDescent="0.25">
      <c r="A7" s="49"/>
      <c r="B7" s="30"/>
      <c r="C7" s="235" t="s">
        <v>156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9" x14ac:dyDescent="0.25">
      <c r="A8" s="49"/>
      <c r="B8" s="30"/>
      <c r="C8" s="232" t="s">
        <v>155</v>
      </c>
      <c r="D8" s="232"/>
      <c r="E8" s="232"/>
      <c r="F8" s="232"/>
      <c r="G8" s="232"/>
      <c r="H8" s="232"/>
      <c r="I8" s="232"/>
      <c r="J8" s="232"/>
      <c r="K8" s="232"/>
      <c r="L8" s="51"/>
      <c r="P8" s="154"/>
    </row>
    <row r="9" spans="1:19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19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19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"/>
    </row>
    <row r="12" spans="1:19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9" x14ac:dyDescent="0.25">
      <c r="A13" s="49"/>
      <c r="B13" s="60" t="s">
        <v>128</v>
      </c>
      <c r="C13" s="63">
        <v>2205.4340000000002</v>
      </c>
      <c r="D13" s="63">
        <v>1892.8620000000001</v>
      </c>
      <c r="E13" s="63">
        <v>1757.1849999999999</v>
      </c>
      <c r="F13" s="63">
        <v>1617.5879999999997</v>
      </c>
      <c r="G13" s="63">
        <v>1673.5119999999997</v>
      </c>
      <c r="H13" s="63">
        <v>2233.0950000000003</v>
      </c>
      <c r="I13" s="63">
        <v>33.437644904846842</v>
      </c>
      <c r="J13" s="63">
        <v>133.43764490484685</v>
      </c>
      <c r="K13" s="63">
        <v>3.4572462209165655</v>
      </c>
      <c r="L13" s="51"/>
      <c r="N13" s="158">
        <v>1</v>
      </c>
      <c r="Q13" s="223">
        <f>+R13/1000</f>
        <v>2233.0949999999998</v>
      </c>
      <c r="R13" s="223">
        <v>2233095</v>
      </c>
      <c r="S13" s="18"/>
    </row>
    <row r="14" spans="1:19" x14ac:dyDescent="0.25">
      <c r="A14" s="49"/>
      <c r="B14" s="60" t="s">
        <v>129</v>
      </c>
      <c r="C14" s="63">
        <v>2078.9560000000001</v>
      </c>
      <c r="D14" s="63">
        <v>2001.0600000000004</v>
      </c>
      <c r="E14" s="63">
        <v>1856.0689999999995</v>
      </c>
      <c r="F14" s="63">
        <v>1488.1480000000001</v>
      </c>
      <c r="G14" s="63">
        <v>1880.643</v>
      </c>
      <c r="H14" s="63">
        <v>2996.701</v>
      </c>
      <c r="I14" s="63">
        <v>59.344490155760553</v>
      </c>
      <c r="J14" s="63">
        <v>159.34449015576055</v>
      </c>
      <c r="K14" s="63">
        <v>26.374728857613604</v>
      </c>
      <c r="L14" s="51"/>
      <c r="N14" s="158">
        <v>1</v>
      </c>
      <c r="Q14" s="223">
        <f t="shared" ref="Q14:Q15" si="0">+R14/1000</f>
        <v>2996.701</v>
      </c>
      <c r="R14" s="223">
        <v>2996701</v>
      </c>
      <c r="S14" s="18"/>
    </row>
    <row r="15" spans="1:19" x14ac:dyDescent="0.25">
      <c r="A15" s="49"/>
      <c r="B15" s="60" t="s">
        <v>130</v>
      </c>
      <c r="C15" s="63">
        <v>2049.8180000000002</v>
      </c>
      <c r="D15" s="63">
        <v>1959.4169999999995</v>
      </c>
      <c r="E15" s="63">
        <v>1839.1589999999997</v>
      </c>
      <c r="F15" s="63">
        <v>1503.6119999999992</v>
      </c>
      <c r="G15" s="63">
        <v>2119.6000000000004</v>
      </c>
      <c r="H15" s="23">
        <v>3105.136</v>
      </c>
      <c r="I15" s="23">
        <v>46.496320060388726</v>
      </c>
      <c r="J15" s="23">
        <v>146.49632006038874</v>
      </c>
      <c r="K15" s="23">
        <v>40.967217606669905</v>
      </c>
      <c r="L15" s="51"/>
      <c r="N15" s="158" t="s">
        <v>110</v>
      </c>
      <c r="Q15" s="223">
        <f t="shared" si="0"/>
        <v>3105.136</v>
      </c>
      <c r="R15" s="224">
        <v>3105136</v>
      </c>
      <c r="S15" s="18"/>
    </row>
    <row r="16" spans="1:19" x14ac:dyDescent="0.25">
      <c r="A16" s="49"/>
      <c r="B16" s="60" t="s">
        <v>131</v>
      </c>
      <c r="C16" s="63">
        <v>1838.0160000000001</v>
      </c>
      <c r="D16" s="63">
        <v>1795.8739999999998</v>
      </c>
      <c r="E16" s="63">
        <v>1537.8159999999998</v>
      </c>
      <c r="F16" s="63">
        <v>1755.3829999999998</v>
      </c>
      <c r="G16" s="63">
        <v>2058.8329999999996</v>
      </c>
      <c r="H16" s="65"/>
      <c r="I16" s="63" t="s">
        <v>110</v>
      </c>
      <c r="J16" s="63" t="s">
        <v>110</v>
      </c>
      <c r="K16" s="63" t="s">
        <v>110</v>
      </c>
      <c r="L16" s="51"/>
      <c r="N16" s="158" t="s">
        <v>110</v>
      </c>
      <c r="Q16" s="18"/>
      <c r="R16" s="18"/>
      <c r="S16" s="18"/>
    </row>
    <row r="17" spans="1:31" ht="12" customHeight="1" x14ac:dyDescent="0.25">
      <c r="A17" s="49"/>
      <c r="B17" s="60"/>
      <c r="C17" s="66"/>
      <c r="D17" s="66"/>
      <c r="E17" s="66"/>
      <c r="F17" s="66"/>
      <c r="G17" s="66"/>
      <c r="H17" s="40"/>
      <c r="I17" s="36"/>
      <c r="J17" s="36"/>
      <c r="K17" s="36"/>
      <c r="L17" s="51"/>
      <c r="Q17" s="18"/>
      <c r="R17" s="18"/>
      <c r="S17" s="18"/>
    </row>
    <row r="18" spans="1:31" ht="18.75" customHeight="1" x14ac:dyDescent="0.25">
      <c r="A18" s="49"/>
      <c r="B18" s="64" t="s">
        <v>16</v>
      </c>
      <c r="C18" s="65">
        <v>2142.1950000000002</v>
      </c>
      <c r="D18" s="65">
        <v>1946.9610000000002</v>
      </c>
      <c r="E18" s="65">
        <v>1806.6269999999997</v>
      </c>
      <c r="F18" s="65">
        <v>1552.8679999999999</v>
      </c>
      <c r="G18" s="65">
        <v>1777.0774999999999</v>
      </c>
      <c r="H18" s="23">
        <v>2614.8980000000001</v>
      </c>
      <c r="I18" s="59">
        <v>47.145974218907185</v>
      </c>
      <c r="J18" s="23">
        <v>147.14597421890718</v>
      </c>
      <c r="K18" s="23">
        <v>14.438413310081732</v>
      </c>
      <c r="L18" s="51"/>
      <c r="Q18" s="18"/>
      <c r="R18" s="18"/>
      <c r="S18" s="18"/>
    </row>
    <row r="19" spans="1:31" ht="18.75" customHeight="1" x14ac:dyDescent="0.25">
      <c r="A19" s="49"/>
      <c r="B19" s="64" t="s">
        <v>15</v>
      </c>
      <c r="C19" s="65"/>
      <c r="D19" s="65">
        <v>-9.113736144468632</v>
      </c>
      <c r="E19" s="65">
        <v>-7.2078485393390235</v>
      </c>
      <c r="F19" s="65">
        <v>-14.046009497256485</v>
      </c>
      <c r="G19" s="65">
        <v>14.438413310081732</v>
      </c>
      <c r="H19" s="23">
        <v>47.145974218907185</v>
      </c>
      <c r="I19" s="38"/>
      <c r="J19" s="38"/>
      <c r="K19" s="38"/>
      <c r="L19" s="51"/>
    </row>
    <row r="20" spans="1:31" ht="12" customHeight="1" x14ac:dyDescent="0.25">
      <c r="A20" s="49"/>
      <c r="B20" s="32"/>
      <c r="C20" s="39"/>
      <c r="D20" s="39"/>
      <c r="E20" s="39"/>
      <c r="F20" s="39"/>
      <c r="G20" s="39"/>
      <c r="H20" s="40"/>
      <c r="I20" s="36"/>
      <c r="J20" s="36"/>
      <c r="K20" s="36"/>
      <c r="L20" s="51"/>
    </row>
    <row r="21" spans="1:31" ht="14.25" customHeight="1" x14ac:dyDescent="0.25">
      <c r="A21" s="49"/>
      <c r="B21" s="34"/>
      <c r="C21" s="35"/>
      <c r="D21" s="35"/>
      <c r="E21" s="35"/>
      <c r="F21" s="125"/>
      <c r="G21" s="124"/>
      <c r="H21" s="35"/>
      <c r="I21" s="36"/>
      <c r="J21" s="36"/>
      <c r="K21" s="36"/>
      <c r="L21" s="51"/>
    </row>
    <row r="22" spans="1:31" s="44" customFormat="1" x14ac:dyDescent="0.25">
      <c r="A22" s="52"/>
      <c r="B22" s="32"/>
      <c r="C22" s="41"/>
      <c r="D22" s="41"/>
      <c r="E22" s="41"/>
      <c r="F22" s="41"/>
      <c r="G22" s="41"/>
      <c r="H22" s="42"/>
      <c r="I22" s="43"/>
      <c r="J22" s="43"/>
      <c r="K22" s="43"/>
      <c r="L22" s="51"/>
      <c r="M22" s="158"/>
      <c r="N22" s="158" t="s">
        <v>110</v>
      </c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170"/>
      <c r="AA22" s="170"/>
      <c r="AB22" s="151"/>
      <c r="AC22" s="127"/>
      <c r="AD22" s="127"/>
      <c r="AE22" s="127"/>
    </row>
    <row r="23" spans="1:31" s="44" customFormat="1" x14ac:dyDescent="0.25">
      <c r="A23" s="52"/>
      <c r="B23" s="32"/>
      <c r="C23" s="41"/>
      <c r="D23" s="41"/>
      <c r="E23" s="41"/>
      <c r="F23" s="41"/>
      <c r="G23" s="41"/>
      <c r="H23" s="42"/>
      <c r="I23" s="43"/>
      <c r="J23" s="43"/>
      <c r="K23" s="43"/>
      <c r="L23" s="51"/>
      <c r="M23" s="158"/>
      <c r="N23" s="158" t="s">
        <v>110</v>
      </c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170"/>
      <c r="AA23" s="170"/>
      <c r="AB23" s="151"/>
      <c r="AC23" s="127"/>
      <c r="AD23" s="127"/>
      <c r="AE23" s="127"/>
    </row>
    <row r="24" spans="1:31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158"/>
      <c r="N24" s="158" t="s">
        <v>110</v>
      </c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170"/>
      <c r="AA24" s="170"/>
      <c r="AB24" s="151"/>
      <c r="AC24" s="127"/>
      <c r="AD24" s="127"/>
      <c r="AE24" s="127"/>
    </row>
    <row r="25" spans="1:31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158"/>
      <c r="N25" s="158" t="s">
        <v>110</v>
      </c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170"/>
      <c r="AA25" s="170"/>
      <c r="AB25" s="151"/>
      <c r="AC25" s="127"/>
      <c r="AD25" s="127"/>
      <c r="AE25" s="127"/>
    </row>
    <row r="26" spans="1:31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158"/>
      <c r="N26" s="158" t="s">
        <v>110</v>
      </c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170"/>
      <c r="AA26" s="170"/>
      <c r="AB26" s="151"/>
      <c r="AC26" s="127"/>
      <c r="AD26" s="127"/>
      <c r="AE26" s="127"/>
    </row>
    <row r="27" spans="1:31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158"/>
      <c r="N27" s="158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170"/>
      <c r="AA27" s="170"/>
      <c r="AB27" s="151"/>
      <c r="AC27" s="127"/>
      <c r="AD27" s="127"/>
      <c r="AE27" s="127"/>
    </row>
    <row r="28" spans="1:31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158"/>
      <c r="N28" s="158" t="s">
        <v>110</v>
      </c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170"/>
      <c r="AA28" s="170"/>
      <c r="AB28" s="151"/>
      <c r="AC28" s="127"/>
      <c r="AD28" s="127"/>
      <c r="AE28" s="127"/>
    </row>
    <row r="29" spans="1:31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158"/>
      <c r="N29" s="158" t="s">
        <v>110</v>
      </c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170"/>
      <c r="AA29" s="170"/>
      <c r="AB29" s="151"/>
      <c r="AC29" s="127"/>
      <c r="AD29" s="127"/>
      <c r="AE29" s="127"/>
    </row>
    <row r="30" spans="1:31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158"/>
      <c r="N30" s="158" t="s">
        <v>110</v>
      </c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170"/>
      <c r="AA30" s="170"/>
      <c r="AB30" s="151"/>
      <c r="AC30" s="127"/>
      <c r="AD30" s="127"/>
      <c r="AE30" s="127"/>
    </row>
    <row r="31" spans="1:31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158"/>
      <c r="N31" s="158" t="s">
        <v>110</v>
      </c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170"/>
      <c r="AA31" s="170"/>
      <c r="AB31" s="151"/>
      <c r="AC31" s="127"/>
      <c r="AD31" s="127"/>
      <c r="AE31" s="127"/>
    </row>
    <row r="32" spans="1:31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58"/>
      <c r="N32" s="158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170"/>
      <c r="AA32" s="170"/>
      <c r="AB32" s="151"/>
      <c r="AC32" s="127"/>
      <c r="AD32" s="127"/>
      <c r="AE32" s="127"/>
    </row>
    <row r="33" spans="1:31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58"/>
      <c r="N33" s="158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170"/>
      <c r="AA33" s="170"/>
      <c r="AB33" s="151"/>
      <c r="AC33" s="127"/>
      <c r="AD33" s="127"/>
      <c r="AE33" s="127"/>
    </row>
    <row r="34" spans="1:31" s="44" customFormat="1" x14ac:dyDescent="0.25">
      <c r="A34" s="52"/>
      <c r="B34" s="34"/>
      <c r="C34" s="42"/>
      <c r="D34" s="42"/>
      <c r="E34" s="42"/>
      <c r="F34" s="42"/>
      <c r="G34" s="42"/>
      <c r="H34" s="42"/>
      <c r="I34" s="45"/>
      <c r="J34" s="45"/>
      <c r="K34" s="45"/>
      <c r="L34" s="51"/>
      <c r="M34" s="158"/>
      <c r="N34" s="158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170"/>
      <c r="AA34" s="170"/>
      <c r="AB34" s="151"/>
      <c r="AC34" s="127"/>
      <c r="AD34" s="127"/>
      <c r="AE34" s="127"/>
    </row>
    <row r="35" spans="1:31" x14ac:dyDescent="0.25">
      <c r="A35" s="53"/>
      <c r="B35" s="67" t="s">
        <v>136</v>
      </c>
      <c r="C35" s="54"/>
      <c r="D35" s="54"/>
      <c r="E35" s="54"/>
      <c r="F35" s="54"/>
      <c r="G35" s="54"/>
      <c r="H35" s="54"/>
      <c r="I35" s="54"/>
      <c r="J35" s="54"/>
      <c r="K35" s="54"/>
      <c r="L35" s="55"/>
    </row>
    <row r="36" spans="1:31" s="5" customFormat="1" x14ac:dyDescent="0.25"/>
    <row r="37" spans="1:31" s="5" customFormat="1" x14ac:dyDescent="0.25"/>
    <row r="38" spans="1:31" s="5" customFormat="1" x14ac:dyDescent="0.25">
      <c r="B38" s="18" t="s">
        <v>37</v>
      </c>
      <c r="C38" s="18"/>
      <c r="D38" s="18"/>
    </row>
    <row r="39" spans="1:31" s="5" customFormat="1" x14ac:dyDescent="0.25">
      <c r="B39" s="148">
        <v>3645.7069999999999</v>
      </c>
      <c r="C39" s="218"/>
      <c r="D39" s="218"/>
    </row>
    <row r="40" spans="1:31" s="5" customFormat="1" x14ac:dyDescent="0.25">
      <c r="B40" s="148">
        <v>4912.4380000000001</v>
      </c>
      <c r="C40" s="218"/>
      <c r="D40" s="218"/>
    </row>
    <row r="41" spans="1:31" s="5" customFormat="1" x14ac:dyDescent="0.25">
      <c r="B41" s="148">
        <v>5208.5410000000002</v>
      </c>
      <c r="C41" s="218"/>
      <c r="D41" s="218"/>
    </row>
    <row r="42" spans="1:31" s="5" customFormat="1" x14ac:dyDescent="0.25">
      <c r="B42" s="148">
        <v>5650.9489999999996</v>
      </c>
      <c r="C42" s="219" t="s">
        <v>205</v>
      </c>
      <c r="D42" s="148">
        <v>4854.4087499999996</v>
      </c>
    </row>
    <row r="43" spans="1:31" s="5" customFormat="1" x14ac:dyDescent="0.25">
      <c r="B43" s="148">
        <v>5894</v>
      </c>
      <c r="C43" s="219" t="s">
        <v>206</v>
      </c>
      <c r="D43" s="148">
        <v>5416.482</v>
      </c>
    </row>
    <row r="44" spans="1:31" s="5" customFormat="1" x14ac:dyDescent="0.25">
      <c r="B44" s="148">
        <v>6089.62</v>
      </c>
      <c r="C44" s="219" t="s">
        <v>207</v>
      </c>
      <c r="D44" s="148">
        <v>5710.7775000000001</v>
      </c>
    </row>
    <row r="45" spans="1:31" s="5" customFormat="1" x14ac:dyDescent="0.25">
      <c r="B45" s="148">
        <v>5982.5169999999998</v>
      </c>
      <c r="C45" s="219" t="s">
        <v>208</v>
      </c>
      <c r="D45" s="148">
        <v>5904.2714999999998</v>
      </c>
    </row>
    <row r="46" spans="1:31" s="5" customFormat="1" x14ac:dyDescent="0.25">
      <c r="B46" s="148">
        <v>5915.7259999999997</v>
      </c>
      <c r="C46" s="219" t="s">
        <v>209</v>
      </c>
      <c r="D46" s="148">
        <v>5970.4657500000003</v>
      </c>
    </row>
    <row r="47" spans="1:31" s="5" customFormat="1" x14ac:dyDescent="0.25">
      <c r="B47" s="148">
        <v>2205.4340000000002</v>
      </c>
      <c r="C47" s="219" t="s">
        <v>210</v>
      </c>
      <c r="D47" s="148">
        <v>2205.4340000000002</v>
      </c>
    </row>
    <row r="48" spans="1:31" s="5" customFormat="1" x14ac:dyDescent="0.25">
      <c r="B48" s="148">
        <v>2078.9560000000001</v>
      </c>
      <c r="C48" s="219" t="s">
        <v>211</v>
      </c>
      <c r="D48" s="148">
        <v>2078.9560000000001</v>
      </c>
    </row>
    <row r="49" spans="2:5" s="5" customFormat="1" x14ac:dyDescent="0.25">
      <c r="B49" s="148">
        <v>2049.8180000000002</v>
      </c>
      <c r="C49" s="219" t="s">
        <v>212</v>
      </c>
      <c r="D49" s="148">
        <v>2049.8180000000002</v>
      </c>
    </row>
    <row r="50" spans="2:5" s="5" customFormat="1" x14ac:dyDescent="0.25">
      <c r="B50" s="148">
        <v>1838.0160000000001</v>
      </c>
      <c r="C50" s="219" t="s">
        <v>213</v>
      </c>
      <c r="D50" s="148">
        <v>1838.0160000000001</v>
      </c>
      <c r="E50" s="152"/>
    </row>
    <row r="51" spans="2:5" s="5" customFormat="1" x14ac:dyDescent="0.25">
      <c r="B51" s="148">
        <v>1892.8620000000001</v>
      </c>
      <c r="C51" s="219" t="s">
        <v>214</v>
      </c>
      <c r="D51" s="148">
        <v>1964.9130000000002</v>
      </c>
      <c r="E51" s="152"/>
    </row>
    <row r="52" spans="2:5" s="5" customFormat="1" x14ac:dyDescent="0.25">
      <c r="B52" s="148">
        <v>2001.0600000000004</v>
      </c>
      <c r="C52" s="219" t="s">
        <v>215</v>
      </c>
      <c r="D52" s="148">
        <v>1945.4390000000001</v>
      </c>
      <c r="E52" s="152"/>
    </row>
    <row r="53" spans="2:5" s="5" customFormat="1" x14ac:dyDescent="0.25">
      <c r="B53" s="148">
        <v>1959.4169999999995</v>
      </c>
      <c r="C53" s="219" t="s">
        <v>216</v>
      </c>
      <c r="D53" s="148">
        <v>1922.8387499999999</v>
      </c>
      <c r="E53" s="152"/>
    </row>
    <row r="54" spans="2:5" s="5" customFormat="1" x14ac:dyDescent="0.25">
      <c r="B54" s="148">
        <v>1795.8739999999998</v>
      </c>
      <c r="C54" s="219" t="s">
        <v>217</v>
      </c>
      <c r="D54" s="148">
        <v>1912.3032499999999</v>
      </c>
      <c r="E54" s="152"/>
    </row>
    <row r="55" spans="2:5" s="5" customFormat="1" x14ac:dyDescent="0.25">
      <c r="B55" s="148">
        <v>1757.1849999999999</v>
      </c>
      <c r="C55" s="219" t="s">
        <v>218</v>
      </c>
      <c r="D55" s="148">
        <v>1878.384</v>
      </c>
      <c r="E55" s="152"/>
    </row>
    <row r="56" spans="2:5" s="5" customFormat="1" x14ac:dyDescent="0.25">
      <c r="B56" s="148">
        <v>1856.0689999999995</v>
      </c>
      <c r="C56" s="219" t="s">
        <v>219</v>
      </c>
      <c r="D56" s="148">
        <v>1842.1362499999996</v>
      </c>
      <c r="E56" s="152"/>
    </row>
    <row r="57" spans="2:5" s="5" customFormat="1" x14ac:dyDescent="0.25">
      <c r="B57" s="148">
        <v>1839.1589999999997</v>
      </c>
      <c r="C57" s="219" t="s">
        <v>220</v>
      </c>
      <c r="D57" s="148">
        <v>1812.0717499999996</v>
      </c>
      <c r="E57" s="152"/>
    </row>
    <row r="58" spans="2:5" s="5" customFormat="1" x14ac:dyDescent="0.25">
      <c r="B58" s="148">
        <v>1537.8159999999998</v>
      </c>
      <c r="C58" s="219" t="s">
        <v>221</v>
      </c>
      <c r="D58" s="148">
        <v>1747.5572499999996</v>
      </c>
      <c r="E58" s="152"/>
    </row>
    <row r="59" spans="2:5" s="5" customFormat="1" x14ac:dyDescent="0.25">
      <c r="B59" s="148">
        <v>1617.5879999999997</v>
      </c>
      <c r="C59" s="219" t="s">
        <v>222</v>
      </c>
      <c r="D59" s="148">
        <v>1712.6579999999997</v>
      </c>
      <c r="E59" s="152"/>
    </row>
    <row r="60" spans="2:5" s="5" customFormat="1" x14ac:dyDescent="0.25">
      <c r="B60" s="148">
        <v>1488.1480000000001</v>
      </c>
      <c r="C60" s="219" t="s">
        <v>223</v>
      </c>
      <c r="D60" s="148">
        <v>1620.6777499999998</v>
      </c>
      <c r="E60" s="152"/>
    </row>
    <row r="61" spans="2:5" s="5" customFormat="1" x14ac:dyDescent="0.25">
      <c r="B61" s="148">
        <v>1503.6119999999992</v>
      </c>
      <c r="C61" s="219" t="s">
        <v>224</v>
      </c>
      <c r="D61" s="148">
        <f t="shared" ref="D61:D69" si="1">+AVERAGE(B58:B61)</f>
        <v>1536.7909999999997</v>
      </c>
      <c r="E61" s="152"/>
    </row>
    <row r="62" spans="2:5" s="5" customFormat="1" x14ac:dyDescent="0.25">
      <c r="B62" s="148">
        <v>1755.3829999999998</v>
      </c>
      <c r="C62" s="219" t="s">
        <v>225</v>
      </c>
      <c r="D62" s="148">
        <f t="shared" si="1"/>
        <v>1591.1827499999997</v>
      </c>
      <c r="E62" s="152"/>
    </row>
    <row r="63" spans="2:5" s="5" customFormat="1" x14ac:dyDescent="0.25">
      <c r="B63" s="148">
        <v>1673.5119999999997</v>
      </c>
      <c r="C63" s="219" t="s">
        <v>226</v>
      </c>
      <c r="D63" s="148">
        <f t="shared" si="1"/>
        <v>1605.1637499999997</v>
      </c>
      <c r="E63" s="152"/>
    </row>
    <row r="64" spans="2:5" s="5" customFormat="1" x14ac:dyDescent="0.25">
      <c r="B64" s="148">
        <v>1880.643</v>
      </c>
      <c r="C64" s="219" t="s">
        <v>227</v>
      </c>
      <c r="D64" s="148">
        <f t="shared" si="1"/>
        <v>1703.2874999999997</v>
      </c>
      <c r="E64" s="152"/>
    </row>
    <row r="65" spans="2:27" s="5" customFormat="1" x14ac:dyDescent="0.25">
      <c r="B65" s="148">
        <v>2119.6000000000004</v>
      </c>
      <c r="C65" s="219" t="s">
        <v>228</v>
      </c>
      <c r="D65" s="148">
        <f t="shared" si="1"/>
        <v>1857.2845</v>
      </c>
      <c r="E65" s="152"/>
    </row>
    <row r="66" spans="2:27" s="5" customFormat="1" x14ac:dyDescent="0.25">
      <c r="B66" s="148">
        <v>2058.8329999999996</v>
      </c>
      <c r="C66" s="219" t="s">
        <v>229</v>
      </c>
      <c r="D66" s="148">
        <f t="shared" si="1"/>
        <v>1933.1469999999999</v>
      </c>
      <c r="E66" s="152"/>
    </row>
    <row r="67" spans="2:27" s="5" customFormat="1" x14ac:dyDescent="0.25">
      <c r="B67" s="148">
        <v>2233.0950000000003</v>
      </c>
      <c r="C67" s="219" t="s">
        <v>230</v>
      </c>
      <c r="D67" s="148">
        <f t="shared" si="1"/>
        <v>2073.0427500000001</v>
      </c>
      <c r="E67" s="152"/>
    </row>
    <row r="68" spans="2:27" s="5" customFormat="1" x14ac:dyDescent="0.25">
      <c r="B68" s="68">
        <v>2996.701</v>
      </c>
      <c r="C68" s="18" t="s">
        <v>231</v>
      </c>
      <c r="D68" s="148">
        <f t="shared" si="1"/>
        <v>2352.0572499999998</v>
      </c>
      <c r="E68" s="152"/>
    </row>
    <row r="69" spans="2:27" s="5" customFormat="1" x14ac:dyDescent="0.25">
      <c r="B69" s="68">
        <f>3104236/1000</f>
        <v>3104.2359999999999</v>
      </c>
      <c r="C69" s="219" t="s">
        <v>238</v>
      </c>
      <c r="D69" s="148">
        <f t="shared" si="1"/>
        <v>2598.2162499999999</v>
      </c>
      <c r="E69" s="152"/>
    </row>
    <row r="70" spans="2:27" s="5" customFormat="1" x14ac:dyDescent="0.25">
      <c r="B70" s="81"/>
      <c r="D70" s="157"/>
      <c r="E70" s="152"/>
    </row>
    <row r="71" spans="2:27" s="5" customFormat="1" x14ac:dyDescent="0.25">
      <c r="B71" s="81"/>
      <c r="D71" s="157"/>
      <c r="E71" s="152"/>
    </row>
    <row r="72" spans="2:27" s="5" customFormat="1" x14ac:dyDescent="0.25">
      <c r="B72" s="81"/>
      <c r="D72" s="157"/>
      <c r="E72" s="152"/>
    </row>
    <row r="73" spans="2:27" s="5" customFormat="1" x14ac:dyDescent="0.25">
      <c r="B73" s="81"/>
      <c r="D73" s="157"/>
      <c r="E73" s="152"/>
    </row>
    <row r="74" spans="2:27" s="5" customFormat="1" x14ac:dyDescent="0.25">
      <c r="B74" s="81"/>
      <c r="D74" s="157"/>
      <c r="E74" s="152"/>
    </row>
    <row r="75" spans="2:27" s="5" customFormat="1" x14ac:dyDescent="0.25">
      <c r="B75" s="81"/>
      <c r="D75" s="157"/>
      <c r="E75" s="152"/>
    </row>
    <row r="76" spans="2:27" s="5" customFormat="1" x14ac:dyDescent="0.25">
      <c r="B76" s="81"/>
      <c r="D76" s="157"/>
      <c r="E76" s="152"/>
    </row>
    <row r="77" spans="2:27" s="5" customFormat="1" x14ac:dyDescent="0.25">
      <c r="B77" s="81"/>
      <c r="D77" s="157"/>
      <c r="E77" s="152"/>
    </row>
    <row r="78" spans="2:27" s="5" customFormat="1" x14ac:dyDescent="0.25">
      <c r="B78" s="81"/>
      <c r="D78" s="157"/>
      <c r="E78" s="152"/>
    </row>
    <row r="79" spans="2:27" s="18" customFormat="1" x14ac:dyDescent="0.25">
      <c r="B79" s="68"/>
      <c r="D79" s="144"/>
      <c r="E79" s="140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</row>
    <row r="80" spans="2:27" s="18" customFormat="1" x14ac:dyDescent="0.25">
      <c r="B80" s="68"/>
      <c r="D80" s="144"/>
      <c r="E80" s="140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</row>
    <row r="81" spans="2:31" s="110" customFormat="1" x14ac:dyDescent="0.25">
      <c r="B81" s="111"/>
      <c r="D81" s="113"/>
      <c r="E81" s="114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C81" s="126"/>
      <c r="AD81" s="126"/>
      <c r="AE81" s="126"/>
    </row>
    <row r="82" spans="2:31" s="110" customFormat="1" x14ac:dyDescent="0.25">
      <c r="B82" s="111"/>
      <c r="D82" s="113"/>
      <c r="E82" s="114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C82" s="126"/>
      <c r="AD82" s="126"/>
      <c r="AE82" s="126"/>
    </row>
    <row r="83" spans="2:31" s="110" customFormat="1" x14ac:dyDescent="0.25">
      <c r="B83" s="111"/>
      <c r="D83" s="113"/>
      <c r="E83" s="114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C83" s="126"/>
      <c r="AD83" s="126"/>
      <c r="AE83" s="126"/>
    </row>
    <row r="84" spans="2:31" s="110" customFormat="1" x14ac:dyDescent="0.25">
      <c r="B84" s="111"/>
      <c r="D84" s="113"/>
      <c r="E84" s="114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C84" s="126"/>
      <c r="AD84" s="126"/>
      <c r="AE84" s="126"/>
    </row>
    <row r="85" spans="2:31" s="110" customFormat="1" x14ac:dyDescent="0.25">
      <c r="B85" s="111"/>
      <c r="D85" s="113"/>
      <c r="E85" s="114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C85" s="126"/>
      <c r="AD85" s="126"/>
      <c r="AE85" s="126"/>
    </row>
    <row r="86" spans="2:31" s="110" customFormat="1" x14ac:dyDescent="0.25">
      <c r="B86" s="111"/>
      <c r="D86" s="113"/>
      <c r="E86" s="114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C86" s="126"/>
      <c r="AD86" s="126"/>
      <c r="AE86" s="126"/>
    </row>
    <row r="87" spans="2:31" s="110" customFormat="1" x14ac:dyDescent="0.25">
      <c r="B87" s="111"/>
      <c r="D87" s="113"/>
      <c r="E87" s="114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C87" s="126"/>
      <c r="AD87" s="126"/>
      <c r="AE87" s="126"/>
    </row>
    <row r="88" spans="2:31" s="110" customFormat="1" x14ac:dyDescent="0.25">
      <c r="B88" s="111"/>
      <c r="D88" s="113"/>
      <c r="E88" s="114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C88" s="126"/>
      <c r="AD88" s="126"/>
      <c r="AE88" s="126"/>
    </row>
    <row r="89" spans="2:31" s="110" customFormat="1" x14ac:dyDescent="0.25">
      <c r="B89" s="111"/>
      <c r="D89" s="113"/>
      <c r="E89" s="114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C89" s="126"/>
      <c r="AD89" s="126"/>
      <c r="AE89" s="126"/>
    </row>
    <row r="90" spans="2:31" s="110" customFormat="1" x14ac:dyDescent="0.25">
      <c r="B90" s="111"/>
      <c r="D90" s="113"/>
      <c r="E90" s="114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C90" s="126"/>
      <c r="AD90" s="126"/>
      <c r="AE90" s="126"/>
    </row>
    <row r="91" spans="2:31" s="110" customFormat="1" x14ac:dyDescent="0.25">
      <c r="B91" s="111"/>
      <c r="D91" s="113"/>
      <c r="E91" s="114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C91" s="126"/>
      <c r="AD91" s="126"/>
      <c r="AE91" s="126"/>
    </row>
    <row r="92" spans="2:31" s="110" customFormat="1" x14ac:dyDescent="0.25">
      <c r="B92" s="111"/>
      <c r="D92" s="113"/>
      <c r="E92" s="114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C92" s="126"/>
      <c r="AD92" s="126"/>
      <c r="AE92" s="126"/>
    </row>
    <row r="93" spans="2:31" s="110" customFormat="1" x14ac:dyDescent="0.25">
      <c r="B93" s="111"/>
      <c r="D93" s="113"/>
      <c r="E93" s="114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C93" s="126"/>
      <c r="AD93" s="126"/>
      <c r="AE93" s="126"/>
    </row>
    <row r="94" spans="2:31" s="110" customFormat="1" x14ac:dyDescent="0.25">
      <c r="B94" s="111"/>
      <c r="D94" s="113"/>
      <c r="E94" s="114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C94" s="126"/>
      <c r="AD94" s="126"/>
      <c r="AE94" s="126"/>
    </row>
    <row r="95" spans="2:31" s="110" customFormat="1" x14ac:dyDescent="0.25">
      <c r="B95" s="111"/>
      <c r="D95" s="113"/>
      <c r="E95" s="114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C95" s="126"/>
      <c r="AD95" s="126"/>
      <c r="AE95" s="126"/>
    </row>
    <row r="96" spans="2:31" s="110" customFormat="1" x14ac:dyDescent="0.25">
      <c r="B96" s="111"/>
      <c r="D96" s="113"/>
      <c r="E96" s="114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C96" s="126"/>
      <c r="AD96" s="126"/>
      <c r="AE96" s="126"/>
    </row>
    <row r="97" spans="2:31" s="110" customFormat="1" x14ac:dyDescent="0.25">
      <c r="B97" s="111"/>
      <c r="D97" s="113"/>
      <c r="E97" s="114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C97" s="126"/>
      <c r="AD97" s="126"/>
      <c r="AE97" s="126"/>
    </row>
    <row r="98" spans="2:31" s="110" customFormat="1" x14ac:dyDescent="0.25">
      <c r="B98" s="111"/>
      <c r="D98" s="113"/>
      <c r="E98" s="114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C98" s="126"/>
      <c r="AD98" s="126"/>
      <c r="AE98" s="126"/>
    </row>
    <row r="99" spans="2:31" s="110" customFormat="1" x14ac:dyDescent="0.25">
      <c r="B99" s="111"/>
      <c r="D99" s="113"/>
      <c r="E99" s="114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C99" s="126"/>
      <c r="AD99" s="126"/>
      <c r="AE99" s="126"/>
    </row>
    <row r="100" spans="2:31" s="110" customFormat="1" x14ac:dyDescent="0.25">
      <c r="B100" s="111"/>
      <c r="D100" s="113"/>
      <c r="E100" s="114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C100" s="126"/>
      <c r="AD100" s="126"/>
      <c r="AE100" s="126"/>
    </row>
    <row r="101" spans="2:31" s="110" customFormat="1" x14ac:dyDescent="0.25">
      <c r="B101" s="111"/>
      <c r="D101" s="113"/>
      <c r="E101" s="114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C101" s="126"/>
      <c r="AD101" s="126"/>
      <c r="AE101" s="126"/>
    </row>
    <row r="102" spans="2:31" s="110" customFormat="1" x14ac:dyDescent="0.25">
      <c r="B102" s="111"/>
      <c r="D102" s="113"/>
      <c r="E102" s="114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C102" s="126"/>
      <c r="AD102" s="126"/>
      <c r="AE102" s="126"/>
    </row>
    <row r="103" spans="2:31" s="110" customFormat="1" x14ac:dyDescent="0.25">
      <c r="B103" s="111"/>
      <c r="D103" s="113"/>
      <c r="E103" s="114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C103" s="126"/>
      <c r="AD103" s="126"/>
      <c r="AE103" s="126"/>
    </row>
    <row r="104" spans="2:31" s="110" customFormat="1" x14ac:dyDescent="0.25">
      <c r="B104" s="111"/>
      <c r="D104" s="113"/>
      <c r="E104" s="114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C104" s="126"/>
      <c r="AD104" s="126"/>
      <c r="AE104" s="126"/>
    </row>
    <row r="105" spans="2:31" s="110" customFormat="1" x14ac:dyDescent="0.25">
      <c r="B105" s="111"/>
      <c r="D105" s="113"/>
      <c r="E105" s="114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C105" s="126"/>
      <c r="AD105" s="126"/>
      <c r="AE105" s="126"/>
    </row>
    <row r="106" spans="2:31" s="110" customFormat="1" x14ac:dyDescent="0.25">
      <c r="B106" s="111"/>
      <c r="D106" s="113"/>
      <c r="E106" s="114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C106" s="126"/>
      <c r="AD106" s="126"/>
      <c r="AE106" s="126"/>
    </row>
    <row r="107" spans="2:31" s="110" customFormat="1" x14ac:dyDescent="0.25">
      <c r="B107" s="111"/>
      <c r="D107" s="113"/>
      <c r="E107" s="114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C107" s="126"/>
      <c r="AD107" s="126"/>
      <c r="AE107" s="126"/>
    </row>
    <row r="108" spans="2:31" s="110" customFormat="1" x14ac:dyDescent="0.25">
      <c r="B108" s="111"/>
      <c r="D108" s="113"/>
      <c r="E108" s="114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C108" s="126"/>
      <c r="AD108" s="126"/>
      <c r="AE108" s="126"/>
    </row>
    <row r="109" spans="2:31" s="110" customFormat="1" x14ac:dyDescent="0.25">
      <c r="B109" s="111"/>
      <c r="D109" s="113"/>
      <c r="E109" s="114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C109" s="126"/>
      <c r="AD109" s="126"/>
      <c r="AE109" s="126"/>
    </row>
    <row r="110" spans="2:31" s="110" customFormat="1" x14ac:dyDescent="0.25">
      <c r="B110" s="111"/>
      <c r="D110" s="113"/>
      <c r="E110" s="114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C110" s="126"/>
      <c r="AD110" s="126"/>
      <c r="AE110" s="126"/>
    </row>
    <row r="111" spans="2:31" s="110" customFormat="1" x14ac:dyDescent="0.25">
      <c r="B111" s="111"/>
      <c r="D111" s="113"/>
      <c r="E111" s="114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C111" s="126"/>
      <c r="AD111" s="126"/>
      <c r="AE111" s="126"/>
    </row>
    <row r="112" spans="2:31" s="110" customFormat="1" x14ac:dyDescent="0.25">
      <c r="B112" s="111"/>
      <c r="D112" s="113"/>
      <c r="E112" s="114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C112" s="126"/>
      <c r="AD112" s="126"/>
      <c r="AE112" s="126"/>
    </row>
    <row r="113" spans="2:31" s="110" customFormat="1" x14ac:dyDescent="0.25">
      <c r="B113" s="111"/>
      <c r="D113" s="113"/>
      <c r="E113" s="114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C113" s="126"/>
      <c r="AD113" s="126"/>
      <c r="AE113" s="126"/>
    </row>
    <row r="114" spans="2:31" s="110" customFormat="1" x14ac:dyDescent="0.25">
      <c r="B114" s="111"/>
      <c r="D114" s="113"/>
      <c r="E114" s="114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C114" s="126"/>
      <c r="AD114" s="126"/>
      <c r="AE114" s="126"/>
    </row>
    <row r="115" spans="2:31" s="110" customFormat="1" x14ac:dyDescent="0.25">
      <c r="B115" s="111"/>
      <c r="D115" s="113"/>
      <c r="E115" s="114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C115" s="126"/>
      <c r="AD115" s="126"/>
      <c r="AE115" s="126"/>
    </row>
    <row r="116" spans="2:31" s="110" customFormat="1" x14ac:dyDescent="0.25">
      <c r="B116" s="111"/>
      <c r="D116" s="113"/>
      <c r="E116" s="114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C116" s="126"/>
      <c r="AD116" s="126"/>
      <c r="AE116" s="126"/>
    </row>
    <row r="117" spans="2:31" s="110" customFormat="1" x14ac:dyDescent="0.25">
      <c r="B117" s="111"/>
      <c r="D117" s="113"/>
      <c r="E117" s="114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C117" s="126"/>
      <c r="AD117" s="126"/>
      <c r="AE117" s="126"/>
    </row>
    <row r="118" spans="2:31" s="110" customFormat="1" x14ac:dyDescent="0.25">
      <c r="B118" s="111"/>
      <c r="D118" s="113"/>
      <c r="E118" s="114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C118" s="126"/>
      <c r="AD118" s="126"/>
      <c r="AE118" s="126"/>
    </row>
    <row r="119" spans="2:31" s="110" customFormat="1" x14ac:dyDescent="0.25">
      <c r="B119" s="111"/>
      <c r="D119" s="113"/>
      <c r="E119" s="114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C119" s="126"/>
      <c r="AD119" s="126"/>
      <c r="AE119" s="126"/>
    </row>
    <row r="120" spans="2:31" s="110" customFormat="1" x14ac:dyDescent="0.25">
      <c r="D120" s="113"/>
      <c r="E120" s="114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C120" s="126"/>
      <c r="AD120" s="126"/>
      <c r="AE120" s="126"/>
    </row>
    <row r="121" spans="2:31" s="110" customFormat="1" x14ac:dyDescent="0.25">
      <c r="D121" s="113"/>
      <c r="E121" s="114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C121" s="126"/>
      <c r="AD121" s="126"/>
      <c r="AE121" s="126"/>
    </row>
    <row r="122" spans="2:31" s="110" customFormat="1" x14ac:dyDescent="0.25">
      <c r="D122" s="113"/>
      <c r="E122" s="114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C122" s="126"/>
      <c r="AD122" s="126"/>
      <c r="AE122" s="126"/>
    </row>
    <row r="123" spans="2:31" s="110" customFormat="1" x14ac:dyDescent="0.25">
      <c r="D123" s="113"/>
      <c r="E123" s="114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C123" s="126"/>
      <c r="AD123" s="126"/>
      <c r="AE123" s="126"/>
    </row>
    <row r="124" spans="2:31" s="110" customFormat="1" x14ac:dyDescent="0.25">
      <c r="D124" s="113"/>
      <c r="E124" s="114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C124" s="126"/>
      <c r="AD124" s="126"/>
      <c r="AE124" s="126"/>
    </row>
    <row r="125" spans="2:31" s="110" customFormat="1" x14ac:dyDescent="0.25">
      <c r="D125" s="113"/>
      <c r="E125" s="114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C125" s="126"/>
      <c r="AD125" s="126"/>
      <c r="AE125" s="126"/>
    </row>
    <row r="126" spans="2:31" s="110" customFormat="1" x14ac:dyDescent="0.25">
      <c r="D126" s="113"/>
      <c r="E126" s="114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C126" s="126"/>
      <c r="AD126" s="126"/>
      <c r="AE126" s="126"/>
    </row>
    <row r="127" spans="2:31" s="110" customFormat="1" x14ac:dyDescent="0.25">
      <c r="D127" s="113"/>
      <c r="E127" s="114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C127" s="126"/>
      <c r="AD127" s="126"/>
      <c r="AE127" s="126"/>
    </row>
    <row r="128" spans="2:31" s="110" customFormat="1" x14ac:dyDescent="0.25">
      <c r="D128" s="113"/>
      <c r="E128" s="114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C128" s="126"/>
      <c r="AD128" s="126"/>
      <c r="AE128" s="126"/>
    </row>
    <row r="129" spans="13:31" s="110" customFormat="1" x14ac:dyDescent="0.25"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C129" s="126"/>
      <c r="AD129" s="126"/>
      <c r="AE129" s="126"/>
    </row>
    <row r="130" spans="13:31" s="110" customFormat="1" x14ac:dyDescent="0.25"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C130" s="126"/>
      <c r="AD130" s="126"/>
      <c r="AE130" s="126"/>
    </row>
    <row r="131" spans="13:31" s="18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10"/>
      <c r="AC131" s="126"/>
      <c r="AD131" s="126"/>
      <c r="AE131" s="126"/>
    </row>
    <row r="132" spans="13:31" s="18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10"/>
      <c r="AC132" s="126"/>
      <c r="AD132" s="126"/>
      <c r="AE132" s="126"/>
    </row>
    <row r="133" spans="13:31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10"/>
      <c r="AC133" s="126"/>
      <c r="AD133" s="126"/>
      <c r="AE133" s="126"/>
    </row>
    <row r="134" spans="13:31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10"/>
      <c r="AC134" s="126"/>
      <c r="AD134" s="126"/>
      <c r="AE134" s="126"/>
    </row>
    <row r="135" spans="13:31" s="29" customFormat="1" x14ac:dyDescent="0.25">
      <c r="M135" s="158"/>
      <c r="N135" s="158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158"/>
      <c r="AA135" s="158"/>
      <c r="AB135" s="112"/>
      <c r="AC135" s="121"/>
      <c r="AD135" s="121"/>
      <c r="AE135" s="121"/>
    </row>
    <row r="136" spans="13:31" s="29" customFormat="1" x14ac:dyDescent="0.25">
      <c r="M136" s="158"/>
      <c r="N136" s="158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158"/>
      <c r="AA136" s="158"/>
      <c r="AB136" s="112"/>
      <c r="AC136" s="121"/>
      <c r="AD136" s="121"/>
      <c r="AE136" s="121"/>
    </row>
    <row r="137" spans="13:31" s="29" customFormat="1" x14ac:dyDescent="0.25">
      <c r="M137" s="158"/>
      <c r="N137" s="158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158"/>
      <c r="AA137" s="158"/>
      <c r="AB137" s="112"/>
      <c r="AC137" s="121"/>
      <c r="AD137" s="121"/>
      <c r="AE137" s="121"/>
    </row>
    <row r="138" spans="13:31" s="29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158"/>
      <c r="AA138" s="158"/>
      <c r="AB138" s="112"/>
      <c r="AC138" s="121"/>
      <c r="AD138" s="121"/>
      <c r="AE138" s="121"/>
    </row>
    <row r="139" spans="13:31" s="29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158"/>
      <c r="AA139" s="158"/>
      <c r="AB139" s="112"/>
      <c r="AC139" s="121"/>
      <c r="AD139" s="121"/>
      <c r="AE139" s="121"/>
    </row>
    <row r="140" spans="13:31" s="29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158"/>
      <c r="AA140" s="158"/>
      <c r="AB140" s="112"/>
      <c r="AC140" s="121"/>
      <c r="AD140" s="121"/>
      <c r="AE140" s="121"/>
    </row>
    <row r="141" spans="13:31" s="29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158"/>
      <c r="AA141" s="158"/>
      <c r="AB141" s="112"/>
      <c r="AC141" s="121"/>
      <c r="AD141" s="121"/>
      <c r="AE141" s="121"/>
    </row>
    <row r="142" spans="13:31" s="29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158"/>
      <c r="AA142" s="158"/>
      <c r="AB142" s="112"/>
      <c r="AC142" s="121"/>
      <c r="AD142" s="121"/>
      <c r="AE142" s="121"/>
    </row>
    <row r="143" spans="13:31" s="29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158"/>
      <c r="AA143" s="158"/>
      <c r="AB143" s="112"/>
      <c r="AC143" s="121"/>
      <c r="AD143" s="121"/>
      <c r="AE143" s="121"/>
    </row>
    <row r="144" spans="13:31" s="29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158"/>
      <c r="AA144" s="158"/>
      <c r="AB144" s="112"/>
      <c r="AC144" s="121"/>
      <c r="AD144" s="121"/>
      <c r="AE144" s="121"/>
    </row>
    <row r="145" spans="13:31" s="29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158"/>
      <c r="AA145" s="158"/>
      <c r="AB145" s="112"/>
      <c r="AC145" s="121"/>
      <c r="AD145" s="121"/>
      <c r="AE145" s="121"/>
    </row>
    <row r="146" spans="13:31" s="29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158"/>
      <c r="AA146" s="158"/>
      <c r="AB146" s="112"/>
      <c r="AC146" s="121"/>
      <c r="AD146" s="121"/>
      <c r="AE146" s="121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ignoredErrors>
    <ignoredError sqref="D46:D68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48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58"/>
    <col min="14" max="14" width="11.42578125" style="158" hidden="1" customWidth="1"/>
    <col min="15" max="15" width="12.7109375" style="5" bestFit="1" customWidth="1"/>
    <col min="16" max="17" width="14.42578125" style="5" bestFit="1" customWidth="1"/>
    <col min="18" max="18" width="12.7109375" style="5" bestFit="1" customWidth="1"/>
    <col min="19" max="20" width="14.42578125" style="5" bestFit="1" customWidth="1"/>
    <col min="21" max="23" width="11.42578125" style="5"/>
    <col min="24" max="26" width="11.42578125" style="18"/>
    <col min="27" max="28" width="11.42578125" style="133"/>
    <col min="29" max="34" width="11.42578125" style="121"/>
    <col min="35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0" x14ac:dyDescent="0.25">
      <c r="A7" s="49"/>
      <c r="B7" s="30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0" x14ac:dyDescent="0.25">
      <c r="A8" s="49"/>
      <c r="B8" s="30"/>
      <c r="C8" s="232" t="s">
        <v>132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0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20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0" x14ac:dyDescent="0.25">
      <c r="A13" s="49"/>
      <c r="B13" s="60" t="s">
        <v>128</v>
      </c>
      <c r="C13" s="63">
        <f>+O13/1000</f>
        <v>993.88</v>
      </c>
      <c r="D13" s="63">
        <f t="shared" ref="D13:G16" si="0">+P13/1000</f>
        <v>1276.9849999999999</v>
      </c>
      <c r="E13" s="63">
        <f t="shared" si="0"/>
        <v>840.26</v>
      </c>
      <c r="F13" s="63">
        <f t="shared" si="0"/>
        <v>1249.162</v>
      </c>
      <c r="G13" s="63">
        <f t="shared" si="0"/>
        <v>904.28099999999995</v>
      </c>
      <c r="H13" s="61">
        <f>+B69/1000</f>
        <v>1140.7909999999999</v>
      </c>
      <c r="I13" s="63">
        <f>IF(OR(OR(H13=0,G13=0),H13=""),"",(H13/G13-1)*100)</f>
        <v>26.154480742158693</v>
      </c>
      <c r="J13" s="63">
        <f>IF(OR(OR(H13=0,G13=0),H13=""),"",H13/G13*100)</f>
        <v>126.1544807421587</v>
      </c>
      <c r="K13" s="63">
        <f>IF(OR(OR(H13=0,G13=0),H13=""),"",(G13/F13-1)*100)</f>
        <v>-27.608989066270027</v>
      </c>
      <c r="L13" s="51"/>
      <c r="N13" s="158">
        <f>IF(H13="","",1)</f>
        <v>1</v>
      </c>
      <c r="O13" s="68">
        <v>993880</v>
      </c>
      <c r="P13" s="68">
        <v>1276985</v>
      </c>
      <c r="Q13" s="68">
        <v>840260</v>
      </c>
      <c r="R13" s="68">
        <v>1249162</v>
      </c>
      <c r="S13" s="68">
        <v>904281</v>
      </c>
      <c r="T13" s="68">
        <v>1141172</v>
      </c>
    </row>
    <row r="14" spans="1:20" x14ac:dyDescent="0.25">
      <c r="A14" s="49"/>
      <c r="B14" s="60" t="s">
        <v>129</v>
      </c>
      <c r="C14" s="63">
        <f>+O14/1000</f>
        <v>891.28499999999997</v>
      </c>
      <c r="D14" s="63">
        <f t="shared" si="0"/>
        <v>1419.835</v>
      </c>
      <c r="E14" s="63">
        <f t="shared" si="0"/>
        <v>1493.5509999999999</v>
      </c>
      <c r="F14" s="63">
        <f t="shared" si="0"/>
        <v>926.27800000000002</v>
      </c>
      <c r="G14" s="63">
        <f t="shared" si="0"/>
        <v>1180.154</v>
      </c>
      <c r="H14" s="61">
        <f>+B70/1000</f>
        <v>1627.346</v>
      </c>
      <c r="I14" s="63">
        <f>IF(OR(OR(H14=0,G14=0),H14=""),"",(H14/G14-1)*100)</f>
        <v>37.892681802544416</v>
      </c>
      <c r="J14" s="63">
        <f>IF(OR(OR(H14=0,G14=0),H14=""),"",H14/G14*100)</f>
        <v>137.89268180254442</v>
      </c>
      <c r="K14" s="63">
        <f>IF(OR(OR(H14=0,G14=0),H14=""),"",(G14/F14-1)*100)</f>
        <v>27.408186311237003</v>
      </c>
      <c r="L14" s="51"/>
      <c r="N14" s="158">
        <f>IF(H14="","",1)</f>
        <v>1</v>
      </c>
      <c r="O14" s="68">
        <v>891285</v>
      </c>
      <c r="P14" s="68">
        <v>1419835</v>
      </c>
      <c r="Q14" s="68">
        <v>1493551</v>
      </c>
      <c r="R14" s="68">
        <v>926278</v>
      </c>
      <c r="S14" s="68">
        <v>1180154</v>
      </c>
      <c r="T14" s="68">
        <v>1627346</v>
      </c>
    </row>
    <row r="15" spans="1:20" x14ac:dyDescent="0.25">
      <c r="A15" s="49"/>
      <c r="B15" s="60" t="s">
        <v>130</v>
      </c>
      <c r="C15" s="63">
        <f>+O15/1000</f>
        <v>735.49599999999998</v>
      </c>
      <c r="D15" s="63">
        <f t="shared" si="0"/>
        <v>1101.1880000000001</v>
      </c>
      <c r="E15" s="63">
        <f t="shared" si="0"/>
        <v>1344.2760000000001</v>
      </c>
      <c r="F15" s="63">
        <f t="shared" si="0"/>
        <v>1094.367</v>
      </c>
      <c r="G15" s="63">
        <f t="shared" si="0"/>
        <v>1282.8209999999999</v>
      </c>
      <c r="H15" s="58">
        <f>+T15/1000</f>
        <v>1128.4480000000001</v>
      </c>
      <c r="I15" s="23">
        <f>IF(OR(OR(H15=0,G15=0),H15=""),"",(H15/G15-1)*100)</f>
        <v>-12.033869105666328</v>
      </c>
      <c r="J15" s="23">
        <f>IF(OR(OR(H15=0,G15=0),H15=""),"",H15/G15*100)</f>
        <v>87.966130894333673</v>
      </c>
      <c r="K15" s="23">
        <f>IF(OR(OR(H15=0,G15=0),H15=""),"",(G15/F15-1)*100)</f>
        <v>17.220365745677626</v>
      </c>
      <c r="L15" s="51"/>
      <c r="N15" s="158">
        <f>IF(H15="","",1)</f>
        <v>1</v>
      </c>
      <c r="O15" s="68">
        <v>735496</v>
      </c>
      <c r="P15" s="68">
        <v>1101188</v>
      </c>
      <c r="Q15" s="68">
        <v>1344276</v>
      </c>
      <c r="R15" s="68">
        <v>1094367</v>
      </c>
      <c r="S15" s="68">
        <v>1282821</v>
      </c>
      <c r="T15" s="222">
        <v>1128448</v>
      </c>
    </row>
    <row r="16" spans="1:20" x14ac:dyDescent="0.25">
      <c r="A16" s="49"/>
      <c r="B16" s="60" t="s">
        <v>131</v>
      </c>
      <c r="C16" s="63">
        <f>+O16/1000</f>
        <v>1106.4449999999999</v>
      </c>
      <c r="D16" s="63">
        <f t="shared" si="0"/>
        <v>1070.133</v>
      </c>
      <c r="E16" s="63">
        <f t="shared" si="0"/>
        <v>1075.377</v>
      </c>
      <c r="F16" s="63">
        <f t="shared" si="0"/>
        <v>1044.0840000000001</v>
      </c>
      <c r="G16" s="63">
        <f t="shared" si="0"/>
        <v>1019.292</v>
      </c>
      <c r="H16" s="62"/>
      <c r="I16" s="63" t="str">
        <f>IF(OR(OR(H16=0,G16=0),H16=""),"",(H16/G16-1)*100)</f>
        <v/>
      </c>
      <c r="J16" s="63" t="str">
        <f>IF(OR(OR(H16=0,G16=0),H16=""),"",H16/G16*100)</f>
        <v/>
      </c>
      <c r="K16" s="63" t="str">
        <f>IF(OR(OR(H16=0,G16=0),H16=""),"",(G16/F16-1)*100)</f>
        <v/>
      </c>
      <c r="L16" s="51"/>
      <c r="N16" s="158" t="str">
        <f>IF(H16="","",1)</f>
        <v/>
      </c>
      <c r="O16" s="68">
        <v>1106445</v>
      </c>
      <c r="P16" s="68">
        <v>1070133</v>
      </c>
      <c r="Q16" s="68">
        <v>1075377</v>
      </c>
      <c r="R16" s="68">
        <v>1044084</v>
      </c>
      <c r="S16" s="68">
        <v>1019292</v>
      </c>
      <c r="T16" s="68"/>
    </row>
    <row r="17" spans="1:34" x14ac:dyDescent="0.25">
      <c r="A17" s="49"/>
      <c r="B17" s="64" t="s">
        <v>18</v>
      </c>
      <c r="C17" s="65">
        <f t="shared" ref="C17:H17" si="1">SUM(C13:C16)</f>
        <v>3727.1059999999998</v>
      </c>
      <c r="D17" s="65">
        <f t="shared" si="1"/>
        <v>4868.1409999999996</v>
      </c>
      <c r="E17" s="65">
        <f t="shared" si="1"/>
        <v>4753.4639999999999</v>
      </c>
      <c r="F17" s="65">
        <f t="shared" si="1"/>
        <v>4313.8909999999996</v>
      </c>
      <c r="G17" s="65">
        <f t="shared" si="1"/>
        <v>4386.5479999999998</v>
      </c>
      <c r="H17" s="57">
        <f t="shared" si="1"/>
        <v>3896.585</v>
      </c>
      <c r="I17" s="56"/>
      <c r="J17" s="38"/>
      <c r="K17" s="38"/>
      <c r="L17" s="51"/>
      <c r="O17" s="18"/>
      <c r="P17" s="18"/>
      <c r="Q17" s="18"/>
      <c r="R17" s="18"/>
      <c r="S17" s="18"/>
      <c r="T17" s="18"/>
    </row>
    <row r="18" spans="1:34" ht="18.75" customHeight="1" x14ac:dyDescent="0.25">
      <c r="A18" s="49"/>
      <c r="B18" s="64" t="s">
        <v>15</v>
      </c>
      <c r="C18" s="65"/>
      <c r="D18" s="65">
        <f>(D17/C17-1)*100</f>
        <v>30.614503585355489</v>
      </c>
      <c r="E18" s="65">
        <f>(E17/D17-1)*100</f>
        <v>-2.3556630754943186</v>
      </c>
      <c r="F18" s="65">
        <f>(F17/E17-1)*100</f>
        <v>-9.2474246149755306</v>
      </c>
      <c r="G18" s="65">
        <f>(G17/F17-1)*100</f>
        <v>1.6842567417674648</v>
      </c>
      <c r="H18" s="37"/>
      <c r="I18" s="38"/>
      <c r="J18" s="38"/>
      <c r="K18" s="38"/>
      <c r="L18" s="51"/>
      <c r="O18" s="18"/>
      <c r="P18" s="18"/>
      <c r="Q18" s="18"/>
      <c r="R18" s="18"/>
      <c r="S18" s="18"/>
      <c r="T18" s="18"/>
    </row>
    <row r="19" spans="1:34" ht="12" customHeight="1" x14ac:dyDescent="0.25">
      <c r="A19" s="49"/>
      <c r="B19" s="60"/>
      <c r="C19" s="66"/>
      <c r="D19" s="66"/>
      <c r="E19" s="66"/>
      <c r="F19" s="66"/>
      <c r="G19" s="66"/>
      <c r="H19" s="40"/>
      <c r="I19" s="36"/>
      <c r="J19" s="36"/>
      <c r="K19" s="36"/>
      <c r="L19" s="51"/>
    </row>
    <row r="20" spans="1:34" ht="18.75" customHeight="1" x14ac:dyDescent="0.25">
      <c r="A20" s="49"/>
      <c r="B20" s="64" t="s">
        <v>16</v>
      </c>
      <c r="C20" s="62">
        <f t="shared" ref="C20:H20" si="2">SUMPRODUCT(C13:C16,$N$13:$N$16)</f>
        <v>2620.6610000000001</v>
      </c>
      <c r="D20" s="62">
        <f t="shared" si="2"/>
        <v>3798.0079999999998</v>
      </c>
      <c r="E20" s="62">
        <f t="shared" si="2"/>
        <v>3678.0869999999995</v>
      </c>
      <c r="F20" s="62">
        <f t="shared" si="2"/>
        <v>3269.8069999999998</v>
      </c>
      <c r="G20" s="62">
        <f t="shared" si="2"/>
        <v>3367.2559999999999</v>
      </c>
      <c r="H20" s="58">
        <f t="shared" si="2"/>
        <v>3896.585</v>
      </c>
      <c r="I20" s="59">
        <f>IF(OR(OR(H20=0,G20=0),H20=""),"",(H20/G20-1)*100)</f>
        <v>15.71989180507809</v>
      </c>
      <c r="J20" s="23">
        <f>IF(OR(OR(H20=0,G20=0),H20=""),"",H20/G20*100)</f>
        <v>115.71989180507809</v>
      </c>
      <c r="K20" s="23">
        <f>IF(OR(OR(H20=0,G20=0),G20=""),"",(G20/F20-1)*100)</f>
        <v>2.9802676427079566</v>
      </c>
      <c r="L20" s="51"/>
    </row>
    <row r="21" spans="1:34" ht="18.75" customHeight="1" x14ac:dyDescent="0.25">
      <c r="A21" s="49"/>
      <c r="B21" s="64" t="s">
        <v>15</v>
      </c>
      <c r="C21" s="65"/>
      <c r="D21" s="65">
        <f>(D20/C20-1)*100</f>
        <v>44.925574120422283</v>
      </c>
      <c r="E21" s="65">
        <f>(E20/D20-1)*100</f>
        <v>-3.1574709689921709</v>
      </c>
      <c r="F21" s="65">
        <f>(F20/E20-1)*100</f>
        <v>-11.100335582056642</v>
      </c>
      <c r="G21" s="65">
        <f>(G20/F20-1)*100</f>
        <v>2.9802676427079566</v>
      </c>
      <c r="H21" s="23">
        <f>(H20/G20-1)*100</f>
        <v>15.71989180507809</v>
      </c>
      <c r="I21" s="38"/>
      <c r="J21" s="38"/>
      <c r="K21" s="38"/>
      <c r="L21" s="51"/>
    </row>
    <row r="22" spans="1:34" ht="12" customHeight="1" x14ac:dyDescent="0.25">
      <c r="A22" s="49"/>
      <c r="B22" s="32"/>
      <c r="C22" s="39"/>
      <c r="D22" s="39"/>
      <c r="E22" s="39"/>
      <c r="F22" s="39"/>
      <c r="G22" s="39"/>
      <c r="H22" s="40"/>
      <c r="I22" s="36"/>
      <c r="J22" s="36"/>
      <c r="K22" s="36"/>
      <c r="L22" s="51"/>
    </row>
    <row r="23" spans="1:34" ht="14.25" customHeight="1" x14ac:dyDescent="0.25">
      <c r="A23" s="49"/>
      <c r="B23" s="34"/>
      <c r="C23" s="35"/>
      <c r="D23" s="35"/>
      <c r="E23" s="35"/>
      <c r="F23" s="125"/>
      <c r="G23" s="124"/>
      <c r="H23" s="35"/>
      <c r="I23" s="36"/>
      <c r="J23" s="36"/>
      <c r="K23" s="36"/>
      <c r="L23" s="51"/>
    </row>
    <row r="24" spans="1:34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158"/>
      <c r="N24" s="158" t="s">
        <v>110</v>
      </c>
      <c r="O24" s="5"/>
      <c r="P24" s="5"/>
      <c r="Q24" s="5"/>
      <c r="R24" s="5"/>
      <c r="S24" s="5"/>
      <c r="T24" s="5"/>
      <c r="U24" s="5"/>
      <c r="V24" s="5"/>
      <c r="W24" s="5"/>
      <c r="X24" s="18"/>
      <c r="Y24" s="18"/>
      <c r="Z24" s="18"/>
      <c r="AA24" s="136"/>
      <c r="AB24" s="136"/>
      <c r="AC24" s="127"/>
      <c r="AD24" s="127"/>
      <c r="AE24" s="127"/>
      <c r="AF24" s="127"/>
      <c r="AG24" s="127"/>
      <c r="AH24" s="127"/>
    </row>
    <row r="25" spans="1:34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158"/>
      <c r="N25" s="158" t="s">
        <v>110</v>
      </c>
      <c r="O25" s="5"/>
      <c r="P25" s="5"/>
      <c r="Q25" s="5"/>
      <c r="R25" s="5"/>
      <c r="S25" s="5"/>
      <c r="T25" s="5"/>
      <c r="U25" s="5"/>
      <c r="V25" s="5"/>
      <c r="W25" s="5"/>
      <c r="X25" s="18"/>
      <c r="Y25" s="18"/>
      <c r="Z25" s="18"/>
      <c r="AA25" s="136"/>
      <c r="AB25" s="136"/>
      <c r="AC25" s="127"/>
      <c r="AD25" s="127"/>
      <c r="AE25" s="127"/>
      <c r="AF25" s="127"/>
      <c r="AG25" s="127"/>
      <c r="AH25" s="127"/>
    </row>
    <row r="26" spans="1:34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158"/>
      <c r="N26" s="158" t="s">
        <v>110</v>
      </c>
      <c r="O26" s="5"/>
      <c r="P26" s="5"/>
      <c r="Q26" s="5"/>
      <c r="R26" s="5"/>
      <c r="S26" s="5"/>
      <c r="T26" s="5"/>
      <c r="U26" s="5"/>
      <c r="V26" s="5"/>
      <c r="W26" s="5"/>
      <c r="X26" s="18"/>
      <c r="Y26" s="18"/>
      <c r="Z26" s="18"/>
      <c r="AA26" s="136"/>
      <c r="AB26" s="136"/>
      <c r="AC26" s="127"/>
      <c r="AD26" s="127"/>
      <c r="AE26" s="127"/>
      <c r="AF26" s="127"/>
      <c r="AG26" s="127"/>
      <c r="AH26" s="127"/>
    </row>
    <row r="27" spans="1:34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158"/>
      <c r="N27" s="158" t="s">
        <v>110</v>
      </c>
      <c r="O27" s="5"/>
      <c r="P27" s="5"/>
      <c r="Q27" s="5"/>
      <c r="R27" s="5"/>
      <c r="S27" s="5"/>
      <c r="T27" s="5"/>
      <c r="U27" s="5"/>
      <c r="V27" s="5"/>
      <c r="W27" s="5"/>
      <c r="X27" s="18"/>
      <c r="Y27" s="18"/>
      <c r="Z27" s="18"/>
      <c r="AA27" s="136"/>
      <c r="AB27" s="136"/>
      <c r="AC27" s="127"/>
      <c r="AD27" s="127"/>
      <c r="AE27" s="127"/>
      <c r="AF27" s="127"/>
      <c r="AG27" s="127"/>
      <c r="AH27" s="127"/>
    </row>
    <row r="28" spans="1:34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158"/>
      <c r="N28" s="158" t="s">
        <v>110</v>
      </c>
      <c r="O28" s="5"/>
      <c r="P28" s="5"/>
      <c r="Q28" s="5"/>
      <c r="R28" s="5"/>
      <c r="S28" s="5"/>
      <c r="T28" s="5"/>
      <c r="U28" s="5"/>
      <c r="V28" s="5"/>
      <c r="W28" s="5"/>
      <c r="X28" s="18"/>
      <c r="Y28" s="18"/>
      <c r="Z28" s="18"/>
      <c r="AA28" s="136"/>
      <c r="AB28" s="136"/>
      <c r="AC28" s="127"/>
      <c r="AD28" s="127"/>
      <c r="AE28" s="127"/>
      <c r="AF28" s="127"/>
      <c r="AG28" s="127"/>
      <c r="AH28" s="127"/>
    </row>
    <row r="29" spans="1:34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158"/>
      <c r="N29" s="158"/>
      <c r="O29" s="5"/>
      <c r="P29" s="5"/>
      <c r="Q29" s="5"/>
      <c r="R29" s="5"/>
      <c r="S29" s="5"/>
      <c r="T29" s="5"/>
      <c r="U29" s="5"/>
      <c r="V29" s="5"/>
      <c r="W29" s="5"/>
      <c r="X29" s="18"/>
      <c r="Y29" s="18"/>
      <c r="Z29" s="18"/>
      <c r="AA29" s="136"/>
      <c r="AB29" s="136"/>
      <c r="AC29" s="127"/>
      <c r="AD29" s="127"/>
      <c r="AE29" s="127"/>
      <c r="AF29" s="127"/>
      <c r="AG29" s="127"/>
      <c r="AH29" s="127"/>
    </row>
    <row r="30" spans="1:34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158"/>
      <c r="N30" s="158" t="s">
        <v>110</v>
      </c>
      <c r="O30" s="5"/>
      <c r="P30" s="5"/>
      <c r="Q30" s="5"/>
      <c r="R30" s="5"/>
      <c r="S30" s="5"/>
      <c r="T30" s="5"/>
      <c r="U30" s="5"/>
      <c r="V30" s="5"/>
      <c r="W30" s="5"/>
      <c r="X30" s="18"/>
      <c r="Y30" s="18"/>
      <c r="Z30" s="18"/>
      <c r="AA30" s="136"/>
      <c r="AB30" s="136"/>
      <c r="AC30" s="127"/>
      <c r="AD30" s="127"/>
      <c r="AE30" s="127"/>
      <c r="AF30" s="127"/>
      <c r="AG30" s="127"/>
      <c r="AH30" s="127"/>
    </row>
    <row r="31" spans="1:34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158"/>
      <c r="N31" s="158" t="s">
        <v>110</v>
      </c>
      <c r="O31" s="5"/>
      <c r="P31" s="5"/>
      <c r="Q31" s="5"/>
      <c r="R31" s="5"/>
      <c r="S31" s="5"/>
      <c r="T31" s="5"/>
      <c r="U31" s="5"/>
      <c r="V31" s="5"/>
      <c r="W31" s="5"/>
      <c r="X31" s="18"/>
      <c r="Y31" s="18"/>
      <c r="Z31" s="18"/>
      <c r="AA31" s="136"/>
      <c r="AB31" s="136"/>
      <c r="AC31" s="127"/>
      <c r="AD31" s="127"/>
      <c r="AE31" s="127"/>
      <c r="AF31" s="127"/>
      <c r="AG31" s="127"/>
      <c r="AH31" s="127"/>
    </row>
    <row r="32" spans="1:34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58"/>
      <c r="N32" s="158" t="s">
        <v>110</v>
      </c>
      <c r="O32" s="5"/>
      <c r="P32" s="5"/>
      <c r="Q32" s="5"/>
      <c r="R32" s="5"/>
      <c r="S32" s="5"/>
      <c r="T32" s="5"/>
      <c r="U32" s="5"/>
      <c r="V32" s="5"/>
      <c r="W32" s="5"/>
      <c r="X32" s="18"/>
      <c r="Y32" s="18"/>
      <c r="Z32" s="18"/>
      <c r="AA32" s="136"/>
      <c r="AB32" s="136"/>
      <c r="AC32" s="127"/>
      <c r="AD32" s="127"/>
      <c r="AE32" s="127"/>
      <c r="AF32" s="127"/>
      <c r="AG32" s="127"/>
      <c r="AH32" s="127"/>
    </row>
    <row r="33" spans="1:34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58"/>
      <c r="N33" s="158" t="s">
        <v>110</v>
      </c>
      <c r="O33" s="5"/>
      <c r="P33" s="5"/>
      <c r="Q33" s="5"/>
      <c r="R33" s="5"/>
      <c r="S33" s="5"/>
      <c r="T33" s="5"/>
      <c r="U33" s="5"/>
      <c r="V33" s="5"/>
      <c r="W33" s="5"/>
      <c r="X33" s="18"/>
      <c r="Y33" s="18"/>
      <c r="Z33" s="18"/>
      <c r="AA33" s="136"/>
      <c r="AB33" s="136"/>
      <c r="AC33" s="127"/>
      <c r="AD33" s="127"/>
      <c r="AE33" s="127"/>
      <c r="AF33" s="127"/>
      <c r="AG33" s="127"/>
      <c r="AH33" s="127"/>
    </row>
    <row r="34" spans="1:34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58"/>
      <c r="N34" s="158"/>
      <c r="O34" s="5"/>
      <c r="P34" s="5"/>
      <c r="Q34" s="5"/>
      <c r="R34" s="5"/>
      <c r="S34" s="5"/>
      <c r="T34" s="5"/>
      <c r="U34" s="5"/>
      <c r="V34" s="5"/>
      <c r="W34" s="5"/>
      <c r="X34" s="18"/>
      <c r="Y34" s="18"/>
      <c r="Z34" s="18"/>
      <c r="AA34" s="136"/>
      <c r="AB34" s="136"/>
      <c r="AC34" s="127"/>
      <c r="AD34" s="127"/>
      <c r="AE34" s="127"/>
      <c r="AF34" s="127"/>
      <c r="AG34" s="127"/>
      <c r="AH34" s="127"/>
    </row>
    <row r="35" spans="1:34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58"/>
      <c r="N35" s="158"/>
      <c r="O35" s="5"/>
      <c r="P35" s="5"/>
      <c r="Q35" s="5"/>
      <c r="R35" s="5"/>
      <c r="S35" s="5"/>
      <c r="T35" s="5"/>
      <c r="U35" s="5"/>
      <c r="V35" s="5"/>
      <c r="W35" s="5"/>
      <c r="X35" s="18"/>
      <c r="Y35" s="18"/>
      <c r="Z35" s="18"/>
      <c r="AA35" s="136"/>
      <c r="AB35" s="136"/>
      <c r="AC35" s="127"/>
      <c r="AD35" s="127"/>
      <c r="AE35" s="127"/>
      <c r="AF35" s="127"/>
      <c r="AG35" s="127"/>
      <c r="AH35" s="127"/>
    </row>
    <row r="36" spans="1:34" s="44" customFormat="1" x14ac:dyDescent="0.25">
      <c r="A36" s="52"/>
      <c r="B36" s="34"/>
      <c r="C36" s="42"/>
      <c r="D36" s="42"/>
      <c r="E36" s="42"/>
      <c r="F36" s="42"/>
      <c r="G36" s="42"/>
      <c r="H36" s="42"/>
      <c r="I36" s="45"/>
      <c r="J36" s="45"/>
      <c r="K36" s="45"/>
      <c r="L36" s="51"/>
      <c r="M36" s="158"/>
      <c r="N36" s="158"/>
      <c r="O36" s="5"/>
      <c r="P36" s="5"/>
      <c r="Q36" s="5"/>
      <c r="R36" s="5"/>
      <c r="S36" s="5"/>
      <c r="T36" s="5"/>
      <c r="U36" s="5"/>
      <c r="V36" s="5"/>
      <c r="W36" s="5"/>
      <c r="X36" s="18"/>
      <c r="Y36" s="18"/>
      <c r="Z36" s="18"/>
      <c r="AA36" s="136"/>
      <c r="AB36" s="136"/>
      <c r="AC36" s="127"/>
      <c r="AD36" s="127"/>
      <c r="AE36" s="127"/>
      <c r="AF36" s="127"/>
      <c r="AG36" s="127"/>
      <c r="AH36" s="127"/>
    </row>
    <row r="37" spans="1:34" x14ac:dyDescent="0.25">
      <c r="A37" s="53"/>
      <c r="B37" s="67" t="s">
        <v>136</v>
      </c>
      <c r="C37" s="54"/>
      <c r="D37" s="54"/>
      <c r="E37" s="54"/>
      <c r="F37" s="54"/>
      <c r="G37" s="54"/>
      <c r="H37" s="54"/>
      <c r="I37" s="54"/>
      <c r="J37" s="54"/>
      <c r="K37" s="54"/>
      <c r="L37" s="55"/>
    </row>
    <row r="38" spans="1:34" s="5" customFormat="1" x14ac:dyDescent="0.25"/>
    <row r="39" spans="1:34" s="5" customFormat="1" x14ac:dyDescent="0.25"/>
    <row r="40" spans="1:34" s="5" customFormat="1" x14ac:dyDescent="0.25">
      <c r="B40" s="18" t="s">
        <v>133</v>
      </c>
      <c r="C40" s="18"/>
      <c r="D40" s="18"/>
      <c r="E40" s="18"/>
    </row>
    <row r="41" spans="1:34" s="5" customFormat="1" x14ac:dyDescent="0.25">
      <c r="B41" s="148">
        <v>1826896</v>
      </c>
      <c r="C41" s="218"/>
      <c r="D41" s="218"/>
      <c r="E41" s="18"/>
    </row>
    <row r="42" spans="1:34" s="5" customFormat="1" x14ac:dyDescent="0.25">
      <c r="B42" s="148">
        <v>1343370</v>
      </c>
      <c r="C42" s="218"/>
      <c r="D42" s="218"/>
      <c r="E42" s="18"/>
    </row>
    <row r="43" spans="1:34" s="5" customFormat="1" x14ac:dyDescent="0.25">
      <c r="B43" s="148">
        <v>1369398</v>
      </c>
      <c r="C43" s="218"/>
      <c r="D43" s="218"/>
      <c r="E43" s="18"/>
    </row>
    <row r="44" spans="1:34" s="5" customFormat="1" x14ac:dyDescent="0.25">
      <c r="B44" s="148">
        <v>1349309</v>
      </c>
      <c r="C44" s="219" t="s">
        <v>205</v>
      </c>
      <c r="D44" s="218">
        <f>+AVERAGE(B41:B44)/1000</f>
        <v>1472.24325</v>
      </c>
      <c r="E44" s="18"/>
    </row>
    <row r="45" spans="1:34" s="5" customFormat="1" x14ac:dyDescent="0.25">
      <c r="B45" s="148">
        <v>1495400</v>
      </c>
      <c r="C45" s="219" t="s">
        <v>206</v>
      </c>
      <c r="D45" s="218">
        <f t="shared" ref="D45:D67" si="3">+AVERAGE(B42:B45)/1000</f>
        <v>1389.36925</v>
      </c>
      <c r="E45" s="18"/>
    </row>
    <row r="46" spans="1:34" s="5" customFormat="1" x14ac:dyDescent="0.25">
      <c r="B46" s="148">
        <v>1315505</v>
      </c>
      <c r="C46" s="219" t="s">
        <v>207</v>
      </c>
      <c r="D46" s="218">
        <f t="shared" si="3"/>
        <v>1382.403</v>
      </c>
      <c r="E46" s="18"/>
    </row>
    <row r="47" spans="1:34" s="5" customFormat="1" x14ac:dyDescent="0.25">
      <c r="B47" s="148">
        <v>1316604</v>
      </c>
      <c r="C47" s="219" t="s">
        <v>208</v>
      </c>
      <c r="D47" s="218">
        <f t="shared" si="3"/>
        <v>1369.2045000000001</v>
      </c>
      <c r="E47" s="18"/>
    </row>
    <row r="48" spans="1:34" s="5" customFormat="1" x14ac:dyDescent="0.25">
      <c r="B48" s="148">
        <v>917258</v>
      </c>
      <c r="C48" s="219" t="s">
        <v>209</v>
      </c>
      <c r="D48" s="218">
        <f t="shared" si="3"/>
        <v>1261.19175</v>
      </c>
      <c r="E48" s="18"/>
    </row>
    <row r="49" spans="2:5" s="5" customFormat="1" x14ac:dyDescent="0.25">
      <c r="B49" s="148">
        <v>993880</v>
      </c>
      <c r="C49" s="219" t="s">
        <v>210</v>
      </c>
      <c r="D49" s="218">
        <f t="shared" si="3"/>
        <v>1135.8117500000001</v>
      </c>
      <c r="E49" s="18"/>
    </row>
    <row r="50" spans="2:5" s="5" customFormat="1" x14ac:dyDescent="0.25">
      <c r="B50" s="148">
        <v>891285</v>
      </c>
      <c r="C50" s="219" t="s">
        <v>211</v>
      </c>
      <c r="D50" s="218">
        <f t="shared" si="3"/>
        <v>1029.75675</v>
      </c>
      <c r="E50" s="18"/>
    </row>
    <row r="51" spans="2:5" s="5" customFormat="1" x14ac:dyDescent="0.25">
      <c r="B51" s="148">
        <v>735496</v>
      </c>
      <c r="C51" s="219" t="s">
        <v>212</v>
      </c>
      <c r="D51" s="218">
        <f t="shared" si="3"/>
        <v>884.47974999999997</v>
      </c>
      <c r="E51" s="18"/>
    </row>
    <row r="52" spans="2:5" s="5" customFormat="1" x14ac:dyDescent="0.25">
      <c r="B52" s="148">
        <v>1106445</v>
      </c>
      <c r="C52" s="219" t="s">
        <v>213</v>
      </c>
      <c r="D52" s="218">
        <f t="shared" si="3"/>
        <v>931.77650000000006</v>
      </c>
      <c r="E52" s="140"/>
    </row>
    <row r="53" spans="2:5" s="5" customFormat="1" x14ac:dyDescent="0.25">
      <c r="B53" s="148">
        <v>1276985</v>
      </c>
      <c r="C53" s="219" t="s">
        <v>214</v>
      </c>
      <c r="D53" s="218">
        <f t="shared" si="3"/>
        <v>1002.5527499999999</v>
      </c>
      <c r="E53" s="140"/>
    </row>
    <row r="54" spans="2:5" s="5" customFormat="1" x14ac:dyDescent="0.25">
      <c r="B54" s="148">
        <v>1419835</v>
      </c>
      <c r="C54" s="219" t="s">
        <v>215</v>
      </c>
      <c r="D54" s="218">
        <f t="shared" si="3"/>
        <v>1134.6902500000001</v>
      </c>
      <c r="E54" s="140"/>
    </row>
    <row r="55" spans="2:5" s="5" customFormat="1" x14ac:dyDescent="0.25">
      <c r="B55" s="148">
        <v>1101188</v>
      </c>
      <c r="C55" s="219" t="s">
        <v>216</v>
      </c>
      <c r="D55" s="218">
        <f t="shared" si="3"/>
        <v>1226.1132500000001</v>
      </c>
      <c r="E55" s="140"/>
    </row>
    <row r="56" spans="2:5" s="5" customFormat="1" x14ac:dyDescent="0.25">
      <c r="B56" s="148">
        <v>1070133</v>
      </c>
      <c r="C56" s="219" t="s">
        <v>217</v>
      </c>
      <c r="D56" s="218">
        <f t="shared" si="3"/>
        <v>1217.0352499999999</v>
      </c>
      <c r="E56" s="140"/>
    </row>
    <row r="57" spans="2:5" s="5" customFormat="1" x14ac:dyDescent="0.25">
      <c r="B57" s="148">
        <v>840260</v>
      </c>
      <c r="C57" s="219" t="s">
        <v>218</v>
      </c>
      <c r="D57" s="218">
        <f t="shared" si="3"/>
        <v>1107.854</v>
      </c>
      <c r="E57" s="140"/>
    </row>
    <row r="58" spans="2:5" s="5" customFormat="1" x14ac:dyDescent="0.25">
      <c r="B58" s="148">
        <v>1493551</v>
      </c>
      <c r="C58" s="219" t="s">
        <v>219</v>
      </c>
      <c r="D58" s="218">
        <f t="shared" si="3"/>
        <v>1126.2829999999999</v>
      </c>
      <c r="E58" s="140"/>
    </row>
    <row r="59" spans="2:5" s="5" customFormat="1" x14ac:dyDescent="0.25">
      <c r="B59" s="148">
        <v>1344276</v>
      </c>
      <c r="C59" s="219" t="s">
        <v>220</v>
      </c>
      <c r="D59" s="218">
        <f t="shared" si="3"/>
        <v>1187.0550000000001</v>
      </c>
      <c r="E59" s="140"/>
    </row>
    <row r="60" spans="2:5" s="5" customFormat="1" x14ac:dyDescent="0.25">
      <c r="B60" s="148">
        <v>1075377</v>
      </c>
      <c r="C60" s="219" t="s">
        <v>221</v>
      </c>
      <c r="D60" s="218">
        <f t="shared" si="3"/>
        <v>1188.366</v>
      </c>
      <c r="E60" s="140"/>
    </row>
    <row r="61" spans="2:5" s="5" customFormat="1" x14ac:dyDescent="0.25">
      <c r="B61" s="148">
        <v>1249162</v>
      </c>
      <c r="C61" s="219" t="s">
        <v>222</v>
      </c>
      <c r="D61" s="218">
        <f t="shared" si="3"/>
        <v>1290.5915</v>
      </c>
      <c r="E61" s="140"/>
    </row>
    <row r="62" spans="2:5" s="5" customFormat="1" x14ac:dyDescent="0.25">
      <c r="B62" s="148">
        <v>926278</v>
      </c>
      <c r="C62" s="219" t="s">
        <v>223</v>
      </c>
      <c r="D62" s="218">
        <f t="shared" si="3"/>
        <v>1148.77325</v>
      </c>
      <c r="E62" s="140"/>
    </row>
    <row r="63" spans="2:5" s="5" customFormat="1" x14ac:dyDescent="0.25">
      <c r="B63" s="148">
        <v>1094367</v>
      </c>
      <c r="C63" s="219" t="s">
        <v>224</v>
      </c>
      <c r="D63" s="218">
        <f t="shared" si="3"/>
        <v>1086.296</v>
      </c>
      <c r="E63" s="140"/>
    </row>
    <row r="64" spans="2:5" s="5" customFormat="1" x14ac:dyDescent="0.25">
      <c r="B64" s="148">
        <v>1044084</v>
      </c>
      <c r="C64" s="219" t="s">
        <v>225</v>
      </c>
      <c r="D64" s="218">
        <f t="shared" si="3"/>
        <v>1078.4727499999999</v>
      </c>
      <c r="E64" s="140"/>
    </row>
    <row r="65" spans="2:5" s="5" customFormat="1" x14ac:dyDescent="0.25">
      <c r="B65" s="148">
        <v>904281</v>
      </c>
      <c r="C65" s="219" t="s">
        <v>226</v>
      </c>
      <c r="D65" s="218">
        <f t="shared" si="3"/>
        <v>992.25250000000005</v>
      </c>
      <c r="E65" s="140"/>
    </row>
    <row r="66" spans="2:5" s="5" customFormat="1" x14ac:dyDescent="0.25">
      <c r="B66" s="148">
        <v>1180154</v>
      </c>
      <c r="C66" s="219" t="s">
        <v>227</v>
      </c>
      <c r="D66" s="218">
        <f t="shared" si="3"/>
        <v>1055.7215000000001</v>
      </c>
      <c r="E66" s="140"/>
    </row>
    <row r="67" spans="2:5" s="5" customFormat="1" x14ac:dyDescent="0.25">
      <c r="B67" s="148">
        <v>1282821</v>
      </c>
      <c r="C67" s="219" t="s">
        <v>228</v>
      </c>
      <c r="D67" s="218">
        <f t="shared" si="3"/>
        <v>1102.835</v>
      </c>
      <c r="E67" s="140"/>
    </row>
    <row r="68" spans="2:5" s="5" customFormat="1" x14ac:dyDescent="0.25">
      <c r="B68" s="68">
        <v>1019292</v>
      </c>
      <c r="C68" s="219" t="s">
        <v>229</v>
      </c>
      <c r="D68" s="218">
        <f>+AVERAGE(B65:B68)/1000</f>
        <v>1096.6369999999999</v>
      </c>
      <c r="E68" s="140"/>
    </row>
    <row r="69" spans="2:5" s="5" customFormat="1" x14ac:dyDescent="0.25">
      <c r="B69" s="68">
        <v>1140791</v>
      </c>
      <c r="C69" s="219" t="s">
        <v>230</v>
      </c>
      <c r="D69" s="218">
        <f>+AVERAGE(B66:B68)/1000</f>
        <v>1160.7556666666667</v>
      </c>
      <c r="E69" s="140"/>
    </row>
    <row r="70" spans="2:5" s="5" customFormat="1" x14ac:dyDescent="0.25">
      <c r="B70" s="204">
        <v>1627346</v>
      </c>
      <c r="C70" s="18" t="s">
        <v>231</v>
      </c>
      <c r="D70" s="218">
        <f>+AVERAGE(B67:B69)/1000</f>
        <v>1147.6346666666668</v>
      </c>
      <c r="E70" s="140"/>
    </row>
    <row r="71" spans="2:5" s="5" customFormat="1" x14ac:dyDescent="0.25">
      <c r="B71" s="68">
        <v>1126912</v>
      </c>
      <c r="C71" s="219" t="s">
        <v>238</v>
      </c>
      <c r="D71" s="218">
        <f>+AVERAGE(B68:B70)/1000</f>
        <v>1262.4763333333333</v>
      </c>
      <c r="E71" s="140"/>
    </row>
    <row r="72" spans="2:5" s="5" customFormat="1" x14ac:dyDescent="0.25">
      <c r="B72" s="81"/>
      <c r="D72" s="157"/>
      <c r="E72" s="152"/>
    </row>
    <row r="73" spans="2:5" s="5" customFormat="1" x14ac:dyDescent="0.25">
      <c r="B73" s="81"/>
      <c r="D73" s="157"/>
      <c r="E73" s="152"/>
    </row>
    <row r="74" spans="2:5" s="5" customFormat="1" x14ac:dyDescent="0.25">
      <c r="B74" s="81"/>
      <c r="D74" s="157"/>
      <c r="E74" s="152"/>
    </row>
    <row r="75" spans="2:5" s="5" customFormat="1" x14ac:dyDescent="0.25">
      <c r="B75" s="81"/>
      <c r="D75" s="157"/>
      <c r="E75" s="152"/>
    </row>
    <row r="76" spans="2:5" s="5" customFormat="1" x14ac:dyDescent="0.25">
      <c r="B76" s="81"/>
      <c r="D76" s="157"/>
      <c r="E76" s="152"/>
    </row>
    <row r="77" spans="2:5" s="5" customFormat="1" x14ac:dyDescent="0.25">
      <c r="B77" s="81"/>
      <c r="D77" s="157"/>
      <c r="E77" s="152"/>
    </row>
    <row r="78" spans="2:5" s="5" customFormat="1" x14ac:dyDescent="0.25">
      <c r="B78" s="81"/>
      <c r="D78" s="157"/>
      <c r="E78" s="152"/>
    </row>
    <row r="79" spans="2:5" s="5" customFormat="1" x14ac:dyDescent="0.25">
      <c r="B79" s="81"/>
      <c r="D79" s="157"/>
      <c r="E79" s="152"/>
    </row>
    <row r="80" spans="2:5" s="5" customFormat="1" x14ac:dyDescent="0.25">
      <c r="B80" s="81"/>
      <c r="D80" s="157"/>
      <c r="E80" s="152"/>
    </row>
    <row r="81" spans="2:26" s="134" customFormat="1" x14ac:dyDescent="0.25">
      <c r="B81" s="68"/>
      <c r="C81" s="18"/>
      <c r="D81" s="144"/>
      <c r="E81" s="140"/>
      <c r="F81" s="18"/>
      <c r="G81" s="18"/>
      <c r="H81" s="18"/>
      <c r="I81" s="18"/>
      <c r="J81" s="18"/>
      <c r="K81" s="18"/>
      <c r="L81" s="18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18"/>
      <c r="Y81" s="18"/>
      <c r="Z81" s="18"/>
    </row>
    <row r="82" spans="2:26" s="134" customFormat="1" x14ac:dyDescent="0.25">
      <c r="B82" s="68"/>
      <c r="C82" s="18"/>
      <c r="D82" s="144"/>
      <c r="E82" s="140"/>
      <c r="F82" s="18"/>
      <c r="G82" s="18"/>
      <c r="H82" s="18"/>
      <c r="I82" s="18"/>
      <c r="J82" s="18"/>
      <c r="K82" s="18"/>
      <c r="L82" s="18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18"/>
      <c r="Y82" s="18"/>
      <c r="Z82" s="18"/>
    </row>
    <row r="83" spans="2:26" s="134" customFormat="1" x14ac:dyDescent="0.25">
      <c r="B83" s="68"/>
      <c r="C83" s="18"/>
      <c r="D83" s="144"/>
      <c r="E83" s="140"/>
      <c r="F83" s="18"/>
      <c r="G83" s="18"/>
      <c r="H83" s="18"/>
      <c r="I83" s="18"/>
      <c r="J83" s="18"/>
      <c r="K83" s="18"/>
      <c r="L83" s="18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18"/>
      <c r="Y83" s="18"/>
      <c r="Z83" s="18"/>
    </row>
    <row r="84" spans="2:26" s="134" customFormat="1" x14ac:dyDescent="0.25">
      <c r="B84" s="68"/>
      <c r="C84" s="18"/>
      <c r="D84" s="144"/>
      <c r="E84" s="140"/>
      <c r="F84" s="18"/>
      <c r="G84" s="18"/>
      <c r="H84" s="18"/>
      <c r="I84" s="18"/>
      <c r="J84" s="18"/>
      <c r="K84" s="18"/>
      <c r="L84" s="18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18"/>
      <c r="Y84" s="18"/>
      <c r="Z84" s="18"/>
    </row>
    <row r="85" spans="2:26" s="134" customFormat="1" x14ac:dyDescent="0.25">
      <c r="B85" s="68"/>
      <c r="C85" s="18"/>
      <c r="D85" s="144"/>
      <c r="E85" s="140"/>
      <c r="F85" s="18"/>
      <c r="G85" s="18"/>
      <c r="H85" s="18"/>
      <c r="I85" s="18"/>
      <c r="J85" s="18"/>
      <c r="K85" s="18"/>
      <c r="L85" s="18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18"/>
      <c r="Y85" s="18"/>
      <c r="Z85" s="18"/>
    </row>
    <row r="86" spans="2:26" s="134" customFormat="1" x14ac:dyDescent="0.25">
      <c r="B86" s="68"/>
      <c r="C86" s="18"/>
      <c r="D86" s="144"/>
      <c r="E86" s="140"/>
      <c r="F86" s="18"/>
      <c r="G86" s="18"/>
      <c r="H86" s="18"/>
      <c r="I86" s="18"/>
      <c r="J86" s="18"/>
      <c r="K86" s="18"/>
      <c r="L86" s="18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18"/>
      <c r="Y86" s="18"/>
      <c r="Z86" s="18"/>
    </row>
    <row r="87" spans="2:26" s="134" customFormat="1" x14ac:dyDescent="0.25">
      <c r="B87" s="68"/>
      <c r="C87" s="18"/>
      <c r="D87" s="144"/>
      <c r="E87" s="140"/>
      <c r="F87" s="18"/>
      <c r="G87" s="18"/>
      <c r="H87" s="18"/>
      <c r="I87" s="18"/>
      <c r="J87" s="18"/>
      <c r="K87" s="18"/>
      <c r="L87" s="18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18"/>
      <c r="Y87" s="18"/>
      <c r="Z87" s="18"/>
    </row>
    <row r="88" spans="2:26" s="134" customFormat="1" x14ac:dyDescent="0.25">
      <c r="B88" s="68"/>
      <c r="C88" s="18"/>
      <c r="D88" s="144"/>
      <c r="E88" s="140"/>
      <c r="F88" s="18"/>
      <c r="G88" s="18"/>
      <c r="H88" s="18"/>
      <c r="I88" s="18"/>
      <c r="J88" s="18"/>
      <c r="K88" s="18"/>
      <c r="L88" s="18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18"/>
      <c r="Y88" s="18"/>
      <c r="Z88" s="18"/>
    </row>
    <row r="89" spans="2:26" s="134" customFormat="1" x14ac:dyDescent="0.25">
      <c r="B89" s="68"/>
      <c r="C89" s="18"/>
      <c r="D89" s="144"/>
      <c r="E89" s="140"/>
      <c r="F89" s="18"/>
      <c r="G89" s="18"/>
      <c r="H89" s="18"/>
      <c r="I89" s="18"/>
      <c r="J89" s="18"/>
      <c r="K89" s="18"/>
      <c r="L89" s="18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18"/>
      <c r="Y89" s="18"/>
      <c r="Z89" s="18"/>
    </row>
    <row r="90" spans="2:26" s="134" customFormat="1" x14ac:dyDescent="0.25">
      <c r="B90" s="68"/>
      <c r="C90" s="18"/>
      <c r="D90" s="144"/>
      <c r="E90" s="140"/>
      <c r="F90" s="18"/>
      <c r="G90" s="18"/>
      <c r="H90" s="18"/>
      <c r="I90" s="18"/>
      <c r="J90" s="18"/>
      <c r="K90" s="18"/>
      <c r="L90" s="18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18"/>
      <c r="Y90" s="18"/>
      <c r="Z90" s="18"/>
    </row>
    <row r="91" spans="2:26" s="134" customFormat="1" x14ac:dyDescent="0.25">
      <c r="B91" s="68"/>
      <c r="C91" s="18"/>
      <c r="D91" s="144"/>
      <c r="E91" s="140"/>
      <c r="F91" s="18"/>
      <c r="G91" s="18"/>
      <c r="H91" s="18"/>
      <c r="I91" s="18"/>
      <c r="J91" s="18"/>
      <c r="K91" s="18"/>
      <c r="L91" s="18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18"/>
      <c r="Y91" s="18"/>
      <c r="Z91" s="18"/>
    </row>
    <row r="92" spans="2:26" s="134" customFormat="1" x14ac:dyDescent="0.25">
      <c r="B92" s="68"/>
      <c r="C92" s="18"/>
      <c r="D92" s="144"/>
      <c r="E92" s="140"/>
      <c r="F92" s="18"/>
      <c r="G92" s="18"/>
      <c r="H92" s="18"/>
      <c r="I92" s="18"/>
      <c r="J92" s="18"/>
      <c r="K92" s="18"/>
      <c r="L92" s="18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18"/>
      <c r="Y92" s="18"/>
      <c r="Z92" s="18"/>
    </row>
    <row r="93" spans="2:26" s="134" customFormat="1" x14ac:dyDescent="0.25">
      <c r="B93" s="68"/>
      <c r="C93" s="18"/>
      <c r="D93" s="144"/>
      <c r="E93" s="140"/>
      <c r="F93" s="18"/>
      <c r="G93" s="18"/>
      <c r="H93" s="18"/>
      <c r="I93" s="18"/>
      <c r="J93" s="18"/>
      <c r="K93" s="18"/>
      <c r="L93" s="18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18"/>
      <c r="Y93" s="18"/>
      <c r="Z93" s="18"/>
    </row>
    <row r="94" spans="2:26" s="134" customFormat="1" x14ac:dyDescent="0.25">
      <c r="B94" s="68"/>
      <c r="C94" s="18"/>
      <c r="D94" s="144"/>
      <c r="E94" s="140"/>
      <c r="F94" s="18"/>
      <c r="G94" s="18"/>
      <c r="H94" s="18"/>
      <c r="I94" s="18"/>
      <c r="J94" s="18"/>
      <c r="K94" s="18"/>
      <c r="L94" s="18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18"/>
      <c r="Y94" s="18"/>
      <c r="Z94" s="18"/>
    </row>
    <row r="95" spans="2:26" s="134" customFormat="1" x14ac:dyDescent="0.25">
      <c r="B95" s="68"/>
      <c r="C95" s="18"/>
      <c r="D95" s="144"/>
      <c r="E95" s="140"/>
      <c r="F95" s="18"/>
      <c r="G95" s="18"/>
      <c r="H95" s="18"/>
      <c r="I95" s="18"/>
      <c r="J95" s="18"/>
      <c r="K95" s="18"/>
      <c r="L95" s="18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18"/>
      <c r="Y95" s="18"/>
      <c r="Z95" s="18"/>
    </row>
    <row r="96" spans="2:26" s="134" customFormat="1" x14ac:dyDescent="0.25">
      <c r="B96" s="68"/>
      <c r="C96" s="18"/>
      <c r="D96" s="144"/>
      <c r="E96" s="140"/>
      <c r="F96" s="18"/>
      <c r="G96" s="18"/>
      <c r="H96" s="18"/>
      <c r="I96" s="18"/>
      <c r="J96" s="18"/>
      <c r="K96" s="18"/>
      <c r="L96" s="18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18"/>
      <c r="Y96" s="18"/>
      <c r="Z96" s="18"/>
    </row>
    <row r="97" spans="2:26" s="134" customFormat="1" x14ac:dyDescent="0.25">
      <c r="B97" s="68"/>
      <c r="C97" s="18"/>
      <c r="D97" s="144"/>
      <c r="E97" s="140"/>
      <c r="F97" s="18"/>
      <c r="G97" s="18"/>
      <c r="H97" s="18"/>
      <c r="I97" s="18"/>
      <c r="J97" s="18"/>
      <c r="K97" s="18"/>
      <c r="L97" s="18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18"/>
      <c r="Y97" s="18"/>
      <c r="Z97" s="18"/>
    </row>
    <row r="98" spans="2:26" s="134" customFormat="1" x14ac:dyDescent="0.25">
      <c r="B98" s="68"/>
      <c r="C98" s="18"/>
      <c r="D98" s="144"/>
      <c r="E98" s="140"/>
      <c r="F98" s="18"/>
      <c r="G98" s="18"/>
      <c r="H98" s="18"/>
      <c r="I98" s="18"/>
      <c r="J98" s="18"/>
      <c r="K98" s="18"/>
      <c r="L98" s="18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18"/>
      <c r="Y98" s="18"/>
      <c r="Z98" s="18"/>
    </row>
    <row r="99" spans="2:26" s="134" customFormat="1" x14ac:dyDescent="0.25">
      <c r="B99" s="68"/>
      <c r="C99" s="18"/>
      <c r="D99" s="144"/>
      <c r="E99" s="140"/>
      <c r="F99" s="18"/>
      <c r="G99" s="18"/>
      <c r="H99" s="18"/>
      <c r="I99" s="18"/>
      <c r="J99" s="18"/>
      <c r="K99" s="18"/>
      <c r="L99" s="18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18"/>
      <c r="Y99" s="18"/>
      <c r="Z99" s="18"/>
    </row>
    <row r="100" spans="2:26" s="134" customFormat="1" x14ac:dyDescent="0.25">
      <c r="B100" s="68"/>
      <c r="C100" s="18"/>
      <c r="D100" s="144"/>
      <c r="E100" s="140"/>
      <c r="F100" s="18"/>
      <c r="G100" s="18"/>
      <c r="H100" s="18"/>
      <c r="I100" s="18"/>
      <c r="J100" s="18"/>
      <c r="K100" s="18"/>
      <c r="L100" s="18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18"/>
      <c r="Y100" s="18"/>
      <c r="Z100" s="18"/>
    </row>
    <row r="101" spans="2:26" s="134" customFormat="1" x14ac:dyDescent="0.25">
      <c r="B101" s="68"/>
      <c r="C101" s="18"/>
      <c r="D101" s="144"/>
      <c r="E101" s="140"/>
      <c r="F101" s="18"/>
      <c r="G101" s="18"/>
      <c r="H101" s="18"/>
      <c r="I101" s="18"/>
      <c r="J101" s="18"/>
      <c r="K101" s="18"/>
      <c r="L101" s="18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18"/>
      <c r="Y101" s="18"/>
      <c r="Z101" s="18"/>
    </row>
    <row r="102" spans="2:26" s="134" customFormat="1" x14ac:dyDescent="0.25">
      <c r="B102" s="68"/>
      <c r="C102" s="18"/>
      <c r="D102" s="144"/>
      <c r="E102" s="140"/>
      <c r="F102" s="18"/>
      <c r="G102" s="18"/>
      <c r="H102" s="18"/>
      <c r="I102" s="18"/>
      <c r="J102" s="18"/>
      <c r="K102" s="18"/>
      <c r="L102" s="18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18"/>
      <c r="Y102" s="18"/>
      <c r="Z102" s="18"/>
    </row>
    <row r="103" spans="2:26" s="134" customFormat="1" x14ac:dyDescent="0.25">
      <c r="B103" s="68"/>
      <c r="C103" s="18"/>
      <c r="D103" s="144"/>
      <c r="E103" s="140"/>
      <c r="F103" s="18"/>
      <c r="G103" s="18"/>
      <c r="H103" s="18"/>
      <c r="I103" s="18"/>
      <c r="J103" s="18"/>
      <c r="K103" s="18"/>
      <c r="L103" s="18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18"/>
      <c r="Y103" s="18"/>
      <c r="Z103" s="18"/>
    </row>
    <row r="104" spans="2:26" s="134" customFormat="1" x14ac:dyDescent="0.25">
      <c r="B104" s="68"/>
      <c r="C104" s="18"/>
      <c r="D104" s="144"/>
      <c r="E104" s="140"/>
      <c r="F104" s="18"/>
      <c r="G104" s="18"/>
      <c r="H104" s="18"/>
      <c r="I104" s="18"/>
      <c r="J104" s="18"/>
      <c r="K104" s="18"/>
      <c r="L104" s="18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18"/>
      <c r="Y104" s="18"/>
      <c r="Z104" s="18"/>
    </row>
    <row r="105" spans="2:26" s="134" customFormat="1" x14ac:dyDescent="0.25">
      <c r="B105" s="68"/>
      <c r="C105" s="18"/>
      <c r="D105" s="144"/>
      <c r="E105" s="140"/>
      <c r="F105" s="18"/>
      <c r="G105" s="18"/>
      <c r="H105" s="18"/>
      <c r="I105" s="18"/>
      <c r="J105" s="18"/>
      <c r="K105" s="18"/>
      <c r="L105" s="18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18"/>
      <c r="Y105" s="18"/>
      <c r="Z105" s="18"/>
    </row>
    <row r="106" spans="2:26" s="134" customFormat="1" x14ac:dyDescent="0.25">
      <c r="B106" s="68"/>
      <c r="C106" s="18"/>
      <c r="D106" s="144"/>
      <c r="E106" s="140"/>
      <c r="F106" s="18"/>
      <c r="G106" s="18"/>
      <c r="H106" s="18"/>
      <c r="I106" s="18"/>
      <c r="J106" s="18"/>
      <c r="K106" s="18"/>
      <c r="L106" s="18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18"/>
      <c r="Y106" s="18"/>
      <c r="Z106" s="18"/>
    </row>
    <row r="107" spans="2:26" s="134" customFormat="1" x14ac:dyDescent="0.25">
      <c r="B107" s="68"/>
      <c r="C107" s="18"/>
      <c r="D107" s="144"/>
      <c r="E107" s="140"/>
      <c r="F107" s="18"/>
      <c r="G107" s="18"/>
      <c r="H107" s="18"/>
      <c r="I107" s="18"/>
      <c r="J107" s="18"/>
      <c r="K107" s="18"/>
      <c r="L107" s="18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18"/>
      <c r="Y107" s="18"/>
      <c r="Z107" s="18"/>
    </row>
    <row r="108" spans="2:26" s="134" customFormat="1" x14ac:dyDescent="0.25">
      <c r="B108" s="68"/>
      <c r="C108" s="18"/>
      <c r="D108" s="144"/>
      <c r="E108" s="140"/>
      <c r="F108" s="18"/>
      <c r="G108" s="18"/>
      <c r="H108" s="18"/>
      <c r="I108" s="18"/>
      <c r="J108" s="18"/>
      <c r="K108" s="18"/>
      <c r="L108" s="18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18"/>
      <c r="Y108" s="18"/>
      <c r="Z108" s="18"/>
    </row>
    <row r="109" spans="2:26" s="134" customFormat="1" x14ac:dyDescent="0.25">
      <c r="B109" s="68"/>
      <c r="C109" s="18"/>
      <c r="D109" s="144"/>
      <c r="E109" s="140"/>
      <c r="F109" s="18"/>
      <c r="G109" s="18"/>
      <c r="H109" s="18"/>
      <c r="I109" s="18"/>
      <c r="J109" s="18"/>
      <c r="K109" s="18"/>
      <c r="L109" s="18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18"/>
      <c r="Y109" s="18"/>
      <c r="Z109" s="18"/>
    </row>
    <row r="110" spans="2:26" s="134" customFormat="1" x14ac:dyDescent="0.25">
      <c r="B110" s="68"/>
      <c r="C110" s="18"/>
      <c r="D110" s="144"/>
      <c r="E110" s="140"/>
      <c r="F110" s="18"/>
      <c r="G110" s="18"/>
      <c r="H110" s="18"/>
      <c r="I110" s="18"/>
      <c r="J110" s="18"/>
      <c r="K110" s="18"/>
      <c r="L110" s="18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18"/>
      <c r="Y110" s="18"/>
      <c r="Z110" s="18"/>
    </row>
    <row r="111" spans="2:26" s="134" customFormat="1" x14ac:dyDescent="0.25">
      <c r="B111" s="68"/>
      <c r="C111" s="18"/>
      <c r="D111" s="144"/>
      <c r="E111" s="140"/>
      <c r="F111" s="18"/>
      <c r="G111" s="18"/>
      <c r="H111" s="18"/>
      <c r="I111" s="18"/>
      <c r="J111" s="18"/>
      <c r="K111" s="18"/>
      <c r="L111" s="18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18"/>
      <c r="Y111" s="18"/>
      <c r="Z111" s="18"/>
    </row>
    <row r="112" spans="2:26" s="134" customFormat="1" x14ac:dyDescent="0.25">
      <c r="B112" s="68"/>
      <c r="C112" s="18"/>
      <c r="D112" s="144"/>
      <c r="E112" s="140"/>
      <c r="F112" s="18"/>
      <c r="G112" s="18"/>
      <c r="H112" s="18"/>
      <c r="I112" s="18"/>
      <c r="J112" s="18"/>
      <c r="K112" s="18"/>
      <c r="L112" s="18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18"/>
      <c r="Y112" s="18"/>
      <c r="Z112" s="18"/>
    </row>
    <row r="113" spans="2:26" s="134" customFormat="1" x14ac:dyDescent="0.25">
      <c r="B113" s="68"/>
      <c r="C113" s="18"/>
      <c r="D113" s="144"/>
      <c r="E113" s="140"/>
      <c r="F113" s="18"/>
      <c r="G113" s="18"/>
      <c r="H113" s="18"/>
      <c r="I113" s="18"/>
      <c r="J113" s="18"/>
      <c r="K113" s="18"/>
      <c r="L113" s="18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18"/>
      <c r="Y113" s="18"/>
      <c r="Z113" s="18"/>
    </row>
    <row r="114" spans="2:26" s="134" customFormat="1" x14ac:dyDescent="0.25">
      <c r="B114" s="68"/>
      <c r="C114" s="18"/>
      <c r="D114" s="144"/>
      <c r="E114" s="140"/>
      <c r="F114" s="18"/>
      <c r="G114" s="18"/>
      <c r="H114" s="18"/>
      <c r="I114" s="18"/>
      <c r="J114" s="18"/>
      <c r="K114" s="18"/>
      <c r="L114" s="18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18"/>
      <c r="Y114" s="18"/>
      <c r="Z114" s="18"/>
    </row>
    <row r="115" spans="2:26" s="134" customFormat="1" x14ac:dyDescent="0.25">
      <c r="B115" s="68"/>
      <c r="C115" s="18"/>
      <c r="D115" s="144"/>
      <c r="E115" s="140"/>
      <c r="F115" s="18"/>
      <c r="G115" s="18"/>
      <c r="H115" s="18"/>
      <c r="I115" s="18"/>
      <c r="J115" s="18"/>
      <c r="K115" s="18"/>
      <c r="L115" s="18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18"/>
      <c r="Y115" s="18"/>
      <c r="Z115" s="18"/>
    </row>
    <row r="116" spans="2:26" s="134" customFormat="1" x14ac:dyDescent="0.25">
      <c r="B116" s="68"/>
      <c r="C116" s="18"/>
      <c r="D116" s="144"/>
      <c r="E116" s="140"/>
      <c r="F116" s="18"/>
      <c r="G116" s="18"/>
      <c r="H116" s="18"/>
      <c r="I116" s="18"/>
      <c r="J116" s="18"/>
      <c r="K116" s="18"/>
      <c r="L116" s="18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18"/>
      <c r="Y116" s="18"/>
      <c r="Z116" s="18"/>
    </row>
    <row r="117" spans="2:26" s="134" customFormat="1" x14ac:dyDescent="0.25">
      <c r="B117" s="68"/>
      <c r="C117" s="18"/>
      <c r="D117" s="144"/>
      <c r="E117" s="140"/>
      <c r="F117" s="18"/>
      <c r="G117" s="18"/>
      <c r="H117" s="18"/>
      <c r="I117" s="18"/>
      <c r="J117" s="18"/>
      <c r="K117" s="18"/>
      <c r="L117" s="18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18"/>
      <c r="Y117" s="18"/>
      <c r="Z117" s="18"/>
    </row>
    <row r="118" spans="2:26" s="134" customFormat="1" x14ac:dyDescent="0.25">
      <c r="B118" s="68"/>
      <c r="C118" s="18"/>
      <c r="D118" s="144"/>
      <c r="E118" s="140"/>
      <c r="F118" s="18"/>
      <c r="G118" s="18"/>
      <c r="H118" s="18"/>
      <c r="I118" s="18"/>
      <c r="J118" s="18"/>
      <c r="K118" s="18"/>
      <c r="L118" s="18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18"/>
      <c r="Y118" s="18"/>
      <c r="Z118" s="18"/>
    </row>
    <row r="119" spans="2:26" s="134" customFormat="1" x14ac:dyDescent="0.25">
      <c r="B119" s="68"/>
      <c r="C119" s="18"/>
      <c r="D119" s="144"/>
      <c r="E119" s="140"/>
      <c r="F119" s="18"/>
      <c r="G119" s="18"/>
      <c r="H119" s="18"/>
      <c r="I119" s="18"/>
      <c r="J119" s="18"/>
      <c r="K119" s="18"/>
      <c r="L119" s="18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18"/>
      <c r="Y119" s="18"/>
      <c r="Z119" s="18"/>
    </row>
    <row r="120" spans="2:26" s="134" customFormat="1" x14ac:dyDescent="0.25">
      <c r="B120" s="68"/>
      <c r="C120" s="18"/>
      <c r="D120" s="144"/>
      <c r="E120" s="140"/>
      <c r="F120" s="18"/>
      <c r="G120" s="18"/>
      <c r="H120" s="18"/>
      <c r="I120" s="18"/>
      <c r="J120" s="18"/>
      <c r="K120" s="18"/>
      <c r="L120" s="18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18"/>
      <c r="Y120" s="18"/>
      <c r="Z120" s="18"/>
    </row>
    <row r="121" spans="2:26" s="134" customFormat="1" x14ac:dyDescent="0.25">
      <c r="B121" s="68"/>
      <c r="C121" s="18"/>
      <c r="D121" s="144"/>
      <c r="E121" s="140"/>
      <c r="F121" s="18"/>
      <c r="G121" s="18"/>
      <c r="H121" s="18"/>
      <c r="I121" s="18"/>
      <c r="J121" s="18"/>
      <c r="K121" s="18"/>
      <c r="L121" s="18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18"/>
      <c r="Y121" s="18"/>
      <c r="Z121" s="18"/>
    </row>
    <row r="122" spans="2:26" s="134" customFormat="1" x14ac:dyDescent="0.25">
      <c r="B122" s="18"/>
      <c r="C122" s="18"/>
      <c r="D122" s="144"/>
      <c r="E122" s="140"/>
      <c r="F122" s="18"/>
      <c r="G122" s="18"/>
      <c r="H122" s="18"/>
      <c r="I122" s="18"/>
      <c r="J122" s="18"/>
      <c r="K122" s="18"/>
      <c r="L122" s="18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18"/>
      <c r="Y122" s="18"/>
      <c r="Z122" s="18"/>
    </row>
    <row r="123" spans="2:26" s="134" customFormat="1" x14ac:dyDescent="0.25">
      <c r="B123" s="18"/>
      <c r="C123" s="18"/>
      <c r="D123" s="144"/>
      <c r="E123" s="140"/>
      <c r="F123" s="18"/>
      <c r="G123" s="18"/>
      <c r="H123" s="18"/>
      <c r="I123" s="18"/>
      <c r="J123" s="18"/>
      <c r="K123" s="18"/>
      <c r="L123" s="18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18"/>
      <c r="Y123" s="18"/>
      <c r="Z123" s="18"/>
    </row>
    <row r="124" spans="2:26" s="134" customFormat="1" x14ac:dyDescent="0.25">
      <c r="B124" s="18"/>
      <c r="C124" s="18"/>
      <c r="D124" s="144"/>
      <c r="E124" s="140"/>
      <c r="F124" s="18"/>
      <c r="G124" s="18"/>
      <c r="H124" s="18"/>
      <c r="I124" s="18"/>
      <c r="J124" s="18"/>
      <c r="K124" s="18"/>
      <c r="L124" s="18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18"/>
      <c r="Y124" s="18"/>
      <c r="Z124" s="18"/>
    </row>
    <row r="125" spans="2:26" s="134" customFormat="1" x14ac:dyDescent="0.25">
      <c r="B125" s="18"/>
      <c r="C125" s="18"/>
      <c r="D125" s="144"/>
      <c r="E125" s="140"/>
      <c r="F125" s="18"/>
      <c r="G125" s="18"/>
      <c r="H125" s="18"/>
      <c r="I125" s="18"/>
      <c r="J125" s="18"/>
      <c r="K125" s="18"/>
      <c r="L125" s="18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18"/>
      <c r="Y125" s="18"/>
      <c r="Z125" s="18"/>
    </row>
    <row r="126" spans="2:26" s="134" customFormat="1" x14ac:dyDescent="0.25">
      <c r="B126" s="18"/>
      <c r="C126" s="18"/>
      <c r="D126" s="144"/>
      <c r="E126" s="140"/>
      <c r="F126" s="18"/>
      <c r="G126" s="18"/>
      <c r="H126" s="18"/>
      <c r="I126" s="18"/>
      <c r="J126" s="18"/>
      <c r="K126" s="18"/>
      <c r="L126" s="18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18"/>
      <c r="Y126" s="18"/>
      <c r="Z126" s="18"/>
    </row>
    <row r="127" spans="2:26" s="134" customFormat="1" x14ac:dyDescent="0.25">
      <c r="B127" s="18"/>
      <c r="C127" s="18"/>
      <c r="D127" s="144"/>
      <c r="E127" s="140"/>
      <c r="F127" s="18"/>
      <c r="G127" s="18"/>
      <c r="H127" s="18"/>
      <c r="I127" s="18"/>
      <c r="J127" s="18"/>
      <c r="K127" s="18"/>
      <c r="L127" s="18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18"/>
      <c r="Y127" s="18"/>
      <c r="Z127" s="18"/>
    </row>
    <row r="128" spans="2:26" s="134" customFormat="1" x14ac:dyDescent="0.25">
      <c r="B128" s="18"/>
      <c r="C128" s="18"/>
      <c r="D128" s="144"/>
      <c r="E128" s="140"/>
      <c r="F128" s="18"/>
      <c r="G128" s="18"/>
      <c r="H128" s="18"/>
      <c r="I128" s="18"/>
      <c r="J128" s="18"/>
      <c r="K128" s="18"/>
      <c r="L128" s="18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18"/>
      <c r="Y128" s="18"/>
      <c r="Z128" s="18"/>
    </row>
    <row r="129" spans="2:34" s="110" customFormat="1" x14ac:dyDescent="0.25">
      <c r="B129" s="18"/>
      <c r="C129" s="18"/>
      <c r="D129" s="144"/>
      <c r="E129" s="140"/>
      <c r="F129" s="18"/>
      <c r="G129" s="18"/>
      <c r="H129" s="18"/>
      <c r="I129" s="18"/>
      <c r="J129" s="18"/>
      <c r="K129" s="18"/>
      <c r="L129" s="18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18"/>
      <c r="Y129" s="18"/>
      <c r="Z129" s="18"/>
      <c r="AA129" s="134"/>
      <c r="AB129" s="134"/>
      <c r="AC129" s="126"/>
      <c r="AD129" s="126"/>
      <c r="AE129" s="126"/>
      <c r="AF129" s="126"/>
      <c r="AG129" s="126"/>
      <c r="AH129" s="126"/>
    </row>
    <row r="130" spans="2:34" s="110" customFormat="1" x14ac:dyDescent="0.25">
      <c r="B130" s="18"/>
      <c r="C130" s="18"/>
      <c r="D130" s="144"/>
      <c r="E130" s="140"/>
      <c r="F130" s="18"/>
      <c r="G130" s="18"/>
      <c r="H130" s="18"/>
      <c r="I130" s="18"/>
      <c r="J130" s="18"/>
      <c r="K130" s="18"/>
      <c r="L130" s="18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18"/>
      <c r="Y130" s="18"/>
      <c r="Z130" s="18"/>
      <c r="AA130" s="134"/>
      <c r="AB130" s="134"/>
      <c r="AC130" s="126"/>
      <c r="AD130" s="126"/>
      <c r="AE130" s="126"/>
      <c r="AF130" s="126"/>
      <c r="AG130" s="126"/>
      <c r="AH130" s="126"/>
    </row>
    <row r="131" spans="2:34" s="110" customFormat="1" x14ac:dyDescent="0.25"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18"/>
      <c r="Y131" s="18"/>
      <c r="Z131" s="18"/>
      <c r="AA131" s="134"/>
      <c r="AB131" s="134"/>
      <c r="AC131" s="126"/>
      <c r="AD131" s="126"/>
      <c r="AE131" s="126"/>
      <c r="AF131" s="126"/>
      <c r="AG131" s="126"/>
      <c r="AH131" s="126"/>
    </row>
    <row r="132" spans="2:34" s="110" customFormat="1" x14ac:dyDescent="0.25"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18"/>
      <c r="Y132" s="18"/>
      <c r="Z132" s="18"/>
      <c r="AA132" s="134"/>
      <c r="AB132" s="134"/>
      <c r="AC132" s="126"/>
      <c r="AD132" s="126"/>
      <c r="AE132" s="126"/>
      <c r="AF132" s="126"/>
      <c r="AG132" s="126"/>
      <c r="AH132" s="126"/>
    </row>
    <row r="133" spans="2:34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AA133" s="134"/>
      <c r="AB133" s="134"/>
      <c r="AC133" s="126"/>
      <c r="AD133" s="126"/>
      <c r="AE133" s="126"/>
      <c r="AF133" s="126"/>
      <c r="AG133" s="126"/>
      <c r="AH133" s="126"/>
    </row>
    <row r="134" spans="2:34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AA134" s="134"/>
      <c r="AB134" s="134"/>
      <c r="AC134" s="126"/>
      <c r="AD134" s="126"/>
      <c r="AE134" s="126"/>
      <c r="AF134" s="126"/>
      <c r="AG134" s="126"/>
      <c r="AH134" s="126"/>
    </row>
    <row r="135" spans="2:34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AA135" s="134"/>
      <c r="AB135" s="134"/>
      <c r="AC135" s="126"/>
      <c r="AD135" s="126"/>
      <c r="AE135" s="126"/>
      <c r="AF135" s="126"/>
      <c r="AG135" s="126"/>
      <c r="AH135" s="126"/>
    </row>
    <row r="136" spans="2:34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AA136" s="134"/>
      <c r="AB136" s="134"/>
      <c r="AC136" s="126"/>
      <c r="AD136" s="126"/>
      <c r="AE136" s="126"/>
      <c r="AF136" s="126"/>
      <c r="AG136" s="126"/>
      <c r="AH136" s="126"/>
    </row>
    <row r="137" spans="2:34" s="29" customFormat="1" x14ac:dyDescent="0.25">
      <c r="M137" s="158"/>
      <c r="N137" s="158"/>
      <c r="O137" s="5"/>
      <c r="P137" s="5"/>
      <c r="Q137" s="5"/>
      <c r="R137" s="5"/>
      <c r="S137" s="5"/>
      <c r="T137" s="5"/>
      <c r="U137" s="5"/>
      <c r="V137" s="5"/>
      <c r="W137" s="5"/>
      <c r="X137" s="18"/>
      <c r="Y137" s="18"/>
      <c r="Z137" s="18"/>
      <c r="AA137" s="133"/>
      <c r="AB137" s="133"/>
      <c r="AC137" s="121"/>
      <c r="AD137" s="121"/>
      <c r="AE137" s="121"/>
      <c r="AF137" s="121"/>
      <c r="AG137" s="121"/>
      <c r="AH137" s="121"/>
    </row>
    <row r="138" spans="2:34" s="29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5"/>
      <c r="X138" s="18"/>
      <c r="Y138" s="18"/>
      <c r="Z138" s="18"/>
      <c r="AA138" s="133"/>
      <c r="AB138" s="133"/>
      <c r="AC138" s="121"/>
      <c r="AD138" s="121"/>
      <c r="AE138" s="121"/>
      <c r="AF138" s="121"/>
      <c r="AG138" s="121"/>
      <c r="AH138" s="121"/>
    </row>
    <row r="139" spans="2:34" s="29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5"/>
      <c r="X139" s="18"/>
      <c r="Y139" s="18"/>
      <c r="Z139" s="18"/>
      <c r="AA139" s="133"/>
      <c r="AB139" s="133"/>
      <c r="AC139" s="121"/>
      <c r="AD139" s="121"/>
      <c r="AE139" s="121"/>
      <c r="AF139" s="121"/>
      <c r="AG139" s="121"/>
      <c r="AH139" s="121"/>
    </row>
    <row r="140" spans="2:34" s="29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5"/>
      <c r="X140" s="18"/>
      <c r="Y140" s="18"/>
      <c r="Z140" s="18"/>
      <c r="AA140" s="133"/>
      <c r="AB140" s="133"/>
      <c r="AC140" s="121"/>
      <c r="AD140" s="121"/>
      <c r="AE140" s="121"/>
      <c r="AF140" s="121"/>
      <c r="AG140" s="121"/>
      <c r="AH140" s="121"/>
    </row>
    <row r="141" spans="2:34" s="29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5"/>
      <c r="X141" s="18"/>
      <c r="Y141" s="18"/>
      <c r="Z141" s="18"/>
      <c r="AA141" s="133"/>
      <c r="AB141" s="133"/>
      <c r="AC141" s="121"/>
      <c r="AD141" s="121"/>
      <c r="AE141" s="121"/>
      <c r="AF141" s="121"/>
      <c r="AG141" s="121"/>
      <c r="AH141" s="121"/>
    </row>
    <row r="142" spans="2:34" s="29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5"/>
      <c r="X142" s="18"/>
      <c r="Y142" s="18"/>
      <c r="Z142" s="18"/>
      <c r="AA142" s="133"/>
      <c r="AB142" s="133"/>
      <c r="AC142" s="121"/>
      <c r="AD142" s="121"/>
      <c r="AE142" s="121"/>
      <c r="AF142" s="121"/>
      <c r="AG142" s="121"/>
      <c r="AH142" s="121"/>
    </row>
    <row r="143" spans="2:34" s="29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5"/>
      <c r="X143" s="18"/>
      <c r="Y143" s="18"/>
      <c r="Z143" s="18"/>
      <c r="AA143" s="133"/>
      <c r="AB143" s="133"/>
      <c r="AC143" s="121"/>
      <c r="AD143" s="121"/>
      <c r="AE143" s="121"/>
      <c r="AF143" s="121"/>
      <c r="AG143" s="121"/>
      <c r="AH143" s="121"/>
    </row>
    <row r="144" spans="2:34" s="29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5"/>
      <c r="X144" s="18"/>
      <c r="Y144" s="18"/>
      <c r="Z144" s="18"/>
      <c r="AA144" s="133"/>
      <c r="AB144" s="133"/>
      <c r="AC144" s="121"/>
      <c r="AD144" s="121"/>
      <c r="AE144" s="121"/>
      <c r="AF144" s="121"/>
      <c r="AG144" s="121"/>
      <c r="AH144" s="121"/>
    </row>
    <row r="145" spans="13:34" s="29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5"/>
      <c r="X145" s="18"/>
      <c r="Y145" s="18"/>
      <c r="Z145" s="18"/>
      <c r="AA145" s="133"/>
      <c r="AB145" s="133"/>
      <c r="AC145" s="121"/>
      <c r="AD145" s="121"/>
      <c r="AE145" s="121"/>
      <c r="AF145" s="121"/>
      <c r="AG145" s="121"/>
      <c r="AH145" s="121"/>
    </row>
    <row r="146" spans="13:34" s="29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5"/>
      <c r="X146" s="18"/>
      <c r="Y146" s="18"/>
      <c r="Z146" s="18"/>
      <c r="AA146" s="133"/>
      <c r="AB146" s="133"/>
      <c r="AC146" s="121"/>
      <c r="AD146" s="121"/>
      <c r="AE146" s="121"/>
      <c r="AF146" s="121"/>
      <c r="AG146" s="121"/>
      <c r="AH146" s="121"/>
    </row>
    <row r="147" spans="13:34" s="29" customFormat="1" x14ac:dyDescent="0.25">
      <c r="M147" s="158"/>
      <c r="N147" s="158"/>
      <c r="O147" s="5"/>
      <c r="P147" s="5"/>
      <c r="Q147" s="5"/>
      <c r="R147" s="5"/>
      <c r="S147" s="5"/>
      <c r="T147" s="5"/>
      <c r="U147" s="5"/>
      <c r="V147" s="5"/>
      <c r="W147" s="5"/>
      <c r="X147" s="18"/>
      <c r="Y147" s="18"/>
      <c r="Z147" s="18"/>
      <c r="AA147" s="133"/>
      <c r="AB147" s="133"/>
      <c r="AC147" s="121"/>
      <c r="AD147" s="121"/>
      <c r="AE147" s="121"/>
      <c r="AF147" s="121"/>
      <c r="AG147" s="121"/>
      <c r="AH147" s="121"/>
    </row>
    <row r="148" spans="13:34" s="29" customFormat="1" x14ac:dyDescent="0.25">
      <c r="M148" s="158"/>
      <c r="N148" s="158"/>
      <c r="O148" s="5"/>
      <c r="P148" s="5"/>
      <c r="Q148" s="5"/>
      <c r="R148" s="5"/>
      <c r="S148" s="5"/>
      <c r="T148" s="5"/>
      <c r="U148" s="5"/>
      <c r="V148" s="5"/>
      <c r="W148" s="5"/>
      <c r="X148" s="18"/>
      <c r="Y148" s="18"/>
      <c r="Z148" s="18"/>
      <c r="AA148" s="133"/>
      <c r="AB148" s="133"/>
      <c r="AC148" s="121"/>
      <c r="AD148" s="121"/>
      <c r="AE148" s="121"/>
      <c r="AF148" s="121"/>
      <c r="AG148" s="121"/>
      <c r="AH148" s="121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5</oddFooter>
  </headerFooter>
  <ignoredErrors>
    <ignoredError sqref="D44:D72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8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58"/>
    <col min="14" max="14" width="11.42578125" style="158" hidden="1" customWidth="1"/>
    <col min="15" max="16" width="12.7109375" style="5" bestFit="1" customWidth="1"/>
    <col min="17" max="17" width="14.42578125" style="5" bestFit="1" customWidth="1"/>
    <col min="18" max="20" width="12.7109375" style="5" bestFit="1" customWidth="1"/>
    <col min="21" max="22" width="11.42578125" style="5"/>
    <col min="23" max="24" width="11.42578125" style="158"/>
    <col min="25" max="28" width="11.42578125" style="121"/>
    <col min="29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1" x14ac:dyDescent="0.25">
      <c r="A7" s="49"/>
      <c r="B7" s="30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1" x14ac:dyDescent="0.25">
      <c r="A8" s="49"/>
      <c r="B8" s="30"/>
      <c r="C8" s="232" t="s">
        <v>137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1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21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1" x14ac:dyDescent="0.25">
      <c r="A13" s="49"/>
      <c r="B13" s="60" t="s">
        <v>128</v>
      </c>
      <c r="C13" s="63">
        <v>563.79200000000003</v>
      </c>
      <c r="D13" s="63">
        <v>876.34100000000001</v>
      </c>
      <c r="E13" s="63">
        <v>620.09199999999998</v>
      </c>
      <c r="F13" s="63">
        <v>957.423</v>
      </c>
      <c r="G13" s="63">
        <v>650.03</v>
      </c>
      <c r="H13" s="63">
        <v>860.68700000000001</v>
      </c>
      <c r="I13" s="63">
        <v>32.407273510453358</v>
      </c>
      <c r="J13" s="63">
        <v>132.40727351045336</v>
      </c>
      <c r="K13" s="63">
        <v>-32.106289487509699</v>
      </c>
      <c r="L13" s="51"/>
      <c r="N13" s="158">
        <f>IF(H13="","",1)</f>
        <v>1</v>
      </c>
      <c r="O13" s="221">
        <v>563792</v>
      </c>
      <c r="P13" s="68">
        <v>876341</v>
      </c>
      <c r="Q13" s="68">
        <v>620092</v>
      </c>
      <c r="R13" s="68">
        <v>957423</v>
      </c>
      <c r="S13" s="68">
        <v>650030</v>
      </c>
      <c r="T13" s="68">
        <v>860687</v>
      </c>
      <c r="U13" s="18"/>
    </row>
    <row r="14" spans="1:21" x14ac:dyDescent="0.25">
      <c r="A14" s="49"/>
      <c r="B14" s="60" t="s">
        <v>129</v>
      </c>
      <c r="C14" s="63">
        <v>634.95100000000002</v>
      </c>
      <c r="D14" s="63">
        <v>988.89599999999996</v>
      </c>
      <c r="E14" s="63">
        <v>1203.1210000000001</v>
      </c>
      <c r="F14" s="63">
        <v>728.12400000000002</v>
      </c>
      <c r="G14" s="63">
        <v>791</v>
      </c>
      <c r="H14" s="63">
        <v>795.99400000000003</v>
      </c>
      <c r="I14" s="63">
        <v>0.63135271807839288</v>
      </c>
      <c r="J14" s="63">
        <v>100.63135271807839</v>
      </c>
      <c r="K14" s="63">
        <v>8.6353423318006328</v>
      </c>
      <c r="L14" s="51"/>
      <c r="N14" s="158">
        <f>IF(H14="","",1)</f>
        <v>1</v>
      </c>
      <c r="O14" s="221">
        <v>634951</v>
      </c>
      <c r="P14" s="68">
        <v>988896</v>
      </c>
      <c r="Q14" s="68">
        <v>1203121</v>
      </c>
      <c r="R14" s="68">
        <v>728124</v>
      </c>
      <c r="S14" s="68">
        <v>791000</v>
      </c>
      <c r="T14" s="68">
        <v>795994</v>
      </c>
      <c r="U14" s="18"/>
    </row>
    <row r="15" spans="1:21" x14ac:dyDescent="0.25">
      <c r="A15" s="49"/>
      <c r="B15" s="60" t="s">
        <v>130</v>
      </c>
      <c r="C15" s="63">
        <v>564.68700000000001</v>
      </c>
      <c r="D15" s="63">
        <v>946.17200000000003</v>
      </c>
      <c r="E15" s="63">
        <v>1085.7429999999999</v>
      </c>
      <c r="F15" s="63">
        <v>926.36599999999999</v>
      </c>
      <c r="G15" s="63">
        <v>906.154</v>
      </c>
      <c r="H15" s="23">
        <v>824.17100000000005</v>
      </c>
      <c r="I15" s="23">
        <v>-9.0473583960342214</v>
      </c>
      <c r="J15" s="23">
        <v>90.952641603965773</v>
      </c>
      <c r="K15" s="23">
        <v>-2.1818590060516008</v>
      </c>
      <c r="L15" s="51"/>
      <c r="N15" s="158">
        <f>IF(H15="","",1)</f>
        <v>1</v>
      </c>
      <c r="O15" s="221">
        <v>564687</v>
      </c>
      <c r="P15" s="68">
        <v>946172</v>
      </c>
      <c r="Q15" s="68">
        <v>1085743</v>
      </c>
      <c r="R15" s="68">
        <v>926366</v>
      </c>
      <c r="S15" s="68">
        <v>906154</v>
      </c>
      <c r="T15" s="68">
        <v>824171</v>
      </c>
      <c r="U15" s="18"/>
    </row>
    <row r="16" spans="1:21" x14ac:dyDescent="0.25">
      <c r="A16" s="49"/>
      <c r="B16" s="60" t="s">
        <v>131</v>
      </c>
      <c r="C16" s="63">
        <v>864.20799999999997</v>
      </c>
      <c r="D16" s="63">
        <v>877.11699999999996</v>
      </c>
      <c r="E16" s="63">
        <v>893.03300000000002</v>
      </c>
      <c r="F16" s="63">
        <v>620.01499999999999</v>
      </c>
      <c r="G16" s="63">
        <v>772.88499999999999</v>
      </c>
      <c r="H16" s="65"/>
      <c r="I16" s="63" t="s">
        <v>110</v>
      </c>
      <c r="J16" s="63" t="s">
        <v>110</v>
      </c>
      <c r="K16" s="63" t="s">
        <v>110</v>
      </c>
      <c r="L16" s="51"/>
      <c r="N16" s="158" t="str">
        <f>IF(H16="","",1)</f>
        <v/>
      </c>
      <c r="O16" s="221">
        <v>864208</v>
      </c>
      <c r="P16" s="68">
        <v>877117</v>
      </c>
      <c r="Q16" s="68">
        <v>893033</v>
      </c>
      <c r="R16" s="68">
        <v>620015</v>
      </c>
      <c r="S16" s="68">
        <v>772885</v>
      </c>
      <c r="T16" s="18"/>
      <c r="U16" s="18"/>
    </row>
    <row r="17" spans="1:28" x14ac:dyDescent="0.25">
      <c r="A17" s="49"/>
      <c r="B17" s="64" t="s">
        <v>18</v>
      </c>
      <c r="C17" s="65">
        <v>2627.6379999999999</v>
      </c>
      <c r="D17" s="65">
        <v>3688.5259999999998</v>
      </c>
      <c r="E17" s="65">
        <v>3801.989</v>
      </c>
      <c r="F17" s="65">
        <v>3231.9279999999999</v>
      </c>
      <c r="G17" s="65">
        <v>3120.0690000000004</v>
      </c>
      <c r="H17" s="83">
        <v>2480.8519999999999</v>
      </c>
      <c r="I17" s="56"/>
      <c r="J17" s="38"/>
      <c r="K17" s="38"/>
      <c r="L17" s="51"/>
      <c r="O17" s="18"/>
      <c r="P17" s="18"/>
      <c r="Q17" s="18"/>
      <c r="R17" s="18"/>
      <c r="S17" s="18"/>
      <c r="T17" s="18"/>
      <c r="U17" s="18"/>
    </row>
    <row r="18" spans="1:28" ht="18.75" customHeight="1" x14ac:dyDescent="0.25">
      <c r="A18" s="49"/>
      <c r="B18" s="64" t="s">
        <v>15</v>
      </c>
      <c r="C18" s="65"/>
      <c r="D18" s="65">
        <v>40.374206797131109</v>
      </c>
      <c r="E18" s="65">
        <v>3.0761068242436185</v>
      </c>
      <c r="F18" s="65">
        <v>-14.993757214973535</v>
      </c>
      <c r="G18" s="65">
        <v>-3.4610610137354336</v>
      </c>
      <c r="H18" s="37"/>
      <c r="I18" s="38"/>
      <c r="J18" s="38"/>
      <c r="K18" s="38"/>
      <c r="L18" s="51"/>
      <c r="O18" s="18"/>
      <c r="P18" s="18"/>
      <c r="Q18" s="18"/>
      <c r="R18" s="18"/>
      <c r="S18" s="18"/>
      <c r="T18" s="18"/>
      <c r="U18" s="18"/>
    </row>
    <row r="19" spans="1:28" ht="12" customHeight="1" x14ac:dyDescent="0.25">
      <c r="A19" s="49"/>
      <c r="B19" s="60"/>
      <c r="C19" s="66"/>
      <c r="D19" s="66"/>
      <c r="E19" s="66"/>
      <c r="F19" s="66"/>
      <c r="G19" s="66"/>
      <c r="H19" s="40"/>
      <c r="I19" s="36"/>
      <c r="J19" s="36"/>
      <c r="K19" s="36"/>
      <c r="L19" s="51"/>
    </row>
    <row r="20" spans="1:28" ht="18.75" customHeight="1" x14ac:dyDescent="0.25">
      <c r="A20" s="49"/>
      <c r="B20" s="64" t="s">
        <v>16</v>
      </c>
      <c r="C20" s="65">
        <v>1763.4299999999998</v>
      </c>
      <c r="D20" s="65">
        <v>2811.4090000000001</v>
      </c>
      <c r="E20" s="65">
        <v>2908.9560000000001</v>
      </c>
      <c r="F20" s="65">
        <v>2611.913</v>
      </c>
      <c r="G20" s="65">
        <v>2347.1840000000002</v>
      </c>
      <c r="H20" s="23">
        <v>2480.8519999999999</v>
      </c>
      <c r="I20" s="59">
        <v>5.6948240955970952</v>
      </c>
      <c r="J20" s="23">
        <v>105.6948240955971</v>
      </c>
      <c r="K20" s="23">
        <v>-10.135444787020075</v>
      </c>
      <c r="L20" s="51"/>
    </row>
    <row r="21" spans="1:28" ht="18.75" customHeight="1" x14ac:dyDescent="0.25">
      <c r="A21" s="49"/>
      <c r="B21" s="64" t="s">
        <v>15</v>
      </c>
      <c r="C21" s="65"/>
      <c r="D21" s="65">
        <v>59.428443431267496</v>
      </c>
      <c r="E21" s="65">
        <v>3.4696837066396258</v>
      </c>
      <c r="F21" s="65">
        <v>-10.211326675274568</v>
      </c>
      <c r="G21" s="65">
        <v>-10.135444787020075</v>
      </c>
      <c r="H21" s="23">
        <v>5.6948240955970952</v>
      </c>
      <c r="I21" s="38"/>
      <c r="J21" s="38"/>
      <c r="K21" s="38"/>
      <c r="L21" s="51"/>
    </row>
    <row r="22" spans="1:28" ht="12" customHeight="1" x14ac:dyDescent="0.25">
      <c r="A22" s="49"/>
      <c r="B22" s="32"/>
      <c r="C22" s="39"/>
      <c r="D22" s="39"/>
      <c r="E22" s="39"/>
      <c r="F22" s="39"/>
      <c r="G22" s="39"/>
      <c r="H22" s="40"/>
      <c r="I22" s="36"/>
      <c r="J22" s="36"/>
      <c r="K22" s="36"/>
      <c r="L22" s="51"/>
    </row>
    <row r="23" spans="1:28" ht="14.25" customHeight="1" x14ac:dyDescent="0.25">
      <c r="A23" s="49"/>
      <c r="B23" s="34"/>
      <c r="C23" s="35"/>
      <c r="D23" s="35"/>
      <c r="E23" s="35"/>
      <c r="F23" s="35"/>
      <c r="G23" s="35"/>
      <c r="H23" s="35"/>
      <c r="I23" s="36"/>
      <c r="J23" s="36"/>
      <c r="K23" s="36"/>
      <c r="L23" s="51"/>
    </row>
    <row r="24" spans="1:28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158"/>
      <c r="N24" s="158" t="s">
        <v>110</v>
      </c>
      <c r="O24" s="5"/>
      <c r="P24" s="5"/>
      <c r="Q24" s="5"/>
      <c r="R24" s="5"/>
      <c r="S24" s="5"/>
      <c r="T24" s="5"/>
      <c r="U24" s="5"/>
      <c r="V24" s="5"/>
      <c r="W24" s="170"/>
      <c r="X24" s="170"/>
      <c r="Y24" s="127"/>
      <c r="Z24" s="127"/>
      <c r="AA24" s="127"/>
      <c r="AB24" s="127"/>
    </row>
    <row r="25" spans="1:28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158"/>
      <c r="N25" s="158" t="s">
        <v>110</v>
      </c>
      <c r="O25" s="5"/>
      <c r="P25" s="5"/>
      <c r="Q25" s="5"/>
      <c r="R25" s="5"/>
      <c r="S25" s="5"/>
      <c r="T25" s="5"/>
      <c r="U25" s="5"/>
      <c r="V25" s="5"/>
      <c r="W25" s="170"/>
      <c r="X25" s="170"/>
      <c r="Y25" s="127"/>
      <c r="Z25" s="127"/>
      <c r="AA25" s="127"/>
      <c r="AB25" s="127"/>
    </row>
    <row r="26" spans="1:28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158"/>
      <c r="N26" s="158" t="s">
        <v>110</v>
      </c>
      <c r="O26" s="5"/>
      <c r="P26" s="5"/>
      <c r="Q26" s="5"/>
      <c r="R26" s="5"/>
      <c r="S26" s="5"/>
      <c r="T26" s="5"/>
      <c r="U26" s="5"/>
      <c r="V26" s="5"/>
      <c r="W26" s="170"/>
      <c r="X26" s="170"/>
      <c r="Y26" s="127"/>
      <c r="Z26" s="127"/>
      <c r="AA26" s="127"/>
      <c r="AB26" s="127"/>
    </row>
    <row r="27" spans="1:28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158"/>
      <c r="N27" s="158" t="s">
        <v>110</v>
      </c>
      <c r="O27" s="5"/>
      <c r="P27" s="5"/>
      <c r="Q27" s="5"/>
      <c r="R27" s="5"/>
      <c r="S27" s="5"/>
      <c r="T27" s="5"/>
      <c r="U27" s="5"/>
      <c r="V27" s="5"/>
      <c r="W27" s="170"/>
      <c r="X27" s="170"/>
      <c r="Y27" s="127"/>
      <c r="Z27" s="127"/>
      <c r="AA27" s="127"/>
      <c r="AB27" s="127"/>
    </row>
    <row r="28" spans="1:28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158"/>
      <c r="N28" s="158" t="s">
        <v>110</v>
      </c>
      <c r="O28" s="5"/>
      <c r="P28" s="5"/>
      <c r="Q28" s="5"/>
      <c r="R28" s="5"/>
      <c r="S28" s="5"/>
      <c r="T28" s="5"/>
      <c r="U28" s="5"/>
      <c r="V28" s="5"/>
      <c r="W28" s="170"/>
      <c r="X28" s="170"/>
      <c r="Y28" s="127"/>
      <c r="Z28" s="127"/>
      <c r="AA28" s="127"/>
      <c r="AB28" s="127"/>
    </row>
    <row r="29" spans="1:28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158"/>
      <c r="N29" s="158"/>
      <c r="O29" s="5"/>
      <c r="P29" s="5"/>
      <c r="Q29" s="5"/>
      <c r="R29" s="5"/>
      <c r="S29" s="5"/>
      <c r="T29" s="5"/>
      <c r="U29" s="5"/>
      <c r="V29" s="5"/>
      <c r="W29" s="170"/>
      <c r="X29" s="170"/>
      <c r="Y29" s="127"/>
      <c r="Z29" s="127"/>
      <c r="AA29" s="127"/>
      <c r="AB29" s="127"/>
    </row>
    <row r="30" spans="1:28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158"/>
      <c r="N30" s="158" t="s">
        <v>110</v>
      </c>
      <c r="O30" s="5"/>
      <c r="P30" s="5"/>
      <c r="Q30" s="5"/>
      <c r="R30" s="5"/>
      <c r="S30" s="5"/>
      <c r="T30" s="5"/>
      <c r="U30" s="5"/>
      <c r="V30" s="5"/>
      <c r="W30" s="170"/>
      <c r="X30" s="170"/>
      <c r="Y30" s="127"/>
      <c r="Z30" s="127"/>
      <c r="AA30" s="127"/>
      <c r="AB30" s="127"/>
    </row>
    <row r="31" spans="1:28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158"/>
      <c r="N31" s="158" t="s">
        <v>110</v>
      </c>
      <c r="O31" s="5"/>
      <c r="P31" s="5"/>
      <c r="Q31" s="5"/>
      <c r="R31" s="5"/>
      <c r="S31" s="5"/>
      <c r="T31" s="5"/>
      <c r="U31" s="5"/>
      <c r="V31" s="5"/>
      <c r="W31" s="170"/>
      <c r="X31" s="170"/>
      <c r="Y31" s="127"/>
      <c r="Z31" s="127"/>
      <c r="AA31" s="127"/>
      <c r="AB31" s="127"/>
    </row>
    <row r="32" spans="1:28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58"/>
      <c r="N32" s="158" t="s">
        <v>110</v>
      </c>
      <c r="O32" s="5"/>
      <c r="P32" s="5"/>
      <c r="Q32" s="5"/>
      <c r="R32" s="5"/>
      <c r="S32" s="5"/>
      <c r="T32" s="5"/>
      <c r="U32" s="5"/>
      <c r="V32" s="5"/>
      <c r="W32" s="170"/>
      <c r="X32" s="170"/>
      <c r="Y32" s="127"/>
      <c r="Z32" s="127"/>
      <c r="AA32" s="127"/>
      <c r="AB32" s="127"/>
    </row>
    <row r="33" spans="1:28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58"/>
      <c r="N33" s="158" t="s">
        <v>110</v>
      </c>
      <c r="O33" s="5"/>
      <c r="P33" s="5"/>
      <c r="Q33" s="5"/>
      <c r="R33" s="5"/>
      <c r="S33" s="5"/>
      <c r="T33" s="5"/>
      <c r="U33" s="5"/>
      <c r="V33" s="5"/>
      <c r="W33" s="170"/>
      <c r="X33" s="170"/>
      <c r="Y33" s="127"/>
      <c r="Z33" s="127"/>
      <c r="AA33" s="127"/>
      <c r="AB33" s="127"/>
    </row>
    <row r="34" spans="1:28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58"/>
      <c r="N34" s="158"/>
      <c r="O34" s="5"/>
      <c r="P34" s="5"/>
      <c r="Q34" s="5"/>
      <c r="R34" s="5"/>
      <c r="S34" s="5"/>
      <c r="T34" s="5"/>
      <c r="U34" s="5"/>
      <c r="V34" s="5"/>
      <c r="W34" s="170"/>
      <c r="X34" s="170"/>
      <c r="Y34" s="127"/>
      <c r="Z34" s="127"/>
      <c r="AA34" s="127"/>
      <c r="AB34" s="127"/>
    </row>
    <row r="35" spans="1:28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58"/>
      <c r="N35" s="158"/>
      <c r="O35" s="5"/>
      <c r="P35" s="5"/>
      <c r="Q35" s="5"/>
      <c r="R35" s="5"/>
      <c r="S35" s="5"/>
      <c r="T35" s="5"/>
      <c r="U35" s="5"/>
      <c r="V35" s="5"/>
      <c r="W35" s="170"/>
      <c r="X35" s="170"/>
      <c r="Y35" s="127"/>
      <c r="Z35" s="127"/>
      <c r="AA35" s="127"/>
      <c r="AB35" s="127"/>
    </row>
    <row r="36" spans="1:28" s="44" customFormat="1" x14ac:dyDescent="0.25">
      <c r="A36" s="52"/>
      <c r="B36" s="34"/>
      <c r="C36" s="42"/>
      <c r="D36" s="42"/>
      <c r="E36" s="42"/>
      <c r="F36" s="42"/>
      <c r="G36" s="42"/>
      <c r="H36" s="42"/>
      <c r="I36" s="45"/>
      <c r="J36" s="45"/>
      <c r="K36" s="45"/>
      <c r="L36" s="51"/>
      <c r="M36" s="158"/>
      <c r="N36" s="158"/>
      <c r="O36" s="5"/>
      <c r="P36" s="5"/>
      <c r="Q36" s="5"/>
      <c r="R36" s="5"/>
      <c r="S36" s="5"/>
      <c r="T36" s="5"/>
      <c r="U36" s="5"/>
      <c r="V36" s="5"/>
      <c r="W36" s="170"/>
      <c r="X36" s="170"/>
      <c r="Y36" s="127"/>
      <c r="Z36" s="127"/>
      <c r="AA36" s="127"/>
      <c r="AB36" s="127"/>
    </row>
    <row r="37" spans="1:28" x14ac:dyDescent="0.25">
      <c r="A37" s="53"/>
      <c r="B37" s="67" t="s">
        <v>136</v>
      </c>
      <c r="C37" s="54"/>
      <c r="D37" s="54"/>
      <c r="E37" s="54"/>
      <c r="F37" s="54"/>
      <c r="G37" s="54"/>
      <c r="H37" s="54"/>
      <c r="I37" s="54"/>
      <c r="J37" s="54"/>
      <c r="K37" s="54"/>
      <c r="L37" s="55"/>
    </row>
    <row r="38" spans="1:28" s="5" customFormat="1" x14ac:dyDescent="0.25"/>
    <row r="39" spans="1:28" s="5" customFormat="1" x14ac:dyDescent="0.25"/>
    <row r="40" spans="1:28" s="5" customFormat="1" x14ac:dyDescent="0.25">
      <c r="B40" s="18" t="s">
        <v>21</v>
      </c>
      <c r="C40" s="18"/>
      <c r="D40" s="18"/>
      <c r="E40" s="18"/>
    </row>
    <row r="41" spans="1:28" s="5" customFormat="1" x14ac:dyDescent="0.25">
      <c r="B41" s="148">
        <v>1279446</v>
      </c>
      <c r="C41" s="218"/>
      <c r="D41" s="218"/>
      <c r="E41" s="18"/>
    </row>
    <row r="42" spans="1:28" s="5" customFormat="1" x14ac:dyDescent="0.25">
      <c r="B42" s="148">
        <v>858943</v>
      </c>
      <c r="C42" s="218"/>
      <c r="D42" s="218"/>
      <c r="E42" s="18"/>
    </row>
    <row r="43" spans="1:28" s="5" customFormat="1" x14ac:dyDescent="0.25">
      <c r="B43" s="148">
        <v>1049649</v>
      </c>
      <c r="C43" s="218"/>
      <c r="D43" s="218"/>
      <c r="E43" s="18"/>
    </row>
    <row r="44" spans="1:28" s="5" customFormat="1" x14ac:dyDescent="0.25">
      <c r="B44" s="148">
        <v>1032246</v>
      </c>
      <c r="C44" s="219" t="s">
        <v>205</v>
      </c>
      <c r="D44" s="218">
        <f>+AVERAGE(B41:B44)/1000</f>
        <v>1055.0709999999999</v>
      </c>
      <c r="E44" s="18"/>
    </row>
    <row r="45" spans="1:28" s="5" customFormat="1" x14ac:dyDescent="0.25">
      <c r="B45" s="148">
        <v>1189807</v>
      </c>
      <c r="C45" s="219" t="s">
        <v>206</v>
      </c>
      <c r="D45" s="218">
        <f t="shared" ref="D45:D67" si="0">+AVERAGE(B42:B45)/1000</f>
        <v>1032.6612500000001</v>
      </c>
      <c r="E45" s="18"/>
    </row>
    <row r="46" spans="1:28" s="5" customFormat="1" x14ac:dyDescent="0.25">
      <c r="B46" s="148">
        <v>842974</v>
      </c>
      <c r="C46" s="219" t="s">
        <v>207</v>
      </c>
      <c r="D46" s="218">
        <f t="shared" si="0"/>
        <v>1028.6690000000001</v>
      </c>
      <c r="E46" s="18"/>
    </row>
    <row r="47" spans="1:28" s="5" customFormat="1" x14ac:dyDescent="0.25">
      <c r="B47" s="148">
        <v>794000</v>
      </c>
      <c r="C47" s="219" t="s">
        <v>208</v>
      </c>
      <c r="D47" s="218">
        <f t="shared" si="0"/>
        <v>964.75675000000001</v>
      </c>
      <c r="E47" s="18"/>
    </row>
    <row r="48" spans="1:28" s="5" customFormat="1" x14ac:dyDescent="0.25">
      <c r="B48" s="148">
        <v>673424</v>
      </c>
      <c r="C48" s="219" t="s">
        <v>209</v>
      </c>
      <c r="D48" s="218">
        <f t="shared" si="0"/>
        <v>875.05124999999998</v>
      </c>
      <c r="E48" s="18"/>
    </row>
    <row r="49" spans="2:5" s="5" customFormat="1" x14ac:dyDescent="0.25">
      <c r="B49" s="148">
        <v>563792</v>
      </c>
      <c r="C49" s="219" t="s">
        <v>210</v>
      </c>
      <c r="D49" s="218">
        <f t="shared" si="0"/>
        <v>718.54750000000001</v>
      </c>
      <c r="E49" s="18"/>
    </row>
    <row r="50" spans="2:5" s="5" customFormat="1" x14ac:dyDescent="0.25">
      <c r="B50" s="148">
        <v>634951</v>
      </c>
      <c r="C50" s="219" t="s">
        <v>211</v>
      </c>
      <c r="D50" s="218">
        <f t="shared" si="0"/>
        <v>666.54174999999998</v>
      </c>
      <c r="E50" s="18"/>
    </row>
    <row r="51" spans="2:5" s="5" customFormat="1" x14ac:dyDescent="0.25">
      <c r="B51" s="148">
        <v>564687</v>
      </c>
      <c r="C51" s="219" t="s">
        <v>212</v>
      </c>
      <c r="D51" s="218">
        <f t="shared" si="0"/>
        <v>609.21349999999995</v>
      </c>
      <c r="E51" s="18"/>
    </row>
    <row r="52" spans="2:5" s="5" customFormat="1" x14ac:dyDescent="0.25">
      <c r="B52" s="148">
        <v>864208</v>
      </c>
      <c r="C52" s="219" t="s">
        <v>213</v>
      </c>
      <c r="D52" s="218">
        <f t="shared" si="0"/>
        <v>656.90949999999998</v>
      </c>
      <c r="E52" s="140"/>
    </row>
    <row r="53" spans="2:5" s="5" customFormat="1" x14ac:dyDescent="0.25">
      <c r="B53" s="148">
        <v>876341</v>
      </c>
      <c r="C53" s="219" t="s">
        <v>214</v>
      </c>
      <c r="D53" s="218">
        <f t="shared" si="0"/>
        <v>735.04674999999997</v>
      </c>
      <c r="E53" s="140"/>
    </row>
    <row r="54" spans="2:5" s="5" customFormat="1" x14ac:dyDescent="0.25">
      <c r="B54" s="148">
        <v>988896</v>
      </c>
      <c r="C54" s="219" t="s">
        <v>215</v>
      </c>
      <c r="D54" s="218">
        <f t="shared" si="0"/>
        <v>823.53300000000002</v>
      </c>
      <c r="E54" s="140"/>
    </row>
    <row r="55" spans="2:5" s="5" customFormat="1" x14ac:dyDescent="0.25">
      <c r="B55" s="148">
        <v>946172</v>
      </c>
      <c r="C55" s="219" t="s">
        <v>216</v>
      </c>
      <c r="D55" s="218">
        <f t="shared" si="0"/>
        <v>918.90425000000005</v>
      </c>
      <c r="E55" s="140"/>
    </row>
    <row r="56" spans="2:5" s="5" customFormat="1" x14ac:dyDescent="0.25">
      <c r="B56" s="148">
        <v>877117</v>
      </c>
      <c r="C56" s="219" t="s">
        <v>217</v>
      </c>
      <c r="D56" s="218">
        <f t="shared" si="0"/>
        <v>922.13149999999996</v>
      </c>
      <c r="E56" s="140"/>
    </row>
    <row r="57" spans="2:5" s="5" customFormat="1" x14ac:dyDescent="0.25">
      <c r="B57" s="148">
        <v>620092</v>
      </c>
      <c r="C57" s="219" t="s">
        <v>218</v>
      </c>
      <c r="D57" s="218">
        <f t="shared" si="0"/>
        <v>858.06925000000001</v>
      </c>
      <c r="E57" s="140"/>
    </row>
    <row r="58" spans="2:5" s="5" customFormat="1" x14ac:dyDescent="0.25">
      <c r="B58" s="148">
        <v>1203121</v>
      </c>
      <c r="C58" s="219" t="s">
        <v>219</v>
      </c>
      <c r="D58" s="218">
        <f t="shared" si="0"/>
        <v>911.62549999999999</v>
      </c>
      <c r="E58" s="140"/>
    </row>
    <row r="59" spans="2:5" s="5" customFormat="1" x14ac:dyDescent="0.25">
      <c r="B59" s="148">
        <v>1085743</v>
      </c>
      <c r="C59" s="219" t="s">
        <v>220</v>
      </c>
      <c r="D59" s="218">
        <f t="shared" si="0"/>
        <v>946.51824999999997</v>
      </c>
      <c r="E59" s="140"/>
    </row>
    <row r="60" spans="2:5" s="5" customFormat="1" x14ac:dyDescent="0.25">
      <c r="B60" s="148">
        <v>893033</v>
      </c>
      <c r="C60" s="219" t="s">
        <v>221</v>
      </c>
      <c r="D60" s="218">
        <f t="shared" si="0"/>
        <v>950.49725000000001</v>
      </c>
      <c r="E60" s="140"/>
    </row>
    <row r="61" spans="2:5" s="5" customFormat="1" x14ac:dyDescent="0.25">
      <c r="B61" s="148">
        <v>957423</v>
      </c>
      <c r="C61" s="219" t="s">
        <v>222</v>
      </c>
      <c r="D61" s="218">
        <f t="shared" si="0"/>
        <v>1034.83</v>
      </c>
      <c r="E61" s="140"/>
    </row>
    <row r="62" spans="2:5" s="5" customFormat="1" x14ac:dyDescent="0.25">
      <c r="B62" s="148">
        <v>728124</v>
      </c>
      <c r="C62" s="219" t="s">
        <v>223</v>
      </c>
      <c r="D62" s="218">
        <f t="shared" si="0"/>
        <v>916.08074999999997</v>
      </c>
      <c r="E62" s="140"/>
    </row>
    <row r="63" spans="2:5" s="5" customFormat="1" x14ac:dyDescent="0.25">
      <c r="B63" s="148">
        <v>926366</v>
      </c>
      <c r="C63" s="219" t="s">
        <v>224</v>
      </c>
      <c r="D63" s="218">
        <f t="shared" si="0"/>
        <v>876.23649999999998</v>
      </c>
      <c r="E63" s="140"/>
    </row>
    <row r="64" spans="2:5" s="5" customFormat="1" x14ac:dyDescent="0.25">
      <c r="B64" s="148">
        <v>620015</v>
      </c>
      <c r="C64" s="219" t="s">
        <v>225</v>
      </c>
      <c r="D64" s="218">
        <f t="shared" si="0"/>
        <v>807.98199999999997</v>
      </c>
      <c r="E64" s="140"/>
    </row>
    <row r="65" spans="2:5" s="5" customFormat="1" x14ac:dyDescent="0.25">
      <c r="B65" s="148">
        <v>650030</v>
      </c>
      <c r="C65" s="219" t="s">
        <v>226</v>
      </c>
      <c r="D65" s="218">
        <f t="shared" si="0"/>
        <v>731.13374999999996</v>
      </c>
      <c r="E65" s="140"/>
    </row>
    <row r="66" spans="2:5" s="5" customFormat="1" x14ac:dyDescent="0.25">
      <c r="B66" s="148">
        <v>791000</v>
      </c>
      <c r="C66" s="219" t="s">
        <v>227</v>
      </c>
      <c r="D66" s="218">
        <f t="shared" si="0"/>
        <v>746.85275000000001</v>
      </c>
      <c r="E66" s="140"/>
    </row>
    <row r="67" spans="2:5" s="5" customFormat="1" x14ac:dyDescent="0.25">
      <c r="B67" s="148">
        <v>906154</v>
      </c>
      <c r="C67" s="219" t="s">
        <v>228</v>
      </c>
      <c r="D67" s="218">
        <f t="shared" si="0"/>
        <v>741.79975000000002</v>
      </c>
      <c r="E67" s="140"/>
    </row>
    <row r="68" spans="2:5" s="5" customFormat="1" x14ac:dyDescent="0.25">
      <c r="B68" s="68">
        <v>772885</v>
      </c>
      <c r="C68" s="219" t="s">
        <v>229</v>
      </c>
      <c r="D68" s="218">
        <f>+AVERAGE(B65:B68)/1000</f>
        <v>780.01724999999999</v>
      </c>
      <c r="E68" s="140"/>
    </row>
    <row r="69" spans="2:5" s="5" customFormat="1" x14ac:dyDescent="0.25">
      <c r="B69" s="68">
        <v>860306</v>
      </c>
      <c r="C69" s="219" t="s">
        <v>230</v>
      </c>
      <c r="D69" s="218">
        <f>+AVERAGE(B66:B69)/1000</f>
        <v>832.58624999999995</v>
      </c>
      <c r="E69" s="140"/>
    </row>
    <row r="70" spans="2:5" s="5" customFormat="1" x14ac:dyDescent="0.25">
      <c r="B70" s="68">
        <v>795994</v>
      </c>
      <c r="C70" s="18" t="s">
        <v>231</v>
      </c>
      <c r="D70" s="218">
        <f>+AVERAGE(B67:B70)/1000</f>
        <v>833.83474999999999</v>
      </c>
      <c r="E70" s="140"/>
    </row>
    <row r="71" spans="2:5" s="5" customFormat="1" x14ac:dyDescent="0.25">
      <c r="B71" s="68">
        <v>824171</v>
      </c>
      <c r="C71" s="219" t="s">
        <v>238</v>
      </c>
      <c r="D71" s="218">
        <f>+AVERAGE(B68:B71)/1000</f>
        <v>813.33900000000006</v>
      </c>
      <c r="E71" s="140"/>
    </row>
    <row r="72" spans="2:5" s="5" customFormat="1" x14ac:dyDescent="0.25">
      <c r="B72" s="81"/>
      <c r="D72" s="157"/>
      <c r="E72" s="152"/>
    </row>
    <row r="73" spans="2:5" s="5" customFormat="1" x14ac:dyDescent="0.25">
      <c r="B73" s="81"/>
      <c r="D73" s="157"/>
      <c r="E73" s="152"/>
    </row>
    <row r="74" spans="2:5" s="5" customFormat="1" x14ac:dyDescent="0.25">
      <c r="B74" s="81"/>
      <c r="D74" s="157"/>
      <c r="E74" s="152"/>
    </row>
    <row r="75" spans="2:5" s="5" customFormat="1" x14ac:dyDescent="0.25">
      <c r="B75" s="81"/>
      <c r="D75" s="157"/>
      <c r="E75" s="152"/>
    </row>
    <row r="76" spans="2:5" s="5" customFormat="1" x14ac:dyDescent="0.25">
      <c r="B76" s="81"/>
      <c r="D76" s="157"/>
      <c r="E76" s="152"/>
    </row>
    <row r="77" spans="2:5" s="5" customFormat="1" x14ac:dyDescent="0.25">
      <c r="B77" s="81"/>
      <c r="D77" s="157"/>
      <c r="E77" s="152"/>
    </row>
    <row r="78" spans="2:5" s="5" customFormat="1" x14ac:dyDescent="0.25">
      <c r="B78" s="81"/>
      <c r="D78" s="157"/>
      <c r="E78" s="152"/>
    </row>
    <row r="79" spans="2:5" s="5" customFormat="1" x14ac:dyDescent="0.25">
      <c r="B79" s="81"/>
      <c r="D79" s="157"/>
      <c r="E79" s="152"/>
    </row>
    <row r="80" spans="2:5" s="5" customFormat="1" x14ac:dyDescent="0.25">
      <c r="B80" s="81"/>
      <c r="D80" s="157"/>
      <c r="E80" s="152"/>
    </row>
    <row r="81" spans="2:24" s="18" customFormat="1" x14ac:dyDescent="0.25">
      <c r="B81" s="68"/>
      <c r="D81" s="144"/>
      <c r="E81" s="140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2:24" s="18" customFormat="1" x14ac:dyDescent="0.25">
      <c r="B82" s="68"/>
      <c r="D82" s="144"/>
      <c r="E82" s="140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2:24" s="18" customFormat="1" x14ac:dyDescent="0.25">
      <c r="B83" s="68"/>
      <c r="D83" s="144"/>
      <c r="E83" s="140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2:24" s="18" customFormat="1" x14ac:dyDescent="0.25">
      <c r="B84" s="68"/>
      <c r="D84" s="144"/>
      <c r="E84" s="140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2:24" s="18" customFormat="1" x14ac:dyDescent="0.25">
      <c r="B85" s="68"/>
      <c r="D85" s="144"/>
      <c r="E85" s="140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2:24" s="18" customFormat="1" x14ac:dyDescent="0.25">
      <c r="B86" s="68"/>
      <c r="D86" s="144"/>
      <c r="E86" s="140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2:24" s="18" customFormat="1" x14ac:dyDescent="0.25">
      <c r="B87" s="68"/>
      <c r="D87" s="144"/>
      <c r="E87" s="140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2:24" s="18" customFormat="1" x14ac:dyDescent="0.25">
      <c r="B88" s="68"/>
      <c r="D88" s="144"/>
      <c r="E88" s="140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2:24" s="18" customFormat="1" x14ac:dyDescent="0.25">
      <c r="B89" s="68"/>
      <c r="D89" s="144"/>
      <c r="E89" s="140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2:24" s="18" customFormat="1" x14ac:dyDescent="0.25">
      <c r="B90" s="68"/>
      <c r="D90" s="144"/>
      <c r="E90" s="140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2:24" s="18" customFormat="1" x14ac:dyDescent="0.25">
      <c r="B91" s="68"/>
      <c r="D91" s="144"/>
      <c r="E91" s="140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2:24" s="18" customFormat="1" x14ac:dyDescent="0.25">
      <c r="B92" s="68"/>
      <c r="D92" s="144"/>
      <c r="E92" s="140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2:24" s="18" customFormat="1" x14ac:dyDescent="0.25">
      <c r="B93" s="68"/>
      <c r="D93" s="144"/>
      <c r="E93" s="140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2:24" s="18" customFormat="1" x14ac:dyDescent="0.25">
      <c r="B94" s="68"/>
      <c r="D94" s="144"/>
      <c r="E94" s="140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2:24" s="18" customFormat="1" x14ac:dyDescent="0.25">
      <c r="B95" s="68"/>
      <c r="D95" s="144"/>
      <c r="E95" s="140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2:24" s="18" customFormat="1" x14ac:dyDescent="0.25">
      <c r="B96" s="68"/>
      <c r="D96" s="144"/>
      <c r="E96" s="140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2:24" s="18" customFormat="1" x14ac:dyDescent="0.25">
      <c r="B97" s="68"/>
      <c r="D97" s="144"/>
      <c r="E97" s="140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2:24" s="18" customFormat="1" x14ac:dyDescent="0.25">
      <c r="B98" s="68"/>
      <c r="D98" s="144"/>
      <c r="E98" s="140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2:24" s="18" customFormat="1" x14ac:dyDescent="0.25">
      <c r="B99" s="68"/>
      <c r="D99" s="144"/>
      <c r="E99" s="140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2:24" s="18" customFormat="1" x14ac:dyDescent="0.25">
      <c r="B100" s="68"/>
      <c r="D100" s="144"/>
      <c r="E100" s="140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2:24" s="18" customFormat="1" x14ac:dyDescent="0.25">
      <c r="B101" s="68"/>
      <c r="D101" s="144"/>
      <c r="E101" s="140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2:24" s="18" customFormat="1" x14ac:dyDescent="0.25">
      <c r="B102" s="68"/>
      <c r="D102" s="144"/>
      <c r="E102" s="140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2:24" s="18" customFormat="1" x14ac:dyDescent="0.25">
      <c r="B103" s="68"/>
      <c r="D103" s="144"/>
      <c r="E103" s="140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2:24" s="18" customFormat="1" x14ac:dyDescent="0.25">
      <c r="B104" s="68"/>
      <c r="D104" s="144"/>
      <c r="E104" s="140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2:24" s="18" customFormat="1" x14ac:dyDescent="0.25">
      <c r="B105" s="68"/>
      <c r="D105" s="144"/>
      <c r="E105" s="140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2:24" s="18" customFormat="1" x14ac:dyDescent="0.25">
      <c r="B106" s="68"/>
      <c r="D106" s="144"/>
      <c r="E106" s="140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2:24" s="18" customFormat="1" x14ac:dyDescent="0.25">
      <c r="B107" s="68"/>
      <c r="D107" s="144"/>
      <c r="E107" s="140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2:24" s="18" customFormat="1" x14ac:dyDescent="0.25">
      <c r="B108" s="68"/>
      <c r="D108" s="144"/>
      <c r="E108" s="140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2:24" s="18" customFormat="1" x14ac:dyDescent="0.25">
      <c r="B109" s="68"/>
      <c r="D109" s="144"/>
      <c r="E109" s="140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2:24" s="18" customFormat="1" x14ac:dyDescent="0.25">
      <c r="B110" s="68"/>
      <c r="D110" s="144"/>
      <c r="E110" s="140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2:24" s="18" customFormat="1" x14ac:dyDescent="0.25">
      <c r="B111" s="68"/>
      <c r="D111" s="144"/>
      <c r="E111" s="140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2:24" s="18" customFormat="1" x14ac:dyDescent="0.25">
      <c r="B112" s="68"/>
      <c r="D112" s="144"/>
      <c r="E112" s="140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2:28" s="110" customFormat="1" x14ac:dyDescent="0.25">
      <c r="B113" s="111"/>
      <c r="D113" s="113"/>
      <c r="E113" s="114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126"/>
      <c r="Z113" s="126"/>
      <c r="AA113" s="126"/>
      <c r="AB113" s="126"/>
    </row>
    <row r="114" spans="2:28" s="110" customFormat="1" x14ac:dyDescent="0.25">
      <c r="B114" s="111"/>
      <c r="D114" s="113"/>
      <c r="E114" s="114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126"/>
      <c r="Z114" s="126"/>
      <c r="AA114" s="126"/>
      <c r="AB114" s="126"/>
    </row>
    <row r="115" spans="2:28" s="110" customFormat="1" x14ac:dyDescent="0.25">
      <c r="B115" s="111"/>
      <c r="D115" s="113"/>
      <c r="E115" s="114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126"/>
      <c r="Z115" s="126"/>
      <c r="AA115" s="126"/>
      <c r="AB115" s="126"/>
    </row>
    <row r="116" spans="2:28" s="110" customFormat="1" x14ac:dyDescent="0.25">
      <c r="B116" s="111"/>
      <c r="D116" s="113"/>
      <c r="E116" s="114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126"/>
      <c r="Z116" s="126"/>
      <c r="AA116" s="126"/>
      <c r="AB116" s="126"/>
    </row>
    <row r="117" spans="2:28" s="110" customFormat="1" x14ac:dyDescent="0.25">
      <c r="B117" s="111"/>
      <c r="D117" s="113"/>
      <c r="E117" s="114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126"/>
      <c r="Z117" s="126"/>
      <c r="AA117" s="126"/>
      <c r="AB117" s="126"/>
    </row>
    <row r="118" spans="2:28" s="110" customFormat="1" x14ac:dyDescent="0.25">
      <c r="B118" s="111"/>
      <c r="D118" s="113"/>
      <c r="E118" s="114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126"/>
      <c r="Z118" s="126"/>
      <c r="AA118" s="126"/>
      <c r="AB118" s="126"/>
    </row>
    <row r="119" spans="2:28" s="110" customFormat="1" x14ac:dyDescent="0.25">
      <c r="B119" s="111"/>
      <c r="D119" s="113"/>
      <c r="E119" s="114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126"/>
      <c r="Z119" s="126"/>
      <c r="AA119" s="126"/>
      <c r="AB119" s="126"/>
    </row>
    <row r="120" spans="2:28" s="110" customFormat="1" x14ac:dyDescent="0.25">
      <c r="B120" s="111"/>
      <c r="D120" s="113"/>
      <c r="E120" s="114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126"/>
      <c r="Z120" s="126"/>
      <c r="AA120" s="126"/>
      <c r="AB120" s="126"/>
    </row>
    <row r="121" spans="2:28" s="110" customFormat="1" x14ac:dyDescent="0.25">
      <c r="B121" s="111"/>
      <c r="D121" s="113"/>
      <c r="E121" s="114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126"/>
      <c r="Z121" s="126"/>
      <c r="AA121" s="126"/>
      <c r="AB121" s="126"/>
    </row>
    <row r="122" spans="2:28" s="110" customFormat="1" x14ac:dyDescent="0.25">
      <c r="D122" s="113"/>
      <c r="E122" s="114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126"/>
      <c r="Z122" s="126"/>
      <c r="AA122" s="126"/>
      <c r="AB122" s="126"/>
    </row>
    <row r="123" spans="2:28" s="110" customFormat="1" x14ac:dyDescent="0.25">
      <c r="D123" s="113"/>
      <c r="E123" s="114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126"/>
      <c r="Z123" s="126"/>
      <c r="AA123" s="126"/>
      <c r="AB123" s="126"/>
    </row>
    <row r="124" spans="2:28" s="110" customFormat="1" x14ac:dyDescent="0.25">
      <c r="D124" s="113"/>
      <c r="E124" s="114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126"/>
      <c r="Z124" s="126"/>
      <c r="AA124" s="126"/>
      <c r="AB124" s="126"/>
    </row>
    <row r="125" spans="2:28" s="110" customFormat="1" x14ac:dyDescent="0.25">
      <c r="D125" s="113"/>
      <c r="E125" s="114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126"/>
      <c r="Z125" s="126"/>
      <c r="AA125" s="126"/>
      <c r="AB125" s="126"/>
    </row>
    <row r="126" spans="2:28" s="110" customFormat="1" x14ac:dyDescent="0.25">
      <c r="D126" s="113"/>
      <c r="E126" s="114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126"/>
      <c r="Z126" s="126"/>
      <c r="AA126" s="126"/>
      <c r="AB126" s="126"/>
    </row>
    <row r="127" spans="2:28" s="110" customFormat="1" x14ac:dyDescent="0.25">
      <c r="D127" s="113"/>
      <c r="E127" s="114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126"/>
      <c r="Z127" s="126"/>
      <c r="AA127" s="126"/>
      <c r="AB127" s="126"/>
    </row>
    <row r="128" spans="2:28" s="110" customFormat="1" x14ac:dyDescent="0.25">
      <c r="D128" s="113"/>
      <c r="E128" s="114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126"/>
      <c r="Z128" s="126"/>
      <c r="AA128" s="126"/>
      <c r="AB128" s="126"/>
    </row>
    <row r="129" spans="4:28" s="110" customFormat="1" x14ac:dyDescent="0.25">
      <c r="D129" s="113"/>
      <c r="E129" s="114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126"/>
      <c r="Z129" s="126"/>
      <c r="AA129" s="126"/>
      <c r="AB129" s="126"/>
    </row>
    <row r="130" spans="4:28" s="110" customFormat="1" x14ac:dyDescent="0.25">
      <c r="D130" s="113"/>
      <c r="E130" s="114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126"/>
      <c r="Z130" s="126"/>
      <c r="AA130" s="126"/>
      <c r="AB130" s="126"/>
    </row>
    <row r="131" spans="4:28" s="110" customFormat="1" x14ac:dyDescent="0.25"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126"/>
      <c r="Z131" s="126"/>
      <c r="AA131" s="126"/>
      <c r="AB131" s="126"/>
    </row>
    <row r="132" spans="4:28" s="110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126"/>
      <c r="Z132" s="126"/>
      <c r="AA132" s="126"/>
      <c r="AB132" s="126"/>
    </row>
    <row r="133" spans="4:28" s="18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126"/>
      <c r="Z133" s="126"/>
      <c r="AA133" s="126"/>
      <c r="AB133" s="126"/>
    </row>
    <row r="134" spans="4:28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126"/>
      <c r="Z134" s="126"/>
      <c r="AA134" s="126"/>
      <c r="AB134" s="126"/>
    </row>
    <row r="135" spans="4:28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126"/>
      <c r="Z135" s="126"/>
      <c r="AA135" s="126"/>
      <c r="AB135" s="126"/>
    </row>
    <row r="136" spans="4:28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126"/>
      <c r="Z136" s="126"/>
      <c r="AA136" s="126"/>
      <c r="AB136" s="126"/>
    </row>
    <row r="137" spans="4:28" s="29" customFormat="1" x14ac:dyDescent="0.25">
      <c r="M137" s="158"/>
      <c r="N137" s="158"/>
      <c r="O137" s="5"/>
      <c r="P137" s="5"/>
      <c r="Q137" s="5"/>
      <c r="R137" s="5"/>
      <c r="S137" s="5"/>
      <c r="T137" s="5"/>
      <c r="U137" s="5"/>
      <c r="V137" s="5"/>
      <c r="W137" s="158"/>
      <c r="X137" s="158"/>
      <c r="Y137" s="121"/>
      <c r="Z137" s="121"/>
      <c r="AA137" s="121"/>
      <c r="AB137" s="121"/>
    </row>
    <row r="138" spans="4:28" s="29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158"/>
      <c r="X138" s="158"/>
      <c r="Y138" s="121"/>
      <c r="Z138" s="121"/>
      <c r="AA138" s="121"/>
      <c r="AB138" s="121"/>
    </row>
    <row r="139" spans="4:28" s="29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158"/>
      <c r="X139" s="158"/>
      <c r="Y139" s="121"/>
      <c r="Z139" s="121"/>
      <c r="AA139" s="121"/>
      <c r="AB139" s="121"/>
    </row>
    <row r="140" spans="4:28" s="29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158"/>
      <c r="X140" s="158"/>
      <c r="Y140" s="121"/>
      <c r="Z140" s="121"/>
      <c r="AA140" s="121"/>
      <c r="AB140" s="121"/>
    </row>
    <row r="141" spans="4:28" s="29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158"/>
      <c r="X141" s="158"/>
      <c r="Y141" s="121"/>
      <c r="Z141" s="121"/>
      <c r="AA141" s="121"/>
      <c r="AB141" s="121"/>
    </row>
    <row r="142" spans="4:28" s="29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158"/>
      <c r="X142" s="158"/>
      <c r="Y142" s="121"/>
      <c r="Z142" s="121"/>
      <c r="AA142" s="121"/>
      <c r="AB142" s="121"/>
    </row>
    <row r="143" spans="4:28" s="29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158"/>
      <c r="X143" s="158"/>
      <c r="Y143" s="121"/>
      <c r="Z143" s="121"/>
      <c r="AA143" s="121"/>
      <c r="AB143" s="121"/>
    </row>
    <row r="144" spans="4:28" s="29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158"/>
      <c r="X144" s="158"/>
      <c r="Y144" s="121"/>
      <c r="Z144" s="121"/>
      <c r="AA144" s="121"/>
      <c r="AB144" s="121"/>
    </row>
    <row r="145" spans="13:28" s="29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158"/>
      <c r="X145" s="158"/>
      <c r="Y145" s="121"/>
      <c r="Z145" s="121"/>
      <c r="AA145" s="121"/>
      <c r="AB145" s="121"/>
    </row>
    <row r="146" spans="13:28" s="29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158"/>
      <c r="X146" s="158"/>
      <c r="Y146" s="121"/>
      <c r="Z146" s="121"/>
      <c r="AA146" s="121"/>
      <c r="AB146" s="121"/>
    </row>
    <row r="147" spans="13:28" s="29" customFormat="1" x14ac:dyDescent="0.25">
      <c r="M147" s="158"/>
      <c r="N147" s="158"/>
      <c r="O147" s="5"/>
      <c r="P147" s="5"/>
      <c r="Q147" s="5"/>
      <c r="R147" s="5"/>
      <c r="S147" s="5"/>
      <c r="T147" s="5"/>
      <c r="U147" s="5"/>
      <c r="V147" s="5"/>
      <c r="W147" s="158"/>
      <c r="X147" s="158"/>
      <c r="Y147" s="121"/>
      <c r="Z147" s="121"/>
      <c r="AA147" s="121"/>
      <c r="AB147" s="121"/>
    </row>
    <row r="148" spans="13:28" s="29" customFormat="1" x14ac:dyDescent="0.25">
      <c r="M148" s="158"/>
      <c r="N148" s="158"/>
      <c r="O148" s="5"/>
      <c r="P148" s="5"/>
      <c r="Q148" s="5"/>
      <c r="R148" s="5"/>
      <c r="S148" s="5"/>
      <c r="T148" s="5"/>
      <c r="U148" s="5"/>
      <c r="V148" s="5"/>
      <c r="W148" s="158"/>
      <c r="X148" s="158"/>
      <c r="Y148" s="121"/>
      <c r="Z148" s="121"/>
      <c r="AA148" s="121"/>
      <c r="AB148" s="121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6</oddFooter>
  </headerFooter>
  <ignoredErrors>
    <ignoredError sqref="D50:D71 D31:D49" formulaRange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49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2.5703125" style="158" customWidth="1"/>
    <col min="14" max="14" width="11.42578125" style="158" hidden="1" customWidth="1"/>
    <col min="15" max="20" width="12.7109375" style="5" bestFit="1" customWidth="1"/>
    <col min="21" max="23" width="11.42578125" style="5"/>
    <col min="24" max="24" width="11.42578125" style="18"/>
    <col min="25" max="28" width="11.42578125" style="121"/>
    <col min="29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1" x14ac:dyDescent="0.25">
      <c r="A7" s="49"/>
      <c r="B7" s="30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1" x14ac:dyDescent="0.25">
      <c r="A8" s="49"/>
      <c r="B8" s="30"/>
      <c r="C8" s="232" t="s">
        <v>140</v>
      </c>
      <c r="D8" s="232"/>
      <c r="E8" s="232"/>
      <c r="F8" s="232"/>
      <c r="G8" s="232"/>
      <c r="H8" s="232"/>
      <c r="I8" s="232"/>
      <c r="J8" s="232"/>
      <c r="K8" s="232"/>
      <c r="L8" s="51"/>
      <c r="T8" s="18"/>
      <c r="U8" s="18"/>
    </row>
    <row r="9" spans="1:21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  <c r="T9" s="18"/>
      <c r="U9" s="18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  <c r="T10" s="18"/>
      <c r="U10" s="18"/>
    </row>
    <row r="11" spans="1:21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"/>
      <c r="T11" s="18"/>
      <c r="U11" s="18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  <c r="T12" s="18"/>
      <c r="U12" s="18"/>
    </row>
    <row r="13" spans="1:21" x14ac:dyDescent="0.25">
      <c r="A13" s="49"/>
      <c r="B13" s="60" t="s">
        <v>128</v>
      </c>
      <c r="C13" s="63">
        <f>+O13/1000</f>
        <v>143.23599999999999</v>
      </c>
      <c r="D13" s="63">
        <f t="shared" ref="D13:H13" si="0">+P13/1000</f>
        <v>277.49900000000002</v>
      </c>
      <c r="E13" s="63">
        <f t="shared" si="0"/>
        <v>136.84899999999999</v>
      </c>
      <c r="F13" s="63">
        <f t="shared" si="0"/>
        <v>224.41900000000001</v>
      </c>
      <c r="G13" s="63">
        <f t="shared" si="0"/>
        <v>127.96</v>
      </c>
      <c r="H13" s="63">
        <f t="shared" si="0"/>
        <v>181.29499999999999</v>
      </c>
      <c r="I13" s="63">
        <f>IF(OR(OR(H13=0,G13=0),H13=""),"",(H13/G13-1)*100)</f>
        <v>41.68099406064394</v>
      </c>
      <c r="J13" s="63">
        <f>IF(OR(OR(H13=0,G13=0),H13=""),"",H13/G13*100)</f>
        <v>141.68099406064394</v>
      </c>
      <c r="K13" s="63">
        <f>IF(OR(OR(H13=0,G13=0),H13=""),"",(G13/F13-1)*100)</f>
        <v>-42.981654850970727</v>
      </c>
      <c r="L13" s="51"/>
      <c r="N13" s="158">
        <f>IF(H13="","",1)</f>
        <v>1</v>
      </c>
      <c r="O13" s="204">
        <v>143236</v>
      </c>
      <c r="P13" s="204">
        <v>277499</v>
      </c>
      <c r="Q13" s="204">
        <v>136849</v>
      </c>
      <c r="R13" s="204">
        <v>224419</v>
      </c>
      <c r="S13" s="204">
        <v>127960</v>
      </c>
      <c r="T13" s="204">
        <v>181295</v>
      </c>
      <c r="U13" s="18"/>
    </row>
    <row r="14" spans="1:21" x14ac:dyDescent="0.25">
      <c r="A14" s="49"/>
      <c r="B14" s="60" t="s">
        <v>129</v>
      </c>
      <c r="C14" s="63">
        <v>272.88299999999998</v>
      </c>
      <c r="D14" s="63">
        <v>289.34300000000002</v>
      </c>
      <c r="E14" s="63">
        <v>330.95</v>
      </c>
      <c r="F14" s="63">
        <v>141.768</v>
      </c>
      <c r="G14" s="63">
        <v>125.694</v>
      </c>
      <c r="H14" s="63">
        <v>160.26900000000001</v>
      </c>
      <c r="I14" s="63">
        <v>27.507279583751011</v>
      </c>
      <c r="J14" s="63">
        <v>127.50727958375101</v>
      </c>
      <c r="K14" s="63">
        <v>-11.33824276282377</v>
      </c>
      <c r="L14" s="51"/>
      <c r="N14" s="158">
        <f>IF(H14="","",1)</f>
        <v>1</v>
      </c>
      <c r="O14" s="204">
        <v>272883</v>
      </c>
      <c r="P14" s="204">
        <v>289343</v>
      </c>
      <c r="Q14" s="204">
        <v>330950</v>
      </c>
      <c r="R14" s="204">
        <v>141768</v>
      </c>
      <c r="S14" s="204">
        <v>125694</v>
      </c>
      <c r="T14" s="204">
        <v>160269</v>
      </c>
      <c r="U14" s="18"/>
    </row>
    <row r="15" spans="1:21" x14ac:dyDescent="0.25">
      <c r="A15" s="49"/>
      <c r="B15" s="60" t="s">
        <v>130</v>
      </c>
      <c r="C15" s="63">
        <v>164.97399999999999</v>
      </c>
      <c r="D15" s="63">
        <v>181.23699999999999</v>
      </c>
      <c r="E15" s="63">
        <v>172.589</v>
      </c>
      <c r="F15" s="63">
        <v>146.98500000000001</v>
      </c>
      <c r="G15" s="63">
        <v>121.779</v>
      </c>
      <c r="H15" s="23">
        <v>360.68799999999999</v>
      </c>
      <c r="I15" s="23">
        <v>196.18242882598804</v>
      </c>
      <c r="J15" s="23">
        <v>296.18242882598804</v>
      </c>
      <c r="K15" s="23">
        <v>-17.14868864169814</v>
      </c>
      <c r="L15" s="51"/>
      <c r="N15" s="158">
        <f>IF(H15="","",1)</f>
        <v>1</v>
      </c>
      <c r="O15" s="204">
        <v>164974</v>
      </c>
      <c r="P15" s="204">
        <v>181237</v>
      </c>
      <c r="Q15" s="204">
        <v>172589</v>
      </c>
      <c r="R15" s="204">
        <v>146985</v>
      </c>
      <c r="S15" s="204">
        <v>121779</v>
      </c>
      <c r="T15" s="204">
        <v>360688</v>
      </c>
      <c r="U15" s="18"/>
    </row>
    <row r="16" spans="1:21" x14ac:dyDescent="0.25">
      <c r="A16" s="49"/>
      <c r="B16" s="60" t="s">
        <v>131</v>
      </c>
      <c r="C16" s="63">
        <v>218.59</v>
      </c>
      <c r="D16" s="63">
        <v>229.03899999999999</v>
      </c>
      <c r="E16" s="63">
        <v>196.97800000000001</v>
      </c>
      <c r="F16" s="63">
        <v>140.94399999999999</v>
      </c>
      <c r="G16" s="63">
        <v>47.186999999999998</v>
      </c>
      <c r="H16" s="65"/>
      <c r="I16" s="63" t="s">
        <v>110</v>
      </c>
      <c r="J16" s="63" t="s">
        <v>110</v>
      </c>
      <c r="K16" s="63" t="s">
        <v>110</v>
      </c>
      <c r="L16" s="51"/>
      <c r="N16" s="158" t="str">
        <f>IF(H16="","",1)</f>
        <v/>
      </c>
      <c r="O16" s="204">
        <v>218590</v>
      </c>
      <c r="P16" s="204">
        <v>229039</v>
      </c>
      <c r="Q16" s="204">
        <v>196978</v>
      </c>
      <c r="R16" s="204">
        <v>140944</v>
      </c>
      <c r="S16" s="204">
        <v>47187</v>
      </c>
      <c r="T16" s="204"/>
      <c r="U16" s="18"/>
    </row>
    <row r="17" spans="1:28" x14ac:dyDescent="0.25">
      <c r="A17" s="49"/>
      <c r="B17" s="64" t="s">
        <v>18</v>
      </c>
      <c r="C17" s="65">
        <v>799.68299999999999</v>
      </c>
      <c r="D17" s="65">
        <v>977.11800000000005</v>
      </c>
      <c r="E17" s="65">
        <v>837.36599999999999</v>
      </c>
      <c r="F17" s="65">
        <v>654.11599999999999</v>
      </c>
      <c r="G17" s="65">
        <v>422.62</v>
      </c>
      <c r="H17" s="83">
        <v>702.25199999999995</v>
      </c>
      <c r="I17" s="56"/>
      <c r="J17" s="38"/>
      <c r="K17" s="38"/>
      <c r="L17" s="51"/>
      <c r="T17" s="18"/>
      <c r="U17" s="18"/>
    </row>
    <row r="18" spans="1:28" ht="18.75" customHeight="1" x14ac:dyDescent="0.25">
      <c r="A18" s="49"/>
      <c r="B18" s="64" t="s">
        <v>15</v>
      </c>
      <c r="C18" s="65"/>
      <c r="D18" s="65">
        <v>22.188167061198016</v>
      </c>
      <c r="E18" s="65">
        <v>-14.302469097898108</v>
      </c>
      <c r="F18" s="65">
        <v>-21.88409847068068</v>
      </c>
      <c r="G18" s="65">
        <v>-35.390664652752726</v>
      </c>
      <c r="H18" s="37"/>
      <c r="I18" s="38"/>
      <c r="J18" s="38"/>
      <c r="K18" s="38"/>
      <c r="L18" s="51"/>
      <c r="T18" s="18"/>
      <c r="U18" s="18"/>
    </row>
    <row r="19" spans="1:28" ht="12" customHeight="1" x14ac:dyDescent="0.25">
      <c r="A19" s="49"/>
      <c r="B19" s="60"/>
      <c r="C19" s="66"/>
      <c r="D19" s="66"/>
      <c r="E19" s="66"/>
      <c r="F19" s="66"/>
      <c r="G19" s="66"/>
      <c r="H19" s="40"/>
      <c r="I19" s="36"/>
      <c r="J19" s="36"/>
      <c r="K19" s="36"/>
      <c r="L19" s="51"/>
    </row>
    <row r="20" spans="1:28" ht="18.75" customHeight="1" x14ac:dyDescent="0.25">
      <c r="A20" s="49"/>
      <c r="B20" s="64" t="s">
        <v>16</v>
      </c>
      <c r="C20" s="65">
        <v>581.09299999999996</v>
      </c>
      <c r="D20" s="65">
        <v>748.07900000000006</v>
      </c>
      <c r="E20" s="65">
        <v>640.38799999999992</v>
      </c>
      <c r="F20" s="65">
        <v>513.17200000000003</v>
      </c>
      <c r="G20" s="65">
        <v>375.43299999999999</v>
      </c>
      <c r="H20" s="23">
        <v>702.25199999999995</v>
      </c>
      <c r="I20" s="59">
        <v>87.051218193392671</v>
      </c>
      <c r="J20" s="23">
        <v>187.05121819339269</v>
      </c>
      <c r="K20" s="23">
        <v>-26.840708378477395</v>
      </c>
      <c r="L20" s="51"/>
    </row>
    <row r="21" spans="1:28" ht="18.75" customHeight="1" x14ac:dyDescent="0.25">
      <c r="A21" s="49"/>
      <c r="B21" s="64" t="s">
        <v>15</v>
      </c>
      <c r="C21" s="65"/>
      <c r="D21" s="65">
        <v>28.736536148258551</v>
      </c>
      <c r="E21" s="65">
        <v>-14.395672114843505</v>
      </c>
      <c r="F21" s="65">
        <v>-19.865456566956261</v>
      </c>
      <c r="G21" s="65">
        <v>-26.840708378477395</v>
      </c>
      <c r="H21" s="23">
        <v>87.051218193392671</v>
      </c>
      <c r="I21" s="38"/>
      <c r="J21" s="38"/>
      <c r="K21" s="38"/>
      <c r="L21" s="51"/>
    </row>
    <row r="22" spans="1:28" ht="12" customHeight="1" x14ac:dyDescent="0.25">
      <c r="A22" s="49"/>
      <c r="B22" s="32"/>
      <c r="C22" s="39"/>
      <c r="D22" s="39"/>
      <c r="E22" s="39"/>
      <c r="F22" s="39"/>
      <c r="G22" s="39"/>
      <c r="H22" s="40"/>
      <c r="I22" s="36"/>
      <c r="J22" s="36"/>
      <c r="K22" s="36"/>
      <c r="L22" s="51"/>
    </row>
    <row r="23" spans="1:28" ht="14.25" customHeight="1" x14ac:dyDescent="0.25">
      <c r="A23" s="49"/>
      <c r="B23" s="34"/>
      <c r="C23" s="35"/>
      <c r="D23" s="35"/>
      <c r="E23" s="35"/>
      <c r="F23" s="35"/>
      <c r="G23" s="35"/>
      <c r="H23" s="35"/>
      <c r="I23" s="36"/>
      <c r="J23" s="36"/>
      <c r="K23" s="36"/>
      <c r="L23" s="51"/>
    </row>
    <row r="24" spans="1:28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158"/>
      <c r="N24" s="158" t="s">
        <v>110</v>
      </c>
      <c r="O24" s="5"/>
      <c r="P24" s="5"/>
      <c r="Q24" s="5"/>
      <c r="R24" s="5"/>
      <c r="S24" s="5"/>
      <c r="T24" s="5"/>
      <c r="U24" s="5"/>
      <c r="V24" s="5"/>
      <c r="W24" s="5"/>
      <c r="X24" s="18"/>
      <c r="Y24" s="127"/>
      <c r="Z24" s="127"/>
      <c r="AA24" s="127"/>
      <c r="AB24" s="127"/>
    </row>
    <row r="25" spans="1:28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158"/>
      <c r="N25" s="158" t="s">
        <v>110</v>
      </c>
      <c r="O25" s="5"/>
      <c r="P25" s="5"/>
      <c r="Q25" s="5"/>
      <c r="R25" s="5"/>
      <c r="S25" s="5"/>
      <c r="T25" s="5"/>
      <c r="U25" s="5"/>
      <c r="V25" s="5"/>
      <c r="W25" s="5"/>
      <c r="X25" s="18"/>
      <c r="Y25" s="127"/>
      <c r="Z25" s="127"/>
      <c r="AA25" s="127"/>
      <c r="AB25" s="127"/>
    </row>
    <row r="26" spans="1:28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158"/>
      <c r="N26" s="158" t="s">
        <v>110</v>
      </c>
      <c r="O26" s="5"/>
      <c r="P26" s="5"/>
      <c r="Q26" s="5"/>
      <c r="R26" s="5"/>
      <c r="S26" s="5"/>
      <c r="T26" s="5"/>
      <c r="U26" s="5"/>
      <c r="V26" s="5"/>
      <c r="W26" s="5"/>
      <c r="X26" s="18"/>
      <c r="Y26" s="127"/>
      <c r="Z26" s="127"/>
      <c r="AA26" s="127"/>
      <c r="AB26" s="127"/>
    </row>
    <row r="27" spans="1:28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158"/>
      <c r="N27" s="158" t="s">
        <v>110</v>
      </c>
      <c r="O27" s="5"/>
      <c r="P27" s="5"/>
      <c r="Q27" s="5"/>
      <c r="R27" s="5"/>
      <c r="S27" s="5"/>
      <c r="T27" s="5"/>
      <c r="U27" s="5"/>
      <c r="V27" s="5"/>
      <c r="W27" s="5"/>
      <c r="X27" s="18"/>
      <c r="Y27" s="127"/>
      <c r="Z27" s="127"/>
      <c r="AA27" s="127"/>
      <c r="AB27" s="127"/>
    </row>
    <row r="28" spans="1:28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158"/>
      <c r="N28" s="158" t="s">
        <v>110</v>
      </c>
      <c r="O28" s="5"/>
      <c r="P28" s="5"/>
      <c r="Q28" s="5"/>
      <c r="R28" s="5"/>
      <c r="S28" s="5"/>
      <c r="T28" s="5"/>
      <c r="U28" s="5"/>
      <c r="V28" s="5"/>
      <c r="W28" s="5"/>
      <c r="X28" s="18"/>
      <c r="Y28" s="127"/>
      <c r="Z28" s="127"/>
      <c r="AA28" s="127"/>
      <c r="AB28" s="127"/>
    </row>
    <row r="29" spans="1:28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158"/>
      <c r="N29" s="158"/>
      <c r="O29" s="5"/>
      <c r="P29" s="5"/>
      <c r="Q29" s="5"/>
      <c r="R29" s="5"/>
      <c r="S29" s="5"/>
      <c r="T29" s="5"/>
      <c r="U29" s="5"/>
      <c r="V29" s="5"/>
      <c r="W29" s="5"/>
      <c r="X29" s="18"/>
      <c r="Y29" s="127"/>
      <c r="Z29" s="127"/>
      <c r="AA29" s="127"/>
      <c r="AB29" s="127"/>
    </row>
    <row r="30" spans="1:28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158"/>
      <c r="N30" s="158" t="s">
        <v>110</v>
      </c>
      <c r="O30" s="5"/>
      <c r="P30" s="5"/>
      <c r="Q30" s="5"/>
      <c r="R30" s="5"/>
      <c r="S30" s="5"/>
      <c r="T30" s="5"/>
      <c r="U30" s="5"/>
      <c r="V30" s="5"/>
      <c r="W30" s="5"/>
      <c r="X30" s="18"/>
      <c r="Y30" s="127"/>
      <c r="Z30" s="127"/>
      <c r="AA30" s="127"/>
      <c r="AB30" s="127"/>
    </row>
    <row r="31" spans="1:28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158"/>
      <c r="N31" s="158" t="s">
        <v>110</v>
      </c>
      <c r="O31" s="5"/>
      <c r="P31" s="5"/>
      <c r="Q31" s="5"/>
      <c r="R31" s="5"/>
      <c r="S31" s="5"/>
      <c r="T31" s="5"/>
      <c r="U31" s="5"/>
      <c r="V31" s="5"/>
      <c r="W31" s="5"/>
      <c r="X31" s="18"/>
      <c r="Y31" s="127"/>
      <c r="Z31" s="127"/>
      <c r="AA31" s="127"/>
      <c r="AB31" s="127"/>
    </row>
    <row r="32" spans="1:28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58"/>
      <c r="N32" s="158" t="s">
        <v>110</v>
      </c>
      <c r="O32" s="5"/>
      <c r="P32" s="5"/>
      <c r="Q32" s="5"/>
      <c r="R32" s="5"/>
      <c r="S32" s="5"/>
      <c r="T32" s="5"/>
      <c r="U32" s="5"/>
      <c r="V32" s="5"/>
      <c r="W32" s="5"/>
      <c r="X32" s="18"/>
      <c r="Y32" s="127"/>
      <c r="Z32" s="127"/>
      <c r="AA32" s="127"/>
      <c r="AB32" s="127"/>
    </row>
    <row r="33" spans="1:28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58"/>
      <c r="N33" s="158" t="s">
        <v>110</v>
      </c>
      <c r="O33" s="5"/>
      <c r="P33" s="5"/>
      <c r="Q33" s="5"/>
      <c r="R33" s="5"/>
      <c r="S33" s="5"/>
      <c r="T33" s="5"/>
      <c r="U33" s="5"/>
      <c r="V33" s="5"/>
      <c r="W33" s="5"/>
      <c r="X33" s="18"/>
      <c r="Y33" s="127"/>
      <c r="Z33" s="127"/>
      <c r="AA33" s="127"/>
      <c r="AB33" s="127"/>
    </row>
    <row r="34" spans="1:28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58"/>
      <c r="N34" s="158"/>
      <c r="O34" s="5"/>
      <c r="P34" s="5"/>
      <c r="Q34" s="5"/>
      <c r="R34" s="5"/>
      <c r="S34" s="5"/>
      <c r="T34" s="5"/>
      <c r="U34" s="5"/>
      <c r="V34" s="5"/>
      <c r="W34" s="5"/>
      <c r="X34" s="18"/>
      <c r="Y34" s="127"/>
      <c r="Z34" s="127"/>
      <c r="AA34" s="127"/>
      <c r="AB34" s="127"/>
    </row>
    <row r="35" spans="1:28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58"/>
      <c r="N35" s="158"/>
      <c r="O35" s="5"/>
      <c r="P35" s="5"/>
      <c r="Q35" s="5"/>
      <c r="R35" s="5"/>
      <c r="S35" s="5"/>
      <c r="T35" s="5"/>
      <c r="U35" s="5"/>
      <c r="V35" s="5"/>
      <c r="W35" s="5"/>
      <c r="X35" s="18"/>
      <c r="Y35" s="127"/>
      <c r="Z35" s="127"/>
      <c r="AA35" s="127"/>
      <c r="AB35" s="127"/>
    </row>
    <row r="36" spans="1:28" s="44" customFormat="1" x14ac:dyDescent="0.25">
      <c r="A36" s="52"/>
      <c r="B36" s="34"/>
      <c r="C36" s="42"/>
      <c r="D36" s="42"/>
      <c r="E36" s="42"/>
      <c r="F36" s="42"/>
      <c r="G36" s="42"/>
      <c r="H36" s="42"/>
      <c r="I36" s="45"/>
      <c r="J36" s="45"/>
      <c r="K36" s="45"/>
      <c r="L36" s="51"/>
      <c r="M36" s="158"/>
      <c r="N36" s="158"/>
      <c r="O36" s="5"/>
      <c r="P36" s="5"/>
      <c r="Q36" s="5"/>
      <c r="R36" s="5"/>
      <c r="S36" s="5"/>
      <c r="T36" s="5"/>
      <c r="U36" s="5"/>
      <c r="V36" s="5"/>
      <c r="W36" s="5"/>
      <c r="X36" s="18"/>
      <c r="Y36" s="127"/>
      <c r="Z36" s="127"/>
      <c r="AA36" s="127"/>
      <c r="AB36" s="127"/>
    </row>
    <row r="37" spans="1:28" s="44" customFormat="1" x14ac:dyDescent="0.25">
      <c r="A37" s="52"/>
      <c r="B37" s="117" t="s">
        <v>198</v>
      </c>
      <c r="C37" s="42"/>
      <c r="D37" s="42"/>
      <c r="E37" s="42"/>
      <c r="F37" s="42"/>
      <c r="G37" s="42"/>
      <c r="H37" s="42"/>
      <c r="I37" s="45"/>
      <c r="J37" s="45"/>
      <c r="K37" s="45"/>
      <c r="L37" s="51"/>
      <c r="M37" s="158"/>
      <c r="N37" s="158"/>
      <c r="O37" s="5"/>
      <c r="P37" s="5"/>
      <c r="Q37" s="5"/>
      <c r="R37" s="5"/>
      <c r="S37" s="5"/>
      <c r="T37" s="5"/>
      <c r="U37" s="5"/>
      <c r="V37" s="5"/>
      <c r="W37" s="5"/>
      <c r="X37" s="18"/>
      <c r="Y37" s="127"/>
      <c r="Z37" s="127"/>
      <c r="AA37" s="127"/>
      <c r="AB37" s="127"/>
    </row>
    <row r="38" spans="1:28" x14ac:dyDescent="0.25">
      <c r="A38" s="53"/>
      <c r="B38" s="67" t="s">
        <v>136</v>
      </c>
      <c r="C38" s="54"/>
      <c r="D38" s="54"/>
      <c r="E38" s="54"/>
      <c r="F38" s="54"/>
      <c r="G38" s="54"/>
      <c r="H38" s="54"/>
      <c r="I38" s="54"/>
      <c r="J38" s="54"/>
      <c r="K38" s="54"/>
      <c r="L38" s="55"/>
    </row>
    <row r="39" spans="1:28" s="5" customFormat="1" x14ac:dyDescent="0.25"/>
    <row r="40" spans="1:28" s="5" customFormat="1" x14ac:dyDescent="0.25"/>
    <row r="41" spans="1:28" s="5" customFormat="1" x14ac:dyDescent="0.25">
      <c r="B41" s="18" t="s">
        <v>34</v>
      </c>
      <c r="C41" s="18"/>
      <c r="D41" s="18"/>
      <c r="E41" s="18"/>
    </row>
    <row r="42" spans="1:28" s="5" customFormat="1" x14ac:dyDescent="0.25">
      <c r="B42" s="148">
        <v>369992</v>
      </c>
      <c r="C42" s="218"/>
      <c r="D42" s="218"/>
      <c r="E42" s="18"/>
    </row>
    <row r="43" spans="1:28" s="5" customFormat="1" x14ac:dyDescent="0.25">
      <c r="B43" s="148">
        <v>221325</v>
      </c>
      <c r="C43" s="218"/>
      <c r="D43" s="218"/>
      <c r="E43" s="18"/>
    </row>
    <row r="44" spans="1:28" s="5" customFormat="1" x14ac:dyDescent="0.25">
      <c r="B44" s="148">
        <v>206739</v>
      </c>
      <c r="C44" s="218"/>
      <c r="D44" s="218"/>
      <c r="E44" s="18"/>
    </row>
    <row r="45" spans="1:28" s="5" customFormat="1" x14ac:dyDescent="0.25">
      <c r="B45" s="148">
        <v>208738</v>
      </c>
      <c r="C45" s="219" t="s">
        <v>205</v>
      </c>
      <c r="D45" s="218">
        <f>+AVERAGE(B42:B45)/1000</f>
        <v>251.6985</v>
      </c>
      <c r="E45" s="18"/>
    </row>
    <row r="46" spans="1:28" s="5" customFormat="1" x14ac:dyDescent="0.25">
      <c r="B46" s="148">
        <v>333061</v>
      </c>
      <c r="C46" s="219" t="s">
        <v>206</v>
      </c>
      <c r="D46" s="218">
        <f t="shared" ref="D46:D68" si="1">+AVERAGE(B43:B46)/1000</f>
        <v>242.46575000000001</v>
      </c>
      <c r="E46" s="18"/>
    </row>
    <row r="47" spans="1:28" s="5" customFormat="1" x14ac:dyDescent="0.25">
      <c r="B47" s="148">
        <v>168923</v>
      </c>
      <c r="C47" s="219" t="s">
        <v>207</v>
      </c>
      <c r="D47" s="218">
        <f t="shared" si="1"/>
        <v>229.36525</v>
      </c>
      <c r="E47" s="18"/>
    </row>
    <row r="48" spans="1:28" s="5" customFormat="1" x14ac:dyDescent="0.25">
      <c r="B48" s="148">
        <v>79087</v>
      </c>
      <c r="C48" s="219" t="s">
        <v>208</v>
      </c>
      <c r="D48" s="218">
        <f t="shared" si="1"/>
        <v>197.45224999999999</v>
      </c>
      <c r="E48" s="18"/>
    </row>
    <row r="49" spans="2:5" s="5" customFormat="1" x14ac:dyDescent="0.25">
      <c r="B49" s="148">
        <v>135732</v>
      </c>
      <c r="C49" s="219" t="s">
        <v>209</v>
      </c>
      <c r="D49" s="218">
        <f t="shared" si="1"/>
        <v>179.20075</v>
      </c>
      <c r="E49" s="18"/>
    </row>
    <row r="50" spans="2:5" s="5" customFormat="1" x14ac:dyDescent="0.25">
      <c r="B50" s="148">
        <v>143236</v>
      </c>
      <c r="C50" s="219" t="s">
        <v>210</v>
      </c>
      <c r="D50" s="218">
        <f t="shared" si="1"/>
        <v>131.74449999999999</v>
      </c>
      <c r="E50" s="18"/>
    </row>
    <row r="51" spans="2:5" s="5" customFormat="1" x14ac:dyDescent="0.25">
      <c r="B51" s="148">
        <v>272883</v>
      </c>
      <c r="C51" s="219" t="s">
        <v>211</v>
      </c>
      <c r="D51" s="218">
        <f t="shared" si="1"/>
        <v>157.7345</v>
      </c>
      <c r="E51" s="18"/>
    </row>
    <row r="52" spans="2:5" s="5" customFormat="1" x14ac:dyDescent="0.25">
      <c r="B52" s="148">
        <v>164974</v>
      </c>
      <c r="C52" s="219" t="s">
        <v>212</v>
      </c>
      <c r="D52" s="218">
        <f t="shared" si="1"/>
        <v>179.20625000000001</v>
      </c>
      <c r="E52" s="18"/>
    </row>
    <row r="53" spans="2:5" s="5" customFormat="1" x14ac:dyDescent="0.25">
      <c r="B53" s="148">
        <v>218590</v>
      </c>
      <c r="C53" s="219" t="s">
        <v>213</v>
      </c>
      <c r="D53" s="218">
        <f t="shared" si="1"/>
        <v>199.92075</v>
      </c>
      <c r="E53" s="140"/>
    </row>
    <row r="54" spans="2:5" s="5" customFormat="1" x14ac:dyDescent="0.25">
      <c r="B54" s="148">
        <v>277499</v>
      </c>
      <c r="C54" s="219" t="s">
        <v>214</v>
      </c>
      <c r="D54" s="218">
        <f t="shared" si="1"/>
        <v>233.48650000000001</v>
      </c>
      <c r="E54" s="140"/>
    </row>
    <row r="55" spans="2:5" s="5" customFormat="1" x14ac:dyDescent="0.25">
      <c r="B55" s="148">
        <v>289343</v>
      </c>
      <c r="C55" s="219" t="s">
        <v>215</v>
      </c>
      <c r="D55" s="218">
        <f t="shared" si="1"/>
        <v>237.60149999999999</v>
      </c>
      <c r="E55" s="140"/>
    </row>
    <row r="56" spans="2:5" s="5" customFormat="1" x14ac:dyDescent="0.25">
      <c r="B56" s="148">
        <v>181237</v>
      </c>
      <c r="C56" s="219" t="s">
        <v>216</v>
      </c>
      <c r="D56" s="218">
        <f t="shared" si="1"/>
        <v>241.66725</v>
      </c>
      <c r="E56" s="140"/>
    </row>
    <row r="57" spans="2:5" s="5" customFormat="1" x14ac:dyDescent="0.25">
      <c r="B57" s="148">
        <v>229039</v>
      </c>
      <c r="C57" s="219" t="s">
        <v>217</v>
      </c>
      <c r="D57" s="218">
        <f t="shared" si="1"/>
        <v>244.27950000000001</v>
      </c>
      <c r="E57" s="140"/>
    </row>
    <row r="58" spans="2:5" s="5" customFormat="1" x14ac:dyDescent="0.25">
      <c r="B58" s="148">
        <v>136849</v>
      </c>
      <c r="C58" s="219" t="s">
        <v>218</v>
      </c>
      <c r="D58" s="218">
        <f t="shared" si="1"/>
        <v>209.11699999999999</v>
      </c>
      <c r="E58" s="140"/>
    </row>
    <row r="59" spans="2:5" s="5" customFormat="1" x14ac:dyDescent="0.25">
      <c r="B59" s="148">
        <v>330950</v>
      </c>
      <c r="C59" s="219" t="s">
        <v>219</v>
      </c>
      <c r="D59" s="218">
        <f t="shared" si="1"/>
        <v>219.51875000000001</v>
      </c>
      <c r="E59" s="140"/>
    </row>
    <row r="60" spans="2:5" s="5" customFormat="1" x14ac:dyDescent="0.25">
      <c r="B60" s="148">
        <v>172589</v>
      </c>
      <c r="C60" s="219" t="s">
        <v>220</v>
      </c>
      <c r="D60" s="218">
        <f t="shared" si="1"/>
        <v>217.35675000000001</v>
      </c>
      <c r="E60" s="140"/>
    </row>
    <row r="61" spans="2:5" s="5" customFormat="1" x14ac:dyDescent="0.25">
      <c r="B61" s="148">
        <v>196978</v>
      </c>
      <c r="C61" s="219" t="s">
        <v>221</v>
      </c>
      <c r="D61" s="218">
        <f t="shared" si="1"/>
        <v>209.3415</v>
      </c>
      <c r="E61" s="140"/>
    </row>
    <row r="62" spans="2:5" s="5" customFormat="1" x14ac:dyDescent="0.25">
      <c r="B62" s="148">
        <v>224419</v>
      </c>
      <c r="C62" s="219" t="s">
        <v>222</v>
      </c>
      <c r="D62" s="218">
        <f t="shared" si="1"/>
        <v>231.23400000000001</v>
      </c>
      <c r="E62" s="140"/>
    </row>
    <row r="63" spans="2:5" s="5" customFormat="1" x14ac:dyDescent="0.25">
      <c r="B63" s="148">
        <v>141768</v>
      </c>
      <c r="C63" s="219" t="s">
        <v>223</v>
      </c>
      <c r="D63" s="218">
        <f t="shared" si="1"/>
        <v>183.9385</v>
      </c>
      <c r="E63" s="140"/>
    </row>
    <row r="64" spans="2:5" s="5" customFormat="1" x14ac:dyDescent="0.25">
      <c r="B64" s="68">
        <v>146985</v>
      </c>
      <c r="C64" s="219" t="s">
        <v>224</v>
      </c>
      <c r="D64" s="218">
        <f t="shared" si="1"/>
        <v>177.53749999999999</v>
      </c>
      <c r="E64" s="140"/>
    </row>
    <row r="65" spans="2:5" s="5" customFormat="1" x14ac:dyDescent="0.25">
      <c r="B65" s="68">
        <v>140944</v>
      </c>
      <c r="C65" s="219" t="s">
        <v>225</v>
      </c>
      <c r="D65" s="218">
        <f t="shared" si="1"/>
        <v>163.529</v>
      </c>
      <c r="E65" s="140"/>
    </row>
    <row r="66" spans="2:5" s="5" customFormat="1" x14ac:dyDescent="0.25">
      <c r="B66" s="68">
        <v>127960</v>
      </c>
      <c r="C66" s="219" t="s">
        <v>226</v>
      </c>
      <c r="D66" s="218">
        <f t="shared" si="1"/>
        <v>139.41425000000001</v>
      </c>
      <c r="E66" s="140"/>
    </row>
    <row r="67" spans="2:5" s="5" customFormat="1" x14ac:dyDescent="0.25">
      <c r="B67" s="68">
        <v>125694</v>
      </c>
      <c r="C67" s="219" t="s">
        <v>227</v>
      </c>
      <c r="D67" s="218">
        <f t="shared" si="1"/>
        <v>135.39574999999999</v>
      </c>
      <c r="E67" s="140"/>
    </row>
    <row r="68" spans="2:5" s="5" customFormat="1" x14ac:dyDescent="0.25">
      <c r="B68" s="68">
        <v>121779</v>
      </c>
      <c r="C68" s="219" t="s">
        <v>228</v>
      </c>
      <c r="D68" s="218">
        <f t="shared" si="1"/>
        <v>129.09424999999999</v>
      </c>
      <c r="E68" s="140"/>
    </row>
    <row r="69" spans="2:5" s="5" customFormat="1" x14ac:dyDescent="0.25">
      <c r="B69" s="68">
        <v>47187</v>
      </c>
      <c r="C69" s="219" t="s">
        <v>229</v>
      </c>
      <c r="D69" s="218">
        <f>+AVERAGE(B66:B69)/1000</f>
        <v>105.655</v>
      </c>
      <c r="E69" s="140"/>
    </row>
    <row r="70" spans="2:5" s="5" customFormat="1" x14ac:dyDescent="0.25">
      <c r="B70" s="68">
        <v>181295</v>
      </c>
      <c r="C70" s="219" t="s">
        <v>230</v>
      </c>
      <c r="D70" s="218">
        <f>+AVERAGE(B67:B70)/1000</f>
        <v>118.98875</v>
      </c>
      <c r="E70" s="140"/>
    </row>
    <row r="71" spans="2:5" s="5" customFormat="1" x14ac:dyDescent="0.25">
      <c r="B71" s="148">
        <v>160269</v>
      </c>
      <c r="C71" s="18" t="s">
        <v>231</v>
      </c>
      <c r="D71" s="218">
        <f>+AVERAGE(B68:B71)/1000</f>
        <v>127.63249999999999</v>
      </c>
      <c r="E71" s="140"/>
    </row>
    <row r="72" spans="2:5" s="5" customFormat="1" x14ac:dyDescent="0.25">
      <c r="B72" s="148">
        <v>360688</v>
      </c>
      <c r="C72" s="219" t="s">
        <v>238</v>
      </c>
      <c r="D72" s="218">
        <f>+AVERAGE(B69:B72)/1000</f>
        <v>187.35974999999999</v>
      </c>
      <c r="E72" s="140"/>
    </row>
    <row r="73" spans="2:5" s="5" customFormat="1" x14ac:dyDescent="0.25">
      <c r="B73" s="81"/>
      <c r="D73" s="157"/>
      <c r="E73" s="152"/>
    </row>
    <row r="74" spans="2:5" s="5" customFormat="1" x14ac:dyDescent="0.25">
      <c r="B74" s="81"/>
      <c r="D74" s="157"/>
      <c r="E74" s="152"/>
    </row>
    <row r="75" spans="2:5" s="5" customFormat="1" x14ac:dyDescent="0.25">
      <c r="B75" s="81"/>
      <c r="D75" s="157"/>
      <c r="E75" s="152"/>
    </row>
    <row r="76" spans="2:5" s="5" customFormat="1" x14ac:dyDescent="0.25">
      <c r="B76" s="81"/>
      <c r="D76" s="157"/>
      <c r="E76" s="152"/>
    </row>
    <row r="77" spans="2:5" s="5" customFormat="1" x14ac:dyDescent="0.25">
      <c r="B77" s="81"/>
      <c r="D77" s="157"/>
      <c r="E77" s="152"/>
    </row>
    <row r="78" spans="2:5" s="5" customFormat="1" x14ac:dyDescent="0.25">
      <c r="B78" s="81"/>
      <c r="D78" s="157"/>
      <c r="E78" s="152"/>
    </row>
    <row r="79" spans="2:5" s="5" customFormat="1" x14ac:dyDescent="0.25">
      <c r="B79" s="81"/>
      <c r="D79" s="157"/>
      <c r="E79" s="152"/>
    </row>
    <row r="80" spans="2:5" s="5" customFormat="1" x14ac:dyDescent="0.25">
      <c r="B80" s="81"/>
      <c r="D80" s="157"/>
      <c r="E80" s="152"/>
    </row>
    <row r="81" spans="2:28" s="5" customFormat="1" x14ac:dyDescent="0.25">
      <c r="B81" s="81"/>
      <c r="D81" s="157"/>
      <c r="E81" s="152"/>
    </row>
    <row r="82" spans="2:28" s="134" customFormat="1" x14ac:dyDescent="0.25">
      <c r="B82" s="135"/>
      <c r="D82" s="138"/>
      <c r="E82" s="137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18"/>
    </row>
    <row r="83" spans="2:28" s="134" customFormat="1" x14ac:dyDescent="0.25">
      <c r="B83" s="135"/>
      <c r="D83" s="138"/>
      <c r="E83" s="137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18"/>
    </row>
    <row r="84" spans="2:28" s="134" customFormat="1" x14ac:dyDescent="0.25">
      <c r="B84" s="135"/>
      <c r="D84" s="138"/>
      <c r="E84" s="137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18"/>
    </row>
    <row r="85" spans="2:28" s="134" customFormat="1" x14ac:dyDescent="0.25">
      <c r="B85" s="135"/>
      <c r="D85" s="138"/>
      <c r="E85" s="137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18"/>
    </row>
    <row r="86" spans="2:28" s="134" customFormat="1" x14ac:dyDescent="0.25">
      <c r="B86" s="135"/>
      <c r="D86" s="138"/>
      <c r="E86" s="137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18"/>
    </row>
    <row r="87" spans="2:28" s="134" customFormat="1" x14ac:dyDescent="0.25">
      <c r="B87" s="135"/>
      <c r="D87" s="138"/>
      <c r="E87" s="137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18"/>
    </row>
    <row r="88" spans="2:28" s="134" customFormat="1" x14ac:dyDescent="0.25">
      <c r="B88" s="135"/>
      <c r="D88" s="138"/>
      <c r="E88" s="137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18"/>
    </row>
    <row r="89" spans="2:28" s="134" customFormat="1" x14ac:dyDescent="0.25">
      <c r="B89" s="135"/>
      <c r="D89" s="138"/>
      <c r="E89" s="137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18"/>
    </row>
    <row r="90" spans="2:28" s="110" customFormat="1" x14ac:dyDescent="0.25">
      <c r="B90" s="111"/>
      <c r="D90" s="113"/>
      <c r="E90" s="114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18"/>
      <c r="Y90" s="126"/>
      <c r="Z90" s="126"/>
      <c r="AA90" s="126"/>
      <c r="AB90" s="126"/>
    </row>
    <row r="91" spans="2:28" s="110" customFormat="1" x14ac:dyDescent="0.25">
      <c r="B91" s="111"/>
      <c r="D91" s="113"/>
      <c r="E91" s="114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18"/>
      <c r="Y91" s="126"/>
      <c r="Z91" s="126"/>
      <c r="AA91" s="126"/>
      <c r="AB91" s="126"/>
    </row>
    <row r="92" spans="2:28" s="110" customFormat="1" x14ac:dyDescent="0.25">
      <c r="B92" s="111"/>
      <c r="D92" s="113"/>
      <c r="E92" s="114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18"/>
      <c r="Y92" s="126"/>
      <c r="Z92" s="126"/>
      <c r="AA92" s="126"/>
      <c r="AB92" s="126"/>
    </row>
    <row r="93" spans="2:28" s="110" customFormat="1" x14ac:dyDescent="0.25">
      <c r="B93" s="111"/>
      <c r="D93" s="113"/>
      <c r="E93" s="114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18"/>
      <c r="Y93" s="126"/>
      <c r="Z93" s="126"/>
      <c r="AA93" s="126"/>
      <c r="AB93" s="126"/>
    </row>
    <row r="94" spans="2:28" s="110" customFormat="1" x14ac:dyDescent="0.25">
      <c r="B94" s="111"/>
      <c r="D94" s="113"/>
      <c r="E94" s="114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18"/>
      <c r="Y94" s="126"/>
      <c r="Z94" s="126"/>
      <c r="AA94" s="126"/>
      <c r="AB94" s="126"/>
    </row>
    <row r="95" spans="2:28" s="110" customFormat="1" x14ac:dyDescent="0.25">
      <c r="B95" s="111"/>
      <c r="D95" s="113"/>
      <c r="E95" s="114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18"/>
      <c r="Y95" s="126"/>
      <c r="Z95" s="126"/>
      <c r="AA95" s="126"/>
      <c r="AB95" s="126"/>
    </row>
    <row r="96" spans="2:28" s="110" customFormat="1" x14ac:dyDescent="0.25">
      <c r="B96" s="111"/>
      <c r="D96" s="113"/>
      <c r="E96" s="114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18"/>
      <c r="Y96" s="126"/>
      <c r="Z96" s="126"/>
      <c r="AA96" s="126"/>
      <c r="AB96" s="126"/>
    </row>
    <row r="97" spans="2:28" s="110" customFormat="1" x14ac:dyDescent="0.25">
      <c r="B97" s="111"/>
      <c r="D97" s="113"/>
      <c r="E97" s="114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18"/>
      <c r="Y97" s="126"/>
      <c r="Z97" s="126"/>
      <c r="AA97" s="126"/>
      <c r="AB97" s="126"/>
    </row>
    <row r="98" spans="2:28" s="110" customFormat="1" x14ac:dyDescent="0.25">
      <c r="B98" s="111"/>
      <c r="D98" s="113"/>
      <c r="E98" s="114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18"/>
      <c r="Y98" s="126"/>
      <c r="Z98" s="126"/>
      <c r="AA98" s="126"/>
      <c r="AB98" s="126"/>
    </row>
    <row r="99" spans="2:28" s="110" customFormat="1" x14ac:dyDescent="0.25">
      <c r="B99" s="111"/>
      <c r="D99" s="113"/>
      <c r="E99" s="114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18"/>
      <c r="Y99" s="126"/>
      <c r="Z99" s="126"/>
      <c r="AA99" s="126"/>
      <c r="AB99" s="126"/>
    </row>
    <row r="100" spans="2:28" s="110" customFormat="1" x14ac:dyDescent="0.25">
      <c r="B100" s="111"/>
      <c r="D100" s="113"/>
      <c r="E100" s="114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18"/>
      <c r="Y100" s="126"/>
      <c r="Z100" s="126"/>
      <c r="AA100" s="126"/>
      <c r="AB100" s="126"/>
    </row>
    <row r="101" spans="2:28" s="110" customFormat="1" x14ac:dyDescent="0.25">
      <c r="B101" s="111"/>
      <c r="D101" s="113"/>
      <c r="E101" s="114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18"/>
      <c r="Y101" s="126"/>
      <c r="Z101" s="126"/>
      <c r="AA101" s="126"/>
      <c r="AB101" s="126"/>
    </row>
    <row r="102" spans="2:28" s="110" customFormat="1" x14ac:dyDescent="0.25">
      <c r="B102" s="111"/>
      <c r="D102" s="113"/>
      <c r="E102" s="114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18"/>
      <c r="Y102" s="126"/>
      <c r="Z102" s="126"/>
      <c r="AA102" s="126"/>
      <c r="AB102" s="126"/>
    </row>
    <row r="103" spans="2:28" s="110" customFormat="1" x14ac:dyDescent="0.25">
      <c r="B103" s="111"/>
      <c r="D103" s="113"/>
      <c r="E103" s="114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18"/>
      <c r="Y103" s="126"/>
      <c r="Z103" s="126"/>
      <c r="AA103" s="126"/>
      <c r="AB103" s="126"/>
    </row>
    <row r="104" spans="2:28" s="110" customFormat="1" x14ac:dyDescent="0.25">
      <c r="B104" s="111"/>
      <c r="D104" s="113"/>
      <c r="E104" s="114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18"/>
      <c r="Y104" s="126"/>
      <c r="Z104" s="126"/>
      <c r="AA104" s="126"/>
      <c r="AB104" s="126"/>
    </row>
    <row r="105" spans="2:28" s="110" customFormat="1" x14ac:dyDescent="0.25">
      <c r="B105" s="111"/>
      <c r="D105" s="113"/>
      <c r="E105" s="114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18"/>
      <c r="Y105" s="126"/>
      <c r="Z105" s="126"/>
      <c r="AA105" s="126"/>
      <c r="AB105" s="126"/>
    </row>
    <row r="106" spans="2:28" s="110" customFormat="1" x14ac:dyDescent="0.25">
      <c r="B106" s="111"/>
      <c r="D106" s="113"/>
      <c r="E106" s="114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18"/>
      <c r="Y106" s="126"/>
      <c r="Z106" s="126"/>
      <c r="AA106" s="126"/>
      <c r="AB106" s="126"/>
    </row>
    <row r="107" spans="2:28" s="110" customFormat="1" x14ac:dyDescent="0.25">
      <c r="B107" s="111"/>
      <c r="D107" s="113"/>
      <c r="E107" s="114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18"/>
      <c r="Y107" s="126"/>
      <c r="Z107" s="126"/>
      <c r="AA107" s="126"/>
      <c r="AB107" s="126"/>
    </row>
    <row r="108" spans="2:28" s="110" customFormat="1" x14ac:dyDescent="0.25">
      <c r="B108" s="111"/>
      <c r="D108" s="113"/>
      <c r="E108" s="114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18"/>
      <c r="Y108" s="126"/>
      <c r="Z108" s="126"/>
      <c r="AA108" s="126"/>
      <c r="AB108" s="126"/>
    </row>
    <row r="109" spans="2:28" s="110" customFormat="1" x14ac:dyDescent="0.25">
      <c r="B109" s="111"/>
      <c r="D109" s="113"/>
      <c r="E109" s="114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18"/>
      <c r="Y109" s="126"/>
      <c r="Z109" s="126"/>
      <c r="AA109" s="126"/>
      <c r="AB109" s="126"/>
    </row>
    <row r="110" spans="2:28" s="110" customFormat="1" x14ac:dyDescent="0.25">
      <c r="B110" s="111"/>
      <c r="D110" s="113"/>
      <c r="E110" s="114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18"/>
      <c r="Y110" s="126"/>
      <c r="Z110" s="126"/>
      <c r="AA110" s="126"/>
      <c r="AB110" s="126"/>
    </row>
    <row r="111" spans="2:28" s="110" customFormat="1" x14ac:dyDescent="0.25">
      <c r="B111" s="111"/>
      <c r="D111" s="113"/>
      <c r="E111" s="114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18"/>
      <c r="Y111" s="126"/>
      <c r="Z111" s="126"/>
      <c r="AA111" s="126"/>
      <c r="AB111" s="126"/>
    </row>
    <row r="112" spans="2:28" s="110" customFormat="1" x14ac:dyDescent="0.25">
      <c r="B112" s="111"/>
      <c r="D112" s="113"/>
      <c r="E112" s="114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18"/>
      <c r="Y112" s="126"/>
      <c r="Z112" s="126"/>
      <c r="AA112" s="126"/>
      <c r="AB112" s="126"/>
    </row>
    <row r="113" spans="2:28" s="110" customFormat="1" x14ac:dyDescent="0.25">
      <c r="B113" s="111"/>
      <c r="D113" s="113"/>
      <c r="E113" s="114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18"/>
      <c r="Y113" s="126"/>
      <c r="Z113" s="126"/>
      <c r="AA113" s="126"/>
      <c r="AB113" s="126"/>
    </row>
    <row r="114" spans="2:28" s="110" customFormat="1" x14ac:dyDescent="0.25">
      <c r="B114" s="111"/>
      <c r="D114" s="113"/>
      <c r="E114" s="114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18"/>
      <c r="Y114" s="126"/>
      <c r="Z114" s="126"/>
      <c r="AA114" s="126"/>
      <c r="AB114" s="126"/>
    </row>
    <row r="115" spans="2:28" s="110" customFormat="1" x14ac:dyDescent="0.25">
      <c r="B115" s="111"/>
      <c r="D115" s="113"/>
      <c r="E115" s="114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18"/>
      <c r="Y115" s="126"/>
      <c r="Z115" s="126"/>
      <c r="AA115" s="126"/>
      <c r="AB115" s="126"/>
    </row>
    <row r="116" spans="2:28" s="110" customFormat="1" x14ac:dyDescent="0.25">
      <c r="B116" s="111"/>
      <c r="D116" s="113"/>
      <c r="E116" s="114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18"/>
      <c r="Y116" s="126"/>
      <c r="Z116" s="126"/>
      <c r="AA116" s="126"/>
      <c r="AB116" s="126"/>
    </row>
    <row r="117" spans="2:28" s="110" customFormat="1" x14ac:dyDescent="0.25">
      <c r="B117" s="111"/>
      <c r="D117" s="113"/>
      <c r="E117" s="114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18"/>
      <c r="Y117" s="126"/>
      <c r="Z117" s="126"/>
      <c r="AA117" s="126"/>
      <c r="AB117" s="126"/>
    </row>
    <row r="118" spans="2:28" s="110" customFormat="1" x14ac:dyDescent="0.25">
      <c r="B118" s="111"/>
      <c r="D118" s="113"/>
      <c r="E118" s="114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18"/>
      <c r="Y118" s="126"/>
      <c r="Z118" s="126"/>
      <c r="AA118" s="126"/>
      <c r="AB118" s="126"/>
    </row>
    <row r="119" spans="2:28" s="110" customFormat="1" x14ac:dyDescent="0.25">
      <c r="B119" s="111"/>
      <c r="D119" s="113"/>
      <c r="E119" s="114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18"/>
      <c r="Y119" s="126"/>
      <c r="Z119" s="126"/>
      <c r="AA119" s="126"/>
      <c r="AB119" s="126"/>
    </row>
    <row r="120" spans="2:28" s="110" customFormat="1" x14ac:dyDescent="0.25">
      <c r="B120" s="111"/>
      <c r="D120" s="113"/>
      <c r="E120" s="114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18"/>
      <c r="Y120" s="126"/>
      <c r="Z120" s="126"/>
      <c r="AA120" s="126"/>
      <c r="AB120" s="126"/>
    </row>
    <row r="121" spans="2:28" s="110" customFormat="1" x14ac:dyDescent="0.25">
      <c r="B121" s="111"/>
      <c r="D121" s="113"/>
      <c r="E121" s="114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18"/>
      <c r="Y121" s="126"/>
      <c r="Z121" s="126"/>
      <c r="AA121" s="126"/>
      <c r="AB121" s="126"/>
    </row>
    <row r="122" spans="2:28" s="110" customFormat="1" x14ac:dyDescent="0.25">
      <c r="B122" s="111"/>
      <c r="D122" s="113"/>
      <c r="E122" s="114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18"/>
      <c r="Y122" s="126"/>
      <c r="Z122" s="126"/>
      <c r="AA122" s="126"/>
      <c r="AB122" s="126"/>
    </row>
    <row r="123" spans="2:28" s="110" customFormat="1" x14ac:dyDescent="0.25">
      <c r="D123" s="113"/>
      <c r="E123" s="114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18"/>
      <c r="Y123" s="126"/>
      <c r="Z123" s="126"/>
      <c r="AA123" s="126"/>
      <c r="AB123" s="126"/>
    </row>
    <row r="124" spans="2:28" s="110" customFormat="1" x14ac:dyDescent="0.25">
      <c r="D124" s="113"/>
      <c r="E124" s="114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18"/>
      <c r="Y124" s="126"/>
      <c r="Z124" s="126"/>
      <c r="AA124" s="126"/>
      <c r="AB124" s="126"/>
    </row>
    <row r="125" spans="2:28" s="110" customFormat="1" x14ac:dyDescent="0.25">
      <c r="D125" s="113"/>
      <c r="E125" s="114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18"/>
      <c r="Y125" s="126"/>
      <c r="Z125" s="126"/>
      <c r="AA125" s="126"/>
      <c r="AB125" s="126"/>
    </row>
    <row r="126" spans="2:28" s="110" customFormat="1" x14ac:dyDescent="0.25">
      <c r="D126" s="113"/>
      <c r="E126" s="114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18"/>
      <c r="Y126" s="126"/>
      <c r="Z126" s="126"/>
      <c r="AA126" s="126"/>
      <c r="AB126" s="126"/>
    </row>
    <row r="127" spans="2:28" s="110" customFormat="1" x14ac:dyDescent="0.25">
      <c r="D127" s="113"/>
      <c r="E127" s="114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18"/>
      <c r="Y127" s="126"/>
      <c r="Z127" s="126"/>
      <c r="AA127" s="126"/>
      <c r="AB127" s="126"/>
    </row>
    <row r="128" spans="2:28" s="110" customFormat="1" x14ac:dyDescent="0.25">
      <c r="D128" s="113"/>
      <c r="E128" s="114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18"/>
      <c r="Y128" s="126"/>
      <c r="Z128" s="126"/>
      <c r="AA128" s="126"/>
      <c r="AB128" s="126"/>
    </row>
    <row r="129" spans="4:28" s="110" customFormat="1" x14ac:dyDescent="0.25">
      <c r="D129" s="113"/>
      <c r="E129" s="114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18"/>
      <c r="Y129" s="126"/>
      <c r="Z129" s="126"/>
      <c r="AA129" s="126"/>
      <c r="AB129" s="126"/>
    </row>
    <row r="130" spans="4:28" s="110" customFormat="1" x14ac:dyDescent="0.25">
      <c r="D130" s="113"/>
      <c r="E130" s="114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18"/>
      <c r="Y130" s="126"/>
      <c r="Z130" s="126"/>
      <c r="AA130" s="126"/>
      <c r="AB130" s="126"/>
    </row>
    <row r="131" spans="4:28" s="110" customFormat="1" x14ac:dyDescent="0.25">
      <c r="D131" s="113"/>
      <c r="E131" s="114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18"/>
      <c r="Y131" s="126"/>
      <c r="Z131" s="126"/>
      <c r="AA131" s="126"/>
      <c r="AB131" s="126"/>
    </row>
    <row r="132" spans="4:28" s="110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18"/>
      <c r="Y132" s="126"/>
      <c r="Z132" s="126"/>
      <c r="AA132" s="126"/>
      <c r="AB132" s="126"/>
    </row>
    <row r="133" spans="4:28" s="110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18"/>
      <c r="Y133" s="126"/>
      <c r="Z133" s="126"/>
      <c r="AA133" s="126"/>
      <c r="AB133" s="126"/>
    </row>
    <row r="134" spans="4:28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Y134" s="126"/>
      <c r="Z134" s="126"/>
      <c r="AA134" s="126"/>
      <c r="AB134" s="126"/>
    </row>
    <row r="135" spans="4:28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Y135" s="126"/>
      <c r="Z135" s="126"/>
      <c r="AA135" s="126"/>
      <c r="AB135" s="126"/>
    </row>
    <row r="136" spans="4:28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Y136" s="126"/>
      <c r="Z136" s="126"/>
      <c r="AA136" s="126"/>
      <c r="AB136" s="126"/>
    </row>
    <row r="137" spans="4:28" s="18" customFormat="1" x14ac:dyDescent="0.25"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Y137" s="126"/>
      <c r="Z137" s="126"/>
      <c r="AA137" s="126"/>
      <c r="AB137" s="126"/>
    </row>
    <row r="138" spans="4:28" s="29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5"/>
      <c r="X138" s="18"/>
      <c r="Y138" s="121"/>
      <c r="Z138" s="121"/>
      <c r="AA138" s="121"/>
      <c r="AB138" s="121"/>
    </row>
    <row r="139" spans="4:28" s="29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5"/>
      <c r="X139" s="18"/>
      <c r="Y139" s="121"/>
      <c r="Z139" s="121"/>
      <c r="AA139" s="121"/>
      <c r="AB139" s="121"/>
    </row>
    <row r="140" spans="4:28" s="29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5"/>
      <c r="X140" s="18"/>
      <c r="Y140" s="121"/>
      <c r="Z140" s="121"/>
      <c r="AA140" s="121"/>
      <c r="AB140" s="121"/>
    </row>
    <row r="141" spans="4:28" s="29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5"/>
      <c r="X141" s="18"/>
      <c r="Y141" s="121"/>
      <c r="Z141" s="121"/>
      <c r="AA141" s="121"/>
      <c r="AB141" s="121"/>
    </row>
    <row r="142" spans="4:28" s="29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5"/>
      <c r="X142" s="18"/>
      <c r="Y142" s="121"/>
      <c r="Z142" s="121"/>
      <c r="AA142" s="121"/>
      <c r="AB142" s="121"/>
    </row>
    <row r="143" spans="4:28" s="29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5"/>
      <c r="X143" s="18"/>
      <c r="Y143" s="121"/>
      <c r="Z143" s="121"/>
      <c r="AA143" s="121"/>
      <c r="AB143" s="121"/>
    </row>
    <row r="144" spans="4:28" s="29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5"/>
      <c r="X144" s="18"/>
      <c r="Y144" s="121"/>
      <c r="Z144" s="121"/>
      <c r="AA144" s="121"/>
      <c r="AB144" s="121"/>
    </row>
    <row r="145" spans="13:28" s="29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5"/>
      <c r="X145" s="18"/>
      <c r="Y145" s="121"/>
      <c r="Z145" s="121"/>
      <c r="AA145" s="121"/>
      <c r="AB145" s="121"/>
    </row>
    <row r="146" spans="13:28" s="29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5"/>
      <c r="X146" s="18"/>
      <c r="Y146" s="121"/>
      <c r="Z146" s="121"/>
      <c r="AA146" s="121"/>
      <c r="AB146" s="121"/>
    </row>
    <row r="147" spans="13:28" s="29" customFormat="1" x14ac:dyDescent="0.25">
      <c r="M147" s="158"/>
      <c r="N147" s="158"/>
      <c r="O147" s="5"/>
      <c r="P147" s="5"/>
      <c r="Q147" s="5"/>
      <c r="R147" s="5"/>
      <c r="S147" s="5"/>
      <c r="T147" s="5"/>
      <c r="U147" s="5"/>
      <c r="V147" s="5"/>
      <c r="W147" s="5"/>
      <c r="X147" s="18"/>
      <c r="Y147" s="121"/>
      <c r="Z147" s="121"/>
      <c r="AA147" s="121"/>
      <c r="AB147" s="121"/>
    </row>
    <row r="148" spans="13:28" s="29" customFormat="1" x14ac:dyDescent="0.25">
      <c r="M148" s="158"/>
      <c r="N148" s="158"/>
      <c r="O148" s="5"/>
      <c r="P148" s="5"/>
      <c r="Q148" s="5"/>
      <c r="R148" s="5"/>
      <c r="S148" s="5"/>
      <c r="T148" s="5"/>
      <c r="U148" s="5"/>
      <c r="V148" s="5"/>
      <c r="W148" s="5"/>
      <c r="X148" s="18"/>
      <c r="Y148" s="121"/>
      <c r="Z148" s="121"/>
      <c r="AA148" s="121"/>
      <c r="AB148" s="121"/>
    </row>
    <row r="149" spans="13:28" s="29" customFormat="1" x14ac:dyDescent="0.25">
      <c r="M149" s="158"/>
      <c r="N149" s="158"/>
      <c r="O149" s="5"/>
      <c r="P149" s="5"/>
      <c r="Q149" s="5"/>
      <c r="R149" s="5"/>
      <c r="S149" s="5"/>
      <c r="T149" s="5"/>
      <c r="U149" s="5"/>
      <c r="V149" s="5"/>
      <c r="W149" s="5"/>
      <c r="X149" s="18"/>
      <c r="Y149" s="121"/>
      <c r="Z149" s="121"/>
      <c r="AA149" s="121"/>
      <c r="AB149" s="121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ignoredErrors>
    <ignoredError sqref="D45:D86" formulaRange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50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8.140625" style="133" customWidth="1"/>
    <col min="14" max="14" width="11.42578125" style="133" hidden="1" customWidth="1"/>
    <col min="15" max="27" width="11.42578125" style="18"/>
    <col min="28" max="35" width="11.42578125" style="121"/>
    <col min="36" max="16384" width="11.42578125" style="28"/>
  </cols>
  <sheetData>
    <row r="1" spans="1:15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5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5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5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5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5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5" x14ac:dyDescent="0.25">
      <c r="A7" s="49"/>
      <c r="B7" s="30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5" x14ac:dyDescent="0.25">
      <c r="A8" s="49"/>
      <c r="B8" s="30"/>
      <c r="C8" s="232" t="s">
        <v>139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5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15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15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42"/>
    </row>
    <row r="12" spans="1:15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5" x14ac:dyDescent="0.25">
      <c r="A13" s="49"/>
      <c r="B13" s="60" t="s">
        <v>128</v>
      </c>
      <c r="C13" s="63">
        <v>420.55600000000004</v>
      </c>
      <c r="D13" s="63">
        <v>598.84199999999998</v>
      </c>
      <c r="E13" s="63">
        <v>483.24299999999999</v>
      </c>
      <c r="F13" s="63">
        <v>733.00400000000002</v>
      </c>
      <c r="G13" s="63">
        <v>522.06999999999994</v>
      </c>
      <c r="H13" s="63">
        <v>679.39200000000005</v>
      </c>
      <c r="I13" s="63">
        <v>30.134273181757255</v>
      </c>
      <c r="J13" s="63">
        <v>130.13427318175727</v>
      </c>
      <c r="K13" s="63">
        <v>-28.776650604908038</v>
      </c>
      <c r="L13" s="51"/>
      <c r="M13" s="139"/>
      <c r="N13" s="28">
        <f>IF(H13="","",1)</f>
        <v>1</v>
      </c>
    </row>
    <row r="14" spans="1:15" x14ac:dyDescent="0.25">
      <c r="A14" s="49"/>
      <c r="B14" s="60" t="s">
        <v>129</v>
      </c>
      <c r="C14" s="63">
        <v>362.06800000000004</v>
      </c>
      <c r="D14" s="63">
        <v>699.55299999999988</v>
      </c>
      <c r="E14" s="63">
        <v>872.17100000000005</v>
      </c>
      <c r="F14" s="63">
        <v>586.35599999999999</v>
      </c>
      <c r="G14" s="63">
        <v>665.30600000000004</v>
      </c>
      <c r="H14" s="63">
        <v>635.72500000000002</v>
      </c>
      <c r="I14" s="63">
        <v>-4.446224744703942</v>
      </c>
      <c r="J14" s="63">
        <v>95.55377525529606</v>
      </c>
      <c r="K14" s="63">
        <v>13.464516437113305</v>
      </c>
      <c r="L14" s="51"/>
      <c r="N14" s="28">
        <f>IF(H14="","",1)</f>
        <v>1</v>
      </c>
    </row>
    <row r="15" spans="1:15" x14ac:dyDescent="0.25">
      <c r="A15" s="49"/>
      <c r="B15" s="60" t="s">
        <v>130</v>
      </c>
      <c r="C15" s="63">
        <v>399.71300000000002</v>
      </c>
      <c r="D15" s="63">
        <v>764.93500000000006</v>
      </c>
      <c r="E15" s="63">
        <v>913.154</v>
      </c>
      <c r="F15" s="63">
        <v>779.38099999999997</v>
      </c>
      <c r="G15" s="63">
        <v>784.375</v>
      </c>
      <c r="H15" s="23">
        <v>463.483</v>
      </c>
      <c r="I15" s="23">
        <v>-40.910533864541833</v>
      </c>
      <c r="J15" s="23">
        <v>59.089466135458167</v>
      </c>
      <c r="K15" s="23">
        <v>0.64076491472078168</v>
      </c>
      <c r="L15" s="51"/>
      <c r="N15" s="28">
        <f>IF(H15="","",1)</f>
        <v>1</v>
      </c>
    </row>
    <row r="16" spans="1:15" x14ac:dyDescent="0.25">
      <c r="A16" s="49"/>
      <c r="B16" s="60" t="s">
        <v>131</v>
      </c>
      <c r="C16" s="63">
        <v>645.61799999999994</v>
      </c>
      <c r="D16" s="63">
        <v>648.07799999999997</v>
      </c>
      <c r="E16" s="63">
        <v>696.05500000000006</v>
      </c>
      <c r="F16" s="63">
        <v>479.07100000000003</v>
      </c>
      <c r="G16" s="63">
        <v>725.69799999999998</v>
      </c>
      <c r="H16" s="65"/>
      <c r="I16" s="63" t="s">
        <v>110</v>
      </c>
      <c r="J16" s="63" t="s">
        <v>110</v>
      </c>
      <c r="K16" s="63" t="s">
        <v>110</v>
      </c>
      <c r="L16" s="51"/>
      <c r="N16" s="28" t="str">
        <f>IF(H16="","",1)</f>
        <v/>
      </c>
    </row>
    <row r="17" spans="1:35" x14ac:dyDescent="0.25">
      <c r="A17" s="49"/>
      <c r="B17" s="64" t="s">
        <v>18</v>
      </c>
      <c r="C17" s="65">
        <v>1827.9549999999999</v>
      </c>
      <c r="D17" s="65">
        <v>2711.4079999999999</v>
      </c>
      <c r="E17" s="65">
        <v>2964.6230000000005</v>
      </c>
      <c r="F17" s="65">
        <v>2577.8119999999999</v>
      </c>
      <c r="G17" s="65">
        <v>2697.4490000000001</v>
      </c>
      <c r="H17" s="83">
        <v>1778.6000000000001</v>
      </c>
      <c r="I17" s="56"/>
      <c r="J17" s="38"/>
      <c r="K17" s="38"/>
      <c r="L17" s="51"/>
    </row>
    <row r="18" spans="1:35" ht="18.75" customHeight="1" x14ac:dyDescent="0.25">
      <c r="A18" s="49"/>
      <c r="B18" s="64" t="s">
        <v>15</v>
      </c>
      <c r="C18" s="65"/>
      <c r="D18" s="65">
        <v>48.33012847690452</v>
      </c>
      <c r="E18" s="65">
        <v>9.3388748576385581</v>
      </c>
      <c r="F18" s="65">
        <v>-13.047561190748391</v>
      </c>
      <c r="G18" s="65">
        <v>4.6410289035818009</v>
      </c>
      <c r="H18" s="37"/>
      <c r="I18" s="38"/>
      <c r="J18" s="38"/>
      <c r="K18" s="38"/>
      <c r="L18" s="51"/>
    </row>
    <row r="19" spans="1:35" ht="12" customHeight="1" x14ac:dyDescent="0.25">
      <c r="A19" s="49"/>
      <c r="B19" s="60"/>
      <c r="C19" s="66"/>
      <c r="D19" s="66"/>
      <c r="E19" s="66"/>
      <c r="F19" s="66"/>
      <c r="G19" s="66"/>
      <c r="H19" s="40"/>
      <c r="I19" s="36"/>
      <c r="J19" s="36"/>
      <c r="K19" s="36"/>
      <c r="L19" s="51"/>
    </row>
    <row r="20" spans="1:35" ht="18.75" customHeight="1" x14ac:dyDescent="0.25">
      <c r="A20" s="49"/>
      <c r="B20" s="64" t="s">
        <v>16</v>
      </c>
      <c r="C20" s="65">
        <v>1182.337</v>
      </c>
      <c r="D20" s="65">
        <v>2063.33</v>
      </c>
      <c r="E20" s="65">
        <v>2268.5680000000002</v>
      </c>
      <c r="F20" s="65">
        <v>2098.741</v>
      </c>
      <c r="G20" s="65">
        <v>1971.751</v>
      </c>
      <c r="H20" s="23">
        <v>1778.6000000000001</v>
      </c>
      <c r="I20" s="59">
        <v>-9.7959123641879646</v>
      </c>
      <c r="J20" s="23">
        <v>90.20408763581203</v>
      </c>
      <c r="K20" s="23">
        <v>-6.0507704380864507</v>
      </c>
      <c r="L20" s="51"/>
    </row>
    <row r="21" spans="1:35" ht="18.75" customHeight="1" x14ac:dyDescent="0.25">
      <c r="A21" s="49"/>
      <c r="B21" s="64" t="s">
        <v>15</v>
      </c>
      <c r="C21" s="65"/>
      <c r="D21" s="65">
        <v>74.5128503971372</v>
      </c>
      <c r="E21" s="65">
        <v>9.9469304473836182</v>
      </c>
      <c r="F21" s="65">
        <v>-7.4860881401836004</v>
      </c>
      <c r="G21" s="65">
        <v>-6.0507704380864507</v>
      </c>
      <c r="H21" s="23">
        <v>-9.7959123641879646</v>
      </c>
      <c r="I21" s="38"/>
      <c r="J21" s="38"/>
      <c r="K21" s="38"/>
      <c r="L21" s="51"/>
    </row>
    <row r="22" spans="1:35" ht="12" customHeight="1" x14ac:dyDescent="0.25">
      <c r="A22" s="49"/>
      <c r="B22" s="32"/>
      <c r="C22" s="39"/>
      <c r="D22" s="39"/>
      <c r="E22" s="39"/>
      <c r="F22" s="39"/>
      <c r="G22" s="39"/>
      <c r="H22" s="40"/>
      <c r="I22" s="36"/>
      <c r="J22" s="36"/>
      <c r="K22" s="36"/>
      <c r="L22" s="51"/>
    </row>
    <row r="23" spans="1:35" ht="14.25" customHeight="1" x14ac:dyDescent="0.25">
      <c r="A23" s="49"/>
      <c r="B23" s="34"/>
      <c r="C23" s="35"/>
      <c r="D23" s="35"/>
      <c r="E23" s="35"/>
      <c r="F23" s="35"/>
      <c r="G23" s="35"/>
      <c r="H23" s="35"/>
      <c r="I23" s="36"/>
      <c r="J23" s="36"/>
      <c r="K23" s="36"/>
      <c r="L23" s="51"/>
    </row>
    <row r="24" spans="1:35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133"/>
      <c r="N24" s="133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27"/>
      <c r="AC24" s="127"/>
      <c r="AD24" s="127"/>
      <c r="AE24" s="127"/>
      <c r="AF24" s="127"/>
      <c r="AG24" s="127"/>
      <c r="AH24" s="127"/>
      <c r="AI24" s="127"/>
    </row>
    <row r="25" spans="1:35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133"/>
      <c r="N25" s="133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27"/>
      <c r="AC25" s="127"/>
      <c r="AD25" s="127"/>
      <c r="AE25" s="127"/>
      <c r="AF25" s="127"/>
      <c r="AG25" s="127"/>
      <c r="AH25" s="127"/>
      <c r="AI25" s="127"/>
    </row>
    <row r="26" spans="1:35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133"/>
      <c r="N26" s="133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27"/>
      <c r="AC26" s="127"/>
      <c r="AD26" s="127"/>
      <c r="AE26" s="127"/>
      <c r="AF26" s="127"/>
      <c r="AG26" s="127"/>
      <c r="AH26" s="127"/>
      <c r="AI26" s="127"/>
    </row>
    <row r="27" spans="1:35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133"/>
      <c r="N27" s="133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27"/>
      <c r="AC27" s="127"/>
      <c r="AD27" s="127"/>
      <c r="AE27" s="127"/>
      <c r="AF27" s="127"/>
      <c r="AG27" s="127"/>
      <c r="AH27" s="127"/>
      <c r="AI27" s="127"/>
    </row>
    <row r="28" spans="1:35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133"/>
      <c r="N28" s="133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27"/>
      <c r="AC28" s="127"/>
      <c r="AD28" s="127"/>
      <c r="AE28" s="127"/>
      <c r="AF28" s="127"/>
      <c r="AG28" s="127"/>
      <c r="AH28" s="127"/>
      <c r="AI28" s="127"/>
    </row>
    <row r="29" spans="1:35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133"/>
      <c r="N29" s="133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27"/>
      <c r="AC29" s="127"/>
      <c r="AD29" s="127"/>
      <c r="AE29" s="127"/>
      <c r="AF29" s="127"/>
      <c r="AG29" s="127"/>
      <c r="AH29" s="127"/>
      <c r="AI29" s="127"/>
    </row>
    <row r="30" spans="1:35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133"/>
      <c r="N30" s="133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27"/>
      <c r="AC30" s="127"/>
      <c r="AD30" s="127"/>
      <c r="AE30" s="127"/>
      <c r="AF30" s="127"/>
      <c r="AG30" s="127"/>
      <c r="AH30" s="127"/>
      <c r="AI30" s="127"/>
    </row>
    <row r="31" spans="1:35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133"/>
      <c r="N31" s="133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27"/>
      <c r="AC31" s="127"/>
      <c r="AD31" s="127"/>
      <c r="AE31" s="127"/>
      <c r="AF31" s="127"/>
      <c r="AG31" s="127"/>
      <c r="AH31" s="127"/>
      <c r="AI31" s="127"/>
    </row>
    <row r="32" spans="1:35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33"/>
      <c r="N32" s="133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27"/>
      <c r="AC32" s="127"/>
      <c r="AD32" s="127"/>
      <c r="AE32" s="127"/>
      <c r="AF32" s="127"/>
      <c r="AG32" s="127"/>
      <c r="AH32" s="127"/>
      <c r="AI32" s="127"/>
    </row>
    <row r="33" spans="1:35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33"/>
      <c r="N33" s="133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27"/>
      <c r="AC33" s="127"/>
      <c r="AD33" s="127"/>
      <c r="AE33" s="127"/>
      <c r="AF33" s="127"/>
      <c r="AG33" s="127"/>
      <c r="AH33" s="127"/>
      <c r="AI33" s="127"/>
    </row>
    <row r="34" spans="1:35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33"/>
      <c r="N34" s="133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27"/>
      <c r="AC34" s="127"/>
      <c r="AD34" s="127"/>
      <c r="AE34" s="127"/>
      <c r="AF34" s="127"/>
      <c r="AG34" s="127"/>
      <c r="AH34" s="127"/>
      <c r="AI34" s="127"/>
    </row>
    <row r="35" spans="1:35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33"/>
      <c r="N35" s="133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27"/>
      <c r="AC35" s="127"/>
      <c r="AD35" s="127"/>
      <c r="AE35" s="127"/>
      <c r="AF35" s="127"/>
      <c r="AG35" s="127"/>
      <c r="AH35" s="127"/>
      <c r="AI35" s="127"/>
    </row>
    <row r="36" spans="1:35" s="44" customFormat="1" x14ac:dyDescent="0.25">
      <c r="A36" s="52"/>
      <c r="B36" s="34"/>
      <c r="C36" s="42"/>
      <c r="D36" s="42"/>
      <c r="E36" s="42"/>
      <c r="F36" s="42"/>
      <c r="G36" s="42"/>
      <c r="H36" s="42"/>
      <c r="I36" s="45"/>
      <c r="J36" s="45"/>
      <c r="K36" s="45"/>
      <c r="L36" s="51"/>
      <c r="M36" s="133"/>
      <c r="N36" s="133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27"/>
      <c r="AC36" s="127"/>
      <c r="AD36" s="127"/>
      <c r="AE36" s="127"/>
      <c r="AF36" s="127"/>
      <c r="AG36" s="127"/>
      <c r="AH36" s="127"/>
      <c r="AI36" s="127"/>
    </row>
    <row r="37" spans="1:35" s="44" customFormat="1" x14ac:dyDescent="0.25">
      <c r="A37" s="52"/>
      <c r="B37" s="34"/>
      <c r="C37" s="42"/>
      <c r="D37" s="42"/>
      <c r="E37" s="42"/>
      <c r="F37" s="42"/>
      <c r="G37" s="42"/>
      <c r="H37" s="42"/>
      <c r="I37" s="45"/>
      <c r="J37" s="45"/>
      <c r="K37" s="45"/>
      <c r="L37" s="51"/>
      <c r="M37" s="133"/>
      <c r="N37" s="133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27"/>
      <c r="AC37" s="127"/>
      <c r="AD37" s="127"/>
      <c r="AE37" s="127"/>
      <c r="AF37" s="127"/>
      <c r="AG37" s="127"/>
      <c r="AH37" s="127"/>
      <c r="AI37" s="127"/>
    </row>
    <row r="38" spans="1:35" s="44" customFormat="1" x14ac:dyDescent="0.25">
      <c r="A38" s="52"/>
      <c r="B38" s="117" t="s">
        <v>199</v>
      </c>
      <c r="C38" s="42"/>
      <c r="D38" s="42"/>
      <c r="E38" s="42"/>
      <c r="F38" s="42"/>
      <c r="G38" s="42"/>
      <c r="H38" s="42"/>
      <c r="I38" s="45"/>
      <c r="J38" s="45"/>
      <c r="K38" s="45"/>
      <c r="L38" s="51"/>
      <c r="M38" s="133"/>
      <c r="N38" s="133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27"/>
      <c r="AC38" s="127"/>
      <c r="AD38" s="127"/>
      <c r="AE38" s="127"/>
      <c r="AF38" s="127"/>
      <c r="AG38" s="127"/>
      <c r="AH38" s="127"/>
      <c r="AI38" s="127"/>
    </row>
    <row r="39" spans="1:35" x14ac:dyDescent="0.25">
      <c r="A39" s="53"/>
      <c r="B39" s="67" t="s">
        <v>136</v>
      </c>
      <c r="C39" s="54"/>
      <c r="D39" s="54"/>
      <c r="E39" s="54"/>
      <c r="F39" s="54"/>
      <c r="G39" s="54"/>
      <c r="H39" s="54"/>
      <c r="I39" s="54"/>
      <c r="J39" s="54"/>
      <c r="K39" s="54"/>
      <c r="L39" s="55"/>
    </row>
    <row r="40" spans="1:35" s="5" customFormat="1" x14ac:dyDescent="0.25"/>
    <row r="41" spans="1:35" s="5" customFormat="1" x14ac:dyDescent="0.25"/>
    <row r="42" spans="1:35" s="5" customFormat="1" x14ac:dyDescent="0.25">
      <c r="B42" s="18" t="s">
        <v>38</v>
      </c>
      <c r="C42" s="18"/>
      <c r="D42" s="18"/>
    </row>
    <row r="43" spans="1:35" s="5" customFormat="1" x14ac:dyDescent="0.25">
      <c r="B43" s="218">
        <f>+'Area nueva vivienda'!B41-'Area nueva VIS'!B42</f>
        <v>909454</v>
      </c>
      <c r="C43" s="218"/>
      <c r="D43" s="218"/>
    </row>
    <row r="44" spans="1:35" s="5" customFormat="1" x14ac:dyDescent="0.25">
      <c r="B44" s="218">
        <f>+'Area nueva vivienda'!B42-'Area nueva VIS'!B43</f>
        <v>637618</v>
      </c>
      <c r="C44" s="218"/>
      <c r="D44" s="218"/>
    </row>
    <row r="45" spans="1:35" s="5" customFormat="1" x14ac:dyDescent="0.25">
      <c r="B45" s="218">
        <f>+'Area nueva vivienda'!B43-'Area nueva VIS'!B44</f>
        <v>842910</v>
      </c>
      <c r="C45" s="218"/>
      <c r="D45" s="218"/>
    </row>
    <row r="46" spans="1:35" s="5" customFormat="1" x14ac:dyDescent="0.25">
      <c r="B46" s="218">
        <f>+'Area nueva vivienda'!B44-'Area nueva VIS'!B45</f>
        <v>823508</v>
      </c>
      <c r="C46" s="219" t="s">
        <v>205</v>
      </c>
      <c r="D46" s="218">
        <f>+AVERAGE(B43:B46)/1000</f>
        <v>803.37249999999995</v>
      </c>
    </row>
    <row r="47" spans="1:35" s="5" customFormat="1" x14ac:dyDescent="0.25">
      <c r="B47" s="218">
        <f>+'Area nueva vivienda'!B45-'Area nueva VIS'!B46</f>
        <v>856746</v>
      </c>
      <c r="C47" s="219" t="s">
        <v>206</v>
      </c>
      <c r="D47" s="218">
        <f t="shared" ref="D47:D69" si="0">+AVERAGE(B44:B47)/1000</f>
        <v>790.19550000000004</v>
      </c>
    </row>
    <row r="48" spans="1:35" s="5" customFormat="1" x14ac:dyDescent="0.25">
      <c r="B48" s="218">
        <f>+'Area nueva vivienda'!B46-'Area nueva VIS'!B47</f>
        <v>674051</v>
      </c>
      <c r="C48" s="219" t="s">
        <v>207</v>
      </c>
      <c r="D48" s="218">
        <f t="shared" si="0"/>
        <v>799.30375000000004</v>
      </c>
    </row>
    <row r="49" spans="2:5" s="5" customFormat="1" x14ac:dyDescent="0.25">
      <c r="B49" s="218">
        <f>+'Area nueva vivienda'!B47-'Area nueva VIS'!B48</f>
        <v>714913</v>
      </c>
      <c r="C49" s="219" t="s">
        <v>208</v>
      </c>
      <c r="D49" s="218">
        <f t="shared" si="0"/>
        <v>767.30449999999996</v>
      </c>
    </row>
    <row r="50" spans="2:5" s="5" customFormat="1" x14ac:dyDescent="0.25">
      <c r="B50" s="218">
        <f>+'Area nueva vivienda'!B48-'Area nueva VIS'!B49</f>
        <v>537692</v>
      </c>
      <c r="C50" s="219" t="s">
        <v>209</v>
      </c>
      <c r="D50" s="218">
        <f t="shared" si="0"/>
        <v>695.85050000000001</v>
      </c>
    </row>
    <row r="51" spans="2:5" s="5" customFormat="1" x14ac:dyDescent="0.25">
      <c r="B51" s="218">
        <f>+'Area nueva vivienda'!B49-'Area nueva VIS'!B50</f>
        <v>420556</v>
      </c>
      <c r="C51" s="219" t="s">
        <v>210</v>
      </c>
      <c r="D51" s="218">
        <f t="shared" si="0"/>
        <v>586.803</v>
      </c>
    </row>
    <row r="52" spans="2:5" s="5" customFormat="1" x14ac:dyDescent="0.25">
      <c r="B52" s="218">
        <f>+'Area nueva vivienda'!B50-'Area nueva VIS'!B51</f>
        <v>362068</v>
      </c>
      <c r="C52" s="219" t="s">
        <v>211</v>
      </c>
      <c r="D52" s="218">
        <f t="shared" si="0"/>
        <v>508.80725000000001</v>
      </c>
    </row>
    <row r="53" spans="2:5" s="5" customFormat="1" x14ac:dyDescent="0.25">
      <c r="B53" s="218">
        <f>+'Area nueva vivienda'!B51-'Area nueva VIS'!B52</f>
        <v>399713</v>
      </c>
      <c r="C53" s="219" t="s">
        <v>212</v>
      </c>
      <c r="D53" s="218">
        <f t="shared" si="0"/>
        <v>430.00725</v>
      </c>
    </row>
    <row r="54" spans="2:5" s="5" customFormat="1" x14ac:dyDescent="0.25">
      <c r="B54" s="218">
        <f>+'Area nueva vivienda'!B52-'Area nueva VIS'!B53</f>
        <v>645618</v>
      </c>
      <c r="C54" s="219" t="s">
        <v>213</v>
      </c>
      <c r="D54" s="218">
        <f>+AVERAGE(B51:B54)/1000</f>
        <v>456.98874999999998</v>
      </c>
      <c r="E54" s="152"/>
    </row>
    <row r="55" spans="2:5" s="5" customFormat="1" x14ac:dyDescent="0.25">
      <c r="B55" s="218">
        <f>+'Area nueva vivienda'!B53-'Area nueva VIS'!B54</f>
        <v>598842</v>
      </c>
      <c r="C55" s="219" t="s">
        <v>214</v>
      </c>
      <c r="D55" s="218">
        <f t="shared" si="0"/>
        <v>501.56025</v>
      </c>
      <c r="E55" s="152"/>
    </row>
    <row r="56" spans="2:5" s="5" customFormat="1" x14ac:dyDescent="0.25">
      <c r="B56" s="218">
        <f>+'Area nueva vivienda'!B54-'Area nueva VIS'!B55</f>
        <v>699553</v>
      </c>
      <c r="C56" s="219" t="s">
        <v>215</v>
      </c>
      <c r="D56" s="218">
        <f t="shared" si="0"/>
        <v>585.93150000000003</v>
      </c>
      <c r="E56" s="152"/>
    </row>
    <row r="57" spans="2:5" s="5" customFormat="1" x14ac:dyDescent="0.25">
      <c r="B57" s="218">
        <f>+'Area nueva vivienda'!B55-'Area nueva VIS'!B56</f>
        <v>764935</v>
      </c>
      <c r="C57" s="219" t="s">
        <v>216</v>
      </c>
      <c r="D57" s="218">
        <f t="shared" si="0"/>
        <v>677.23699999999997</v>
      </c>
      <c r="E57" s="152"/>
    </row>
    <row r="58" spans="2:5" s="5" customFormat="1" x14ac:dyDescent="0.25">
      <c r="B58" s="218">
        <f>+'Area nueva vivienda'!B56-'Area nueva VIS'!B57</f>
        <v>648078</v>
      </c>
      <c r="C58" s="219" t="s">
        <v>217</v>
      </c>
      <c r="D58" s="218">
        <f t="shared" si="0"/>
        <v>677.85199999999998</v>
      </c>
      <c r="E58" s="152"/>
    </row>
    <row r="59" spans="2:5" s="5" customFormat="1" x14ac:dyDescent="0.25">
      <c r="B59" s="218">
        <f>+'Area nueva vivienda'!B57-'Area nueva VIS'!B58</f>
        <v>483243</v>
      </c>
      <c r="C59" s="219" t="s">
        <v>218</v>
      </c>
      <c r="D59" s="218">
        <f t="shared" si="0"/>
        <v>648.95225000000005</v>
      </c>
      <c r="E59" s="152"/>
    </row>
    <row r="60" spans="2:5" s="5" customFormat="1" x14ac:dyDescent="0.25">
      <c r="B60" s="218">
        <f>+'Area nueva vivienda'!B58-'Area nueva VIS'!B59</f>
        <v>872171</v>
      </c>
      <c r="C60" s="219" t="s">
        <v>219</v>
      </c>
      <c r="D60" s="218">
        <f t="shared" si="0"/>
        <v>692.10675000000003</v>
      </c>
      <c r="E60" s="152"/>
    </row>
    <row r="61" spans="2:5" s="5" customFormat="1" x14ac:dyDescent="0.25">
      <c r="B61" s="218">
        <f>+'Area nueva vivienda'!B59-'Area nueva VIS'!B60</f>
        <v>913154</v>
      </c>
      <c r="C61" s="219" t="s">
        <v>220</v>
      </c>
      <c r="D61" s="218">
        <f t="shared" si="0"/>
        <v>729.16150000000005</v>
      </c>
      <c r="E61" s="152"/>
    </row>
    <row r="62" spans="2:5" s="5" customFormat="1" x14ac:dyDescent="0.25">
      <c r="B62" s="218">
        <f>+'Area nueva vivienda'!B60-'Area nueva VIS'!B61</f>
        <v>696055</v>
      </c>
      <c r="C62" s="219" t="s">
        <v>221</v>
      </c>
      <c r="D62" s="218">
        <f t="shared" si="0"/>
        <v>741.15575000000001</v>
      </c>
      <c r="E62" s="152"/>
    </row>
    <row r="63" spans="2:5" s="5" customFormat="1" x14ac:dyDescent="0.25">
      <c r="B63" s="218">
        <f>+'Area nueva vivienda'!B61-'Area nueva VIS'!B62</f>
        <v>733004</v>
      </c>
      <c r="C63" s="219" t="s">
        <v>222</v>
      </c>
      <c r="D63" s="218">
        <f t="shared" si="0"/>
        <v>803.596</v>
      </c>
      <c r="E63" s="152"/>
    </row>
    <row r="64" spans="2:5" s="5" customFormat="1" x14ac:dyDescent="0.25">
      <c r="B64" s="218">
        <f>+'Area nueva vivienda'!B62-'Area nueva VIS'!B63</f>
        <v>586356</v>
      </c>
      <c r="C64" s="219" t="s">
        <v>223</v>
      </c>
      <c r="D64" s="218">
        <f t="shared" si="0"/>
        <v>732.14224999999999</v>
      </c>
      <c r="E64" s="152"/>
    </row>
    <row r="65" spans="2:5" s="5" customFormat="1" x14ac:dyDescent="0.25">
      <c r="B65" s="218">
        <f>+'Area nueva vivienda'!B63-'Area nueva VIS'!B64</f>
        <v>779381</v>
      </c>
      <c r="C65" s="219" t="s">
        <v>224</v>
      </c>
      <c r="D65" s="218">
        <f t="shared" si="0"/>
        <v>698.69899999999996</v>
      </c>
      <c r="E65" s="152"/>
    </row>
    <row r="66" spans="2:5" s="5" customFormat="1" x14ac:dyDescent="0.25">
      <c r="B66" s="218">
        <f>+'Area nueva vivienda'!B64-'Area nueva VIS'!B65</f>
        <v>479071</v>
      </c>
      <c r="C66" s="219" t="s">
        <v>225</v>
      </c>
      <c r="D66" s="218">
        <f t="shared" si="0"/>
        <v>644.45299999999997</v>
      </c>
      <c r="E66" s="152"/>
    </row>
    <row r="67" spans="2:5" s="5" customFormat="1" x14ac:dyDescent="0.25">
      <c r="B67" s="218">
        <f>+'Area nueva vivienda'!B65-'Area nueva VIS'!B66</f>
        <v>522070</v>
      </c>
      <c r="C67" s="219" t="s">
        <v>226</v>
      </c>
      <c r="D67" s="218">
        <f t="shared" si="0"/>
        <v>591.71950000000004</v>
      </c>
      <c r="E67" s="152"/>
    </row>
    <row r="68" spans="2:5" s="5" customFormat="1" x14ac:dyDescent="0.25">
      <c r="B68" s="218">
        <f>+'Area nueva vivienda'!B66-'Area nueva VIS'!B67</f>
        <v>665306</v>
      </c>
      <c r="C68" s="219" t="s">
        <v>227</v>
      </c>
      <c r="D68" s="218">
        <f t="shared" si="0"/>
        <v>611.45699999999999</v>
      </c>
      <c r="E68" s="152"/>
    </row>
    <row r="69" spans="2:5" s="5" customFormat="1" x14ac:dyDescent="0.25">
      <c r="B69" s="218">
        <f>+'Area nueva vivienda'!B67-'Area nueva VIS'!B68</f>
        <v>784375</v>
      </c>
      <c r="C69" s="219" t="s">
        <v>228</v>
      </c>
      <c r="D69" s="218">
        <f t="shared" si="0"/>
        <v>612.70550000000003</v>
      </c>
      <c r="E69" s="152"/>
    </row>
    <row r="70" spans="2:5" s="5" customFormat="1" x14ac:dyDescent="0.25">
      <c r="B70" s="218">
        <f>+'Area nueva vivienda'!B68-'Area nueva VIS'!B69</f>
        <v>725698</v>
      </c>
      <c r="C70" s="219" t="s">
        <v>229</v>
      </c>
      <c r="D70" s="218">
        <f>+AVERAGE(B67:B70)/1000</f>
        <v>674.36225000000002</v>
      </c>
      <c r="E70" s="152"/>
    </row>
    <row r="71" spans="2:5" s="5" customFormat="1" x14ac:dyDescent="0.25">
      <c r="B71" s="218">
        <f>+'Area nueva vivienda'!B69-'Area nueva VIS'!B70</f>
        <v>679011</v>
      </c>
      <c r="C71" s="219" t="s">
        <v>230</v>
      </c>
      <c r="D71" s="218">
        <f>+AVERAGE(B68:B71)/1000</f>
        <v>713.59749999999997</v>
      </c>
      <c r="E71" s="152"/>
    </row>
    <row r="72" spans="2:5" s="5" customFormat="1" x14ac:dyDescent="0.25">
      <c r="B72" s="218">
        <v>635725</v>
      </c>
      <c r="C72" s="219" t="s">
        <v>231</v>
      </c>
      <c r="D72" s="218">
        <f>+AVERAGE(B69:B72)/1000</f>
        <v>706.20225000000005</v>
      </c>
      <c r="E72" s="152"/>
    </row>
    <row r="73" spans="2:5" s="5" customFormat="1" x14ac:dyDescent="0.25">
      <c r="B73" s="218">
        <v>463483</v>
      </c>
      <c r="C73" s="219" t="s">
        <v>238</v>
      </c>
      <c r="D73" s="218">
        <f>+AVERAGE(B70:B73)/1000</f>
        <v>625.97924999999998</v>
      </c>
      <c r="E73" s="152"/>
    </row>
    <row r="74" spans="2:5" s="5" customFormat="1" x14ac:dyDescent="0.25">
      <c r="B74" s="81"/>
      <c r="C74" s="169"/>
      <c r="D74" s="168"/>
      <c r="E74" s="152"/>
    </row>
    <row r="75" spans="2:5" s="5" customFormat="1" x14ac:dyDescent="0.25">
      <c r="B75" s="81"/>
      <c r="C75" s="169"/>
      <c r="D75" s="168"/>
      <c r="E75" s="152"/>
    </row>
    <row r="76" spans="2:5" s="5" customFormat="1" x14ac:dyDescent="0.25">
      <c r="B76" s="81"/>
      <c r="C76" s="169"/>
      <c r="D76" s="168"/>
      <c r="E76" s="152"/>
    </row>
    <row r="77" spans="2:5" s="5" customFormat="1" x14ac:dyDescent="0.25">
      <c r="B77" s="81"/>
      <c r="D77" s="157"/>
      <c r="E77" s="152"/>
    </row>
    <row r="78" spans="2:5" s="5" customFormat="1" x14ac:dyDescent="0.25">
      <c r="B78" s="81"/>
      <c r="D78" s="157"/>
      <c r="E78" s="152"/>
    </row>
    <row r="79" spans="2:5" s="5" customFormat="1" x14ac:dyDescent="0.25">
      <c r="B79" s="81"/>
      <c r="D79" s="157"/>
      <c r="E79" s="152"/>
    </row>
    <row r="80" spans="2:5" s="5" customFormat="1" x14ac:dyDescent="0.25">
      <c r="B80" s="81"/>
      <c r="D80" s="157"/>
      <c r="E80" s="152"/>
    </row>
    <row r="81" spans="2:5" s="5" customFormat="1" x14ac:dyDescent="0.25">
      <c r="B81" s="81"/>
      <c r="D81" s="157"/>
      <c r="E81" s="152"/>
    </row>
    <row r="82" spans="2:5" s="5" customFormat="1" x14ac:dyDescent="0.25">
      <c r="B82" s="81"/>
      <c r="D82" s="157"/>
      <c r="E82" s="152"/>
    </row>
    <row r="83" spans="2:5" s="18" customFormat="1" x14ac:dyDescent="0.25">
      <c r="B83" s="68"/>
      <c r="D83" s="144"/>
      <c r="E83" s="140"/>
    </row>
    <row r="84" spans="2:5" s="18" customFormat="1" x14ac:dyDescent="0.25">
      <c r="B84" s="68"/>
      <c r="D84" s="144"/>
      <c r="E84" s="140"/>
    </row>
    <row r="85" spans="2:5" s="110" customFormat="1" x14ac:dyDescent="0.25">
      <c r="B85" s="111"/>
      <c r="D85" s="113"/>
      <c r="E85" s="114"/>
    </row>
    <row r="86" spans="2:5" s="110" customFormat="1" x14ac:dyDescent="0.25">
      <c r="B86" s="111"/>
      <c r="D86" s="113"/>
      <c r="E86" s="114"/>
    </row>
    <row r="87" spans="2:5" s="110" customFormat="1" x14ac:dyDescent="0.25">
      <c r="B87" s="111"/>
      <c r="D87" s="113"/>
      <c r="E87" s="114"/>
    </row>
    <row r="88" spans="2:5" s="110" customFormat="1" x14ac:dyDescent="0.25">
      <c r="B88" s="111"/>
      <c r="D88" s="113"/>
      <c r="E88" s="114"/>
    </row>
    <row r="89" spans="2:5" s="110" customFormat="1" x14ac:dyDescent="0.25">
      <c r="B89" s="111"/>
      <c r="D89" s="113"/>
      <c r="E89" s="114"/>
    </row>
    <row r="90" spans="2:5" s="110" customFormat="1" x14ac:dyDescent="0.25">
      <c r="B90" s="111"/>
      <c r="D90" s="113"/>
      <c r="E90" s="114"/>
    </row>
    <row r="91" spans="2:5" s="110" customFormat="1" x14ac:dyDescent="0.25">
      <c r="B91" s="111"/>
      <c r="D91" s="113"/>
      <c r="E91" s="114"/>
    </row>
    <row r="92" spans="2:5" s="110" customFormat="1" x14ac:dyDescent="0.25">
      <c r="B92" s="111"/>
      <c r="D92" s="113"/>
      <c r="E92" s="114"/>
    </row>
    <row r="93" spans="2:5" s="110" customFormat="1" x14ac:dyDescent="0.25">
      <c r="B93" s="111"/>
      <c r="D93" s="113"/>
      <c r="E93" s="114"/>
    </row>
    <row r="94" spans="2:5" s="110" customFormat="1" x14ac:dyDescent="0.25">
      <c r="B94" s="111"/>
      <c r="D94" s="113"/>
      <c r="E94" s="114"/>
    </row>
    <row r="95" spans="2:5" s="110" customFormat="1" x14ac:dyDescent="0.25">
      <c r="B95" s="111"/>
      <c r="D95" s="113"/>
      <c r="E95" s="114"/>
    </row>
    <row r="96" spans="2:5" s="110" customFormat="1" x14ac:dyDescent="0.25">
      <c r="B96" s="111"/>
      <c r="D96" s="113"/>
      <c r="E96" s="114"/>
    </row>
    <row r="97" spans="2:35" s="110" customFormat="1" x14ac:dyDescent="0.25">
      <c r="B97" s="111"/>
      <c r="D97" s="113"/>
      <c r="E97" s="114"/>
      <c r="M97" s="134"/>
      <c r="N97" s="134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26"/>
      <c r="AC97" s="126"/>
      <c r="AD97" s="126"/>
      <c r="AE97" s="126"/>
      <c r="AF97" s="126"/>
      <c r="AG97" s="126"/>
      <c r="AH97" s="126"/>
      <c r="AI97" s="126"/>
    </row>
    <row r="98" spans="2:35" s="110" customFormat="1" x14ac:dyDescent="0.25">
      <c r="B98" s="111"/>
      <c r="D98" s="113"/>
      <c r="E98" s="114"/>
      <c r="M98" s="134"/>
      <c r="N98" s="134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26"/>
      <c r="AC98" s="126"/>
      <c r="AD98" s="126"/>
      <c r="AE98" s="126"/>
      <c r="AF98" s="126"/>
      <c r="AG98" s="126"/>
      <c r="AH98" s="126"/>
      <c r="AI98" s="126"/>
    </row>
    <row r="99" spans="2:35" s="110" customFormat="1" x14ac:dyDescent="0.25">
      <c r="B99" s="111"/>
      <c r="D99" s="113"/>
      <c r="E99" s="114"/>
      <c r="M99" s="134"/>
      <c r="N99" s="134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26"/>
      <c r="AC99" s="126"/>
      <c r="AD99" s="126"/>
      <c r="AE99" s="126"/>
      <c r="AF99" s="126"/>
      <c r="AG99" s="126"/>
      <c r="AH99" s="126"/>
      <c r="AI99" s="126"/>
    </row>
    <row r="100" spans="2:35" s="110" customFormat="1" x14ac:dyDescent="0.25">
      <c r="B100" s="111"/>
      <c r="D100" s="113"/>
      <c r="E100" s="114"/>
      <c r="M100" s="134"/>
      <c r="N100" s="134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26"/>
      <c r="AC100" s="126"/>
      <c r="AD100" s="126"/>
      <c r="AE100" s="126"/>
      <c r="AF100" s="126"/>
      <c r="AG100" s="126"/>
      <c r="AH100" s="126"/>
      <c r="AI100" s="126"/>
    </row>
    <row r="101" spans="2:35" s="110" customFormat="1" x14ac:dyDescent="0.25">
      <c r="B101" s="111"/>
      <c r="D101" s="113"/>
      <c r="E101" s="114"/>
      <c r="M101" s="134"/>
      <c r="N101" s="134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26"/>
      <c r="AC101" s="126"/>
      <c r="AD101" s="126"/>
      <c r="AE101" s="126"/>
      <c r="AF101" s="126"/>
      <c r="AG101" s="126"/>
      <c r="AH101" s="126"/>
      <c r="AI101" s="126"/>
    </row>
    <row r="102" spans="2:35" s="110" customFormat="1" x14ac:dyDescent="0.25">
      <c r="B102" s="111"/>
      <c r="D102" s="113"/>
      <c r="E102" s="114"/>
      <c r="M102" s="134"/>
      <c r="N102" s="134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26"/>
      <c r="AC102" s="126"/>
      <c r="AD102" s="126"/>
      <c r="AE102" s="126"/>
      <c r="AF102" s="126"/>
      <c r="AG102" s="126"/>
      <c r="AH102" s="126"/>
      <c r="AI102" s="126"/>
    </row>
    <row r="103" spans="2:35" s="110" customFormat="1" x14ac:dyDescent="0.25">
      <c r="B103" s="111"/>
      <c r="D103" s="113"/>
      <c r="E103" s="114"/>
      <c r="M103" s="134"/>
      <c r="N103" s="134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26"/>
      <c r="AC103" s="126"/>
      <c r="AD103" s="126"/>
      <c r="AE103" s="126"/>
      <c r="AF103" s="126"/>
      <c r="AG103" s="126"/>
      <c r="AH103" s="126"/>
      <c r="AI103" s="126"/>
    </row>
    <row r="104" spans="2:35" s="110" customFormat="1" x14ac:dyDescent="0.25">
      <c r="B104" s="111"/>
      <c r="D104" s="113"/>
      <c r="E104" s="114"/>
      <c r="M104" s="134"/>
      <c r="N104" s="134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26"/>
      <c r="AC104" s="126"/>
      <c r="AD104" s="126"/>
      <c r="AE104" s="126"/>
      <c r="AF104" s="126"/>
      <c r="AG104" s="126"/>
      <c r="AH104" s="126"/>
      <c r="AI104" s="126"/>
    </row>
    <row r="105" spans="2:35" s="110" customFormat="1" x14ac:dyDescent="0.25">
      <c r="B105" s="111"/>
      <c r="D105" s="113"/>
      <c r="E105" s="114"/>
      <c r="M105" s="134"/>
      <c r="N105" s="134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26"/>
      <c r="AC105" s="126"/>
      <c r="AD105" s="126"/>
      <c r="AE105" s="126"/>
      <c r="AF105" s="126"/>
      <c r="AG105" s="126"/>
      <c r="AH105" s="126"/>
      <c r="AI105" s="126"/>
    </row>
    <row r="106" spans="2:35" s="110" customFormat="1" x14ac:dyDescent="0.25">
      <c r="B106" s="111"/>
      <c r="D106" s="113"/>
      <c r="E106" s="114"/>
      <c r="M106" s="134"/>
      <c r="N106" s="134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26"/>
      <c r="AC106" s="126"/>
      <c r="AD106" s="126"/>
      <c r="AE106" s="126"/>
      <c r="AF106" s="126"/>
      <c r="AG106" s="126"/>
      <c r="AH106" s="126"/>
      <c r="AI106" s="126"/>
    </row>
    <row r="107" spans="2:35" s="110" customFormat="1" x14ac:dyDescent="0.25">
      <c r="B107" s="111"/>
      <c r="D107" s="113"/>
      <c r="E107" s="114"/>
      <c r="M107" s="134"/>
      <c r="N107" s="134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26"/>
      <c r="AC107" s="126"/>
      <c r="AD107" s="126"/>
      <c r="AE107" s="126"/>
      <c r="AF107" s="126"/>
      <c r="AG107" s="126"/>
      <c r="AH107" s="126"/>
      <c r="AI107" s="126"/>
    </row>
    <row r="108" spans="2:35" s="110" customFormat="1" x14ac:dyDescent="0.25">
      <c r="B108" s="111"/>
      <c r="D108" s="113"/>
      <c r="E108" s="114"/>
      <c r="M108" s="134"/>
      <c r="N108" s="134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26"/>
      <c r="AC108" s="126"/>
      <c r="AD108" s="126"/>
      <c r="AE108" s="126"/>
      <c r="AF108" s="126"/>
      <c r="AG108" s="126"/>
      <c r="AH108" s="126"/>
      <c r="AI108" s="126"/>
    </row>
    <row r="109" spans="2:35" s="110" customFormat="1" x14ac:dyDescent="0.25">
      <c r="B109" s="111"/>
      <c r="D109" s="113"/>
      <c r="E109" s="114"/>
      <c r="M109" s="134"/>
      <c r="N109" s="134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26"/>
      <c r="AC109" s="126"/>
      <c r="AD109" s="126"/>
      <c r="AE109" s="126"/>
      <c r="AF109" s="126"/>
      <c r="AG109" s="126"/>
      <c r="AH109" s="126"/>
      <c r="AI109" s="126"/>
    </row>
    <row r="110" spans="2:35" s="110" customFormat="1" x14ac:dyDescent="0.25">
      <c r="B110" s="111"/>
      <c r="D110" s="113"/>
      <c r="E110" s="114"/>
      <c r="M110" s="134"/>
      <c r="N110" s="134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26"/>
      <c r="AC110" s="126"/>
      <c r="AD110" s="126"/>
      <c r="AE110" s="126"/>
      <c r="AF110" s="126"/>
      <c r="AG110" s="126"/>
      <c r="AH110" s="126"/>
      <c r="AI110" s="126"/>
    </row>
    <row r="111" spans="2:35" s="110" customFormat="1" x14ac:dyDescent="0.25">
      <c r="B111" s="111"/>
      <c r="D111" s="113"/>
      <c r="E111" s="114"/>
      <c r="M111" s="134"/>
      <c r="N111" s="134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26"/>
      <c r="AC111" s="126"/>
      <c r="AD111" s="126"/>
      <c r="AE111" s="126"/>
      <c r="AF111" s="126"/>
      <c r="AG111" s="126"/>
      <c r="AH111" s="126"/>
      <c r="AI111" s="126"/>
    </row>
    <row r="112" spans="2:35" s="110" customFormat="1" x14ac:dyDescent="0.25">
      <c r="B112" s="111"/>
      <c r="D112" s="113"/>
      <c r="E112" s="114"/>
      <c r="M112" s="134"/>
      <c r="N112" s="134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26"/>
      <c r="AC112" s="126"/>
      <c r="AD112" s="126"/>
      <c r="AE112" s="126"/>
      <c r="AF112" s="126"/>
      <c r="AG112" s="126"/>
      <c r="AH112" s="126"/>
      <c r="AI112" s="126"/>
    </row>
    <row r="113" spans="2:35" s="110" customFormat="1" x14ac:dyDescent="0.25">
      <c r="B113" s="111"/>
      <c r="D113" s="113"/>
      <c r="E113" s="114"/>
      <c r="M113" s="134"/>
      <c r="N113" s="134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26"/>
      <c r="AC113" s="126"/>
      <c r="AD113" s="126"/>
      <c r="AE113" s="126"/>
      <c r="AF113" s="126"/>
      <c r="AG113" s="126"/>
      <c r="AH113" s="126"/>
      <c r="AI113" s="126"/>
    </row>
    <row r="114" spans="2:35" s="110" customFormat="1" x14ac:dyDescent="0.25">
      <c r="B114" s="111"/>
      <c r="D114" s="113"/>
      <c r="E114" s="114"/>
      <c r="M114" s="134"/>
      <c r="N114" s="134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26"/>
      <c r="AC114" s="126"/>
      <c r="AD114" s="126"/>
      <c r="AE114" s="126"/>
      <c r="AF114" s="126"/>
      <c r="AG114" s="126"/>
      <c r="AH114" s="126"/>
      <c r="AI114" s="126"/>
    </row>
    <row r="115" spans="2:35" s="110" customFormat="1" x14ac:dyDescent="0.25">
      <c r="B115" s="111"/>
      <c r="D115" s="113"/>
      <c r="E115" s="114"/>
      <c r="M115" s="134"/>
      <c r="N115" s="134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26"/>
      <c r="AC115" s="126"/>
      <c r="AD115" s="126"/>
      <c r="AE115" s="126"/>
      <c r="AF115" s="126"/>
      <c r="AG115" s="126"/>
      <c r="AH115" s="126"/>
      <c r="AI115" s="126"/>
    </row>
    <row r="116" spans="2:35" s="110" customFormat="1" x14ac:dyDescent="0.25">
      <c r="B116" s="111"/>
      <c r="D116" s="113"/>
      <c r="E116" s="114"/>
      <c r="M116" s="134"/>
      <c r="N116" s="134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26"/>
      <c r="AC116" s="126"/>
      <c r="AD116" s="126"/>
      <c r="AE116" s="126"/>
      <c r="AF116" s="126"/>
      <c r="AG116" s="126"/>
      <c r="AH116" s="126"/>
      <c r="AI116" s="126"/>
    </row>
    <row r="117" spans="2:35" s="110" customFormat="1" x14ac:dyDescent="0.25">
      <c r="B117" s="111"/>
      <c r="D117" s="113"/>
      <c r="E117" s="114"/>
      <c r="M117" s="134"/>
      <c r="N117" s="134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26"/>
      <c r="AC117" s="126"/>
      <c r="AD117" s="126"/>
      <c r="AE117" s="126"/>
      <c r="AF117" s="126"/>
      <c r="AG117" s="126"/>
      <c r="AH117" s="126"/>
      <c r="AI117" s="126"/>
    </row>
    <row r="118" spans="2:35" s="110" customFormat="1" x14ac:dyDescent="0.25">
      <c r="B118" s="111"/>
      <c r="D118" s="113"/>
      <c r="E118" s="114"/>
      <c r="M118" s="134"/>
      <c r="N118" s="134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26"/>
      <c r="AC118" s="126"/>
      <c r="AD118" s="126"/>
      <c r="AE118" s="126"/>
      <c r="AF118" s="126"/>
      <c r="AG118" s="126"/>
      <c r="AH118" s="126"/>
      <c r="AI118" s="126"/>
    </row>
    <row r="119" spans="2:35" s="110" customFormat="1" x14ac:dyDescent="0.25">
      <c r="B119" s="111"/>
      <c r="D119" s="113"/>
      <c r="E119" s="114"/>
      <c r="M119" s="134"/>
      <c r="N119" s="134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26"/>
      <c r="AC119" s="126"/>
      <c r="AD119" s="126"/>
      <c r="AE119" s="126"/>
      <c r="AF119" s="126"/>
      <c r="AG119" s="126"/>
      <c r="AH119" s="126"/>
      <c r="AI119" s="126"/>
    </row>
    <row r="120" spans="2:35" s="110" customFormat="1" x14ac:dyDescent="0.25">
      <c r="B120" s="111"/>
      <c r="D120" s="113"/>
      <c r="E120" s="114"/>
      <c r="M120" s="134"/>
      <c r="N120" s="134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26"/>
      <c r="AC120" s="126"/>
      <c r="AD120" s="126"/>
      <c r="AE120" s="126"/>
      <c r="AF120" s="126"/>
      <c r="AG120" s="126"/>
      <c r="AH120" s="126"/>
      <c r="AI120" s="126"/>
    </row>
    <row r="121" spans="2:35" s="110" customFormat="1" x14ac:dyDescent="0.25">
      <c r="B121" s="111"/>
      <c r="D121" s="113"/>
      <c r="E121" s="114"/>
      <c r="M121" s="134"/>
      <c r="N121" s="134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26"/>
      <c r="AC121" s="126"/>
      <c r="AD121" s="126"/>
      <c r="AE121" s="126"/>
      <c r="AF121" s="126"/>
      <c r="AG121" s="126"/>
      <c r="AH121" s="126"/>
      <c r="AI121" s="126"/>
    </row>
    <row r="122" spans="2:35" s="110" customFormat="1" x14ac:dyDescent="0.25">
      <c r="B122" s="111"/>
      <c r="D122" s="113"/>
      <c r="E122" s="114"/>
      <c r="M122" s="134"/>
      <c r="N122" s="134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26"/>
      <c r="AC122" s="126"/>
      <c r="AD122" s="126"/>
      <c r="AE122" s="126"/>
      <c r="AF122" s="126"/>
      <c r="AG122" s="126"/>
      <c r="AH122" s="126"/>
      <c r="AI122" s="126"/>
    </row>
    <row r="123" spans="2:35" s="110" customFormat="1" x14ac:dyDescent="0.25">
      <c r="B123" s="111"/>
      <c r="D123" s="113"/>
      <c r="E123" s="114"/>
      <c r="M123" s="134"/>
      <c r="N123" s="134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26"/>
      <c r="AC123" s="126"/>
      <c r="AD123" s="126"/>
      <c r="AE123" s="126"/>
      <c r="AF123" s="126"/>
      <c r="AG123" s="126"/>
      <c r="AH123" s="126"/>
      <c r="AI123" s="126"/>
    </row>
    <row r="124" spans="2:35" s="110" customFormat="1" x14ac:dyDescent="0.25">
      <c r="D124" s="113"/>
      <c r="E124" s="114"/>
      <c r="M124" s="134"/>
      <c r="N124" s="134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26"/>
      <c r="AC124" s="126"/>
      <c r="AD124" s="126"/>
      <c r="AE124" s="126"/>
      <c r="AF124" s="126"/>
      <c r="AG124" s="126"/>
      <c r="AH124" s="126"/>
      <c r="AI124" s="126"/>
    </row>
    <row r="125" spans="2:35" s="110" customFormat="1" x14ac:dyDescent="0.25">
      <c r="D125" s="113"/>
      <c r="E125" s="114"/>
      <c r="M125" s="134"/>
      <c r="N125" s="134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26"/>
      <c r="AC125" s="126"/>
      <c r="AD125" s="126"/>
      <c r="AE125" s="126"/>
      <c r="AF125" s="126"/>
      <c r="AG125" s="126"/>
      <c r="AH125" s="126"/>
      <c r="AI125" s="126"/>
    </row>
    <row r="126" spans="2:35" s="110" customFormat="1" x14ac:dyDescent="0.25">
      <c r="D126" s="113"/>
      <c r="E126" s="114"/>
      <c r="M126" s="134"/>
      <c r="N126" s="134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26"/>
      <c r="AC126" s="126"/>
      <c r="AD126" s="126"/>
      <c r="AE126" s="126"/>
      <c r="AF126" s="126"/>
      <c r="AG126" s="126"/>
      <c r="AH126" s="126"/>
      <c r="AI126" s="126"/>
    </row>
    <row r="127" spans="2:35" s="110" customFormat="1" x14ac:dyDescent="0.25">
      <c r="D127" s="113"/>
      <c r="E127" s="114"/>
      <c r="M127" s="134"/>
      <c r="N127" s="134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26"/>
      <c r="AC127" s="126"/>
      <c r="AD127" s="126"/>
      <c r="AE127" s="126"/>
      <c r="AF127" s="126"/>
      <c r="AG127" s="126"/>
      <c r="AH127" s="126"/>
      <c r="AI127" s="126"/>
    </row>
    <row r="128" spans="2:35" s="110" customFormat="1" x14ac:dyDescent="0.25">
      <c r="D128" s="113"/>
      <c r="E128" s="114"/>
      <c r="M128" s="134"/>
      <c r="N128" s="134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26"/>
      <c r="AC128" s="126"/>
      <c r="AD128" s="126"/>
      <c r="AE128" s="126"/>
      <c r="AF128" s="126"/>
      <c r="AG128" s="126"/>
      <c r="AH128" s="126"/>
      <c r="AI128" s="126"/>
    </row>
    <row r="129" spans="4:35" s="110" customFormat="1" x14ac:dyDescent="0.25">
      <c r="D129" s="113"/>
      <c r="E129" s="114"/>
      <c r="M129" s="134"/>
      <c r="N129" s="134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26"/>
      <c r="AC129" s="126"/>
      <c r="AD129" s="126"/>
      <c r="AE129" s="126"/>
      <c r="AF129" s="126"/>
      <c r="AG129" s="126"/>
      <c r="AH129" s="126"/>
      <c r="AI129" s="126"/>
    </row>
    <row r="130" spans="4:35" s="110" customFormat="1" x14ac:dyDescent="0.25">
      <c r="D130" s="113"/>
      <c r="E130" s="114"/>
      <c r="M130" s="134"/>
      <c r="N130" s="134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26"/>
      <c r="AC130" s="126"/>
      <c r="AD130" s="126"/>
      <c r="AE130" s="126"/>
      <c r="AF130" s="126"/>
      <c r="AG130" s="126"/>
      <c r="AH130" s="126"/>
      <c r="AI130" s="126"/>
    </row>
    <row r="131" spans="4:35" s="110" customFormat="1" x14ac:dyDescent="0.25">
      <c r="D131" s="113"/>
      <c r="E131" s="114"/>
      <c r="M131" s="134"/>
      <c r="N131" s="134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26"/>
      <c r="AC131" s="126"/>
      <c r="AD131" s="126"/>
      <c r="AE131" s="126"/>
      <c r="AF131" s="126"/>
      <c r="AG131" s="126"/>
      <c r="AH131" s="126"/>
      <c r="AI131" s="126"/>
    </row>
    <row r="132" spans="4:35" s="110" customFormat="1" x14ac:dyDescent="0.25">
      <c r="D132" s="113"/>
      <c r="E132" s="114"/>
      <c r="M132" s="134"/>
      <c r="N132" s="134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26"/>
      <c r="AC132" s="126"/>
      <c r="AD132" s="126"/>
      <c r="AE132" s="126"/>
      <c r="AF132" s="126"/>
      <c r="AG132" s="126"/>
      <c r="AH132" s="126"/>
      <c r="AI132" s="126"/>
    </row>
    <row r="133" spans="4:35" s="110" customFormat="1" x14ac:dyDescent="0.25">
      <c r="M133" s="134"/>
      <c r="N133" s="134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26"/>
      <c r="AC133" s="126"/>
      <c r="AD133" s="126"/>
      <c r="AE133" s="126"/>
      <c r="AF133" s="126"/>
      <c r="AG133" s="126"/>
      <c r="AH133" s="126"/>
      <c r="AI133" s="126"/>
    </row>
    <row r="134" spans="4:35" s="110" customFormat="1" x14ac:dyDescent="0.25">
      <c r="M134" s="134"/>
      <c r="N134" s="134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26"/>
      <c r="AC134" s="126"/>
      <c r="AD134" s="126"/>
      <c r="AE134" s="126"/>
      <c r="AF134" s="126"/>
      <c r="AG134" s="126"/>
      <c r="AH134" s="126"/>
      <c r="AI134" s="126"/>
    </row>
    <row r="135" spans="4:35" s="18" customFormat="1" x14ac:dyDescent="0.25">
      <c r="M135" s="134"/>
      <c r="N135" s="134"/>
      <c r="AB135" s="126"/>
      <c r="AC135" s="126"/>
      <c r="AD135" s="126"/>
      <c r="AE135" s="126"/>
      <c r="AF135" s="126"/>
      <c r="AG135" s="126"/>
      <c r="AH135" s="126"/>
      <c r="AI135" s="126"/>
    </row>
    <row r="136" spans="4:35" s="18" customFormat="1" x14ac:dyDescent="0.25">
      <c r="M136" s="134"/>
      <c r="N136" s="134"/>
      <c r="AB136" s="126"/>
      <c r="AC136" s="126"/>
      <c r="AD136" s="126"/>
      <c r="AE136" s="126"/>
      <c r="AF136" s="126"/>
      <c r="AG136" s="126"/>
      <c r="AH136" s="126"/>
      <c r="AI136" s="126"/>
    </row>
    <row r="137" spans="4:35" s="18" customFormat="1" x14ac:dyDescent="0.25">
      <c r="M137" s="134"/>
      <c r="N137" s="134"/>
      <c r="AB137" s="126"/>
      <c r="AC137" s="126"/>
      <c r="AD137" s="126"/>
      <c r="AE137" s="126"/>
      <c r="AF137" s="126"/>
      <c r="AG137" s="126"/>
      <c r="AH137" s="126"/>
      <c r="AI137" s="126"/>
    </row>
    <row r="138" spans="4:35" s="18" customFormat="1" x14ac:dyDescent="0.25">
      <c r="M138" s="134"/>
      <c r="N138" s="134"/>
      <c r="AB138" s="126"/>
      <c r="AC138" s="126"/>
      <c r="AD138" s="126"/>
      <c r="AE138" s="126"/>
      <c r="AF138" s="126"/>
      <c r="AG138" s="126"/>
      <c r="AH138" s="126"/>
      <c r="AI138" s="126"/>
    </row>
    <row r="139" spans="4:35" s="29" customFormat="1" x14ac:dyDescent="0.25">
      <c r="M139" s="133"/>
      <c r="N139" s="133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21"/>
      <c r="AC139" s="121"/>
      <c r="AD139" s="121"/>
      <c r="AE139" s="121"/>
      <c r="AF139" s="121"/>
      <c r="AG139" s="121"/>
      <c r="AH139" s="121"/>
      <c r="AI139" s="121"/>
    </row>
    <row r="140" spans="4:35" s="29" customFormat="1" x14ac:dyDescent="0.25">
      <c r="M140" s="133"/>
      <c r="N140" s="133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21"/>
      <c r="AC140" s="121"/>
      <c r="AD140" s="121"/>
      <c r="AE140" s="121"/>
      <c r="AF140" s="121"/>
      <c r="AG140" s="121"/>
      <c r="AH140" s="121"/>
      <c r="AI140" s="121"/>
    </row>
    <row r="141" spans="4:35" s="29" customFormat="1" x14ac:dyDescent="0.25">
      <c r="M141" s="133"/>
      <c r="N141" s="133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21"/>
      <c r="AC141" s="121"/>
      <c r="AD141" s="121"/>
      <c r="AE141" s="121"/>
      <c r="AF141" s="121"/>
      <c r="AG141" s="121"/>
      <c r="AH141" s="121"/>
      <c r="AI141" s="121"/>
    </row>
    <row r="142" spans="4:35" s="29" customFormat="1" x14ac:dyDescent="0.25">
      <c r="M142" s="133"/>
      <c r="N142" s="133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21"/>
      <c r="AC142" s="121"/>
      <c r="AD142" s="121"/>
      <c r="AE142" s="121"/>
      <c r="AF142" s="121"/>
      <c r="AG142" s="121"/>
      <c r="AH142" s="121"/>
      <c r="AI142" s="121"/>
    </row>
    <row r="143" spans="4:35" s="29" customFormat="1" x14ac:dyDescent="0.25">
      <c r="M143" s="133"/>
      <c r="N143" s="133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21"/>
      <c r="AC143" s="121"/>
      <c r="AD143" s="121"/>
      <c r="AE143" s="121"/>
      <c r="AF143" s="121"/>
      <c r="AG143" s="121"/>
      <c r="AH143" s="121"/>
      <c r="AI143" s="121"/>
    </row>
    <row r="144" spans="4:35" s="29" customFormat="1" x14ac:dyDescent="0.25">
      <c r="M144" s="133"/>
      <c r="N144" s="133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21"/>
      <c r="AC144" s="121"/>
      <c r="AD144" s="121"/>
      <c r="AE144" s="121"/>
      <c r="AF144" s="121"/>
      <c r="AG144" s="121"/>
      <c r="AH144" s="121"/>
      <c r="AI144" s="121"/>
    </row>
    <row r="145" spans="13:35" s="29" customFormat="1" x14ac:dyDescent="0.25">
      <c r="M145" s="133"/>
      <c r="N145" s="133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21"/>
      <c r="AC145" s="121"/>
      <c r="AD145" s="121"/>
      <c r="AE145" s="121"/>
      <c r="AF145" s="121"/>
      <c r="AG145" s="121"/>
      <c r="AH145" s="121"/>
      <c r="AI145" s="121"/>
    </row>
    <row r="146" spans="13:35" s="29" customFormat="1" x14ac:dyDescent="0.25">
      <c r="M146" s="133"/>
      <c r="N146" s="133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21"/>
      <c r="AC146" s="121"/>
      <c r="AD146" s="121"/>
      <c r="AE146" s="121"/>
      <c r="AF146" s="121"/>
      <c r="AG146" s="121"/>
      <c r="AH146" s="121"/>
      <c r="AI146" s="121"/>
    </row>
    <row r="147" spans="13:35" s="29" customFormat="1" x14ac:dyDescent="0.25">
      <c r="M147" s="133"/>
      <c r="N147" s="133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21"/>
      <c r="AC147" s="121"/>
      <c r="AD147" s="121"/>
      <c r="AE147" s="121"/>
      <c r="AF147" s="121"/>
      <c r="AG147" s="121"/>
      <c r="AH147" s="121"/>
      <c r="AI147" s="121"/>
    </row>
    <row r="148" spans="13:35" s="29" customFormat="1" x14ac:dyDescent="0.25">
      <c r="M148" s="133"/>
      <c r="N148" s="133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21"/>
      <c r="AC148" s="121"/>
      <c r="AD148" s="121"/>
      <c r="AE148" s="121"/>
      <c r="AF148" s="121"/>
      <c r="AG148" s="121"/>
      <c r="AH148" s="121"/>
      <c r="AI148" s="121"/>
    </row>
    <row r="149" spans="13:35" s="29" customFormat="1" x14ac:dyDescent="0.25">
      <c r="M149" s="133"/>
      <c r="N149" s="133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21"/>
      <c r="AC149" s="121"/>
      <c r="AD149" s="121"/>
      <c r="AE149" s="121"/>
      <c r="AF149" s="121"/>
      <c r="AG149" s="121"/>
      <c r="AH149" s="121"/>
      <c r="AI149" s="121"/>
    </row>
    <row r="150" spans="13:35" s="29" customFormat="1" x14ac:dyDescent="0.25">
      <c r="M150" s="133"/>
      <c r="N150" s="133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21"/>
      <c r="AC150" s="121"/>
      <c r="AD150" s="121"/>
      <c r="AE150" s="121"/>
      <c r="AF150" s="121"/>
      <c r="AG150" s="121"/>
      <c r="AH150" s="121"/>
      <c r="AI150" s="121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zoomScaleSheetLayoutView="100" workbookViewId="0">
      <pane ySplit="11" topLeftCell="A12" activePane="bottomLeft" state="frozen"/>
      <selection activeCell="A25" sqref="A25"/>
      <selection pane="bottomLeft" activeCell="D7" sqref="D7:K7"/>
    </sheetView>
  </sheetViews>
  <sheetFormatPr baseColWidth="10" defaultRowHeight="15.75" x14ac:dyDescent="0.25"/>
  <cols>
    <col min="1" max="1" width="1.85546875" style="28" customWidth="1"/>
    <col min="2" max="3" width="13" style="28" customWidth="1"/>
    <col min="4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58"/>
    <col min="14" max="14" width="11.42578125" style="158" hidden="1" customWidth="1"/>
    <col min="15" max="20" width="11.42578125" style="5"/>
    <col min="21" max="21" width="12.7109375" style="5" bestFit="1" customWidth="1"/>
    <col min="22" max="23" width="11.42578125" style="5"/>
    <col min="24" max="27" width="11.42578125" style="158"/>
    <col min="28" max="29" width="11.42578125" style="121"/>
    <col min="30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1" x14ac:dyDescent="0.25">
      <c r="A7" s="49"/>
      <c r="B7" s="30"/>
      <c r="C7" s="30"/>
      <c r="D7" s="235" t="s">
        <v>126</v>
      </c>
      <c r="E7" s="235"/>
      <c r="F7" s="235"/>
      <c r="G7" s="235"/>
      <c r="H7" s="235"/>
      <c r="I7" s="235"/>
      <c r="J7" s="235"/>
      <c r="K7" s="235"/>
      <c r="L7" s="51"/>
      <c r="R7" s="153"/>
    </row>
    <row r="8" spans="1:21" x14ac:dyDescent="0.25">
      <c r="A8" s="49"/>
      <c r="B8" s="30"/>
      <c r="C8" s="30"/>
      <c r="D8" s="232" t="s">
        <v>200</v>
      </c>
      <c r="E8" s="232"/>
      <c r="F8" s="232"/>
      <c r="G8" s="232"/>
      <c r="H8" s="232"/>
      <c r="I8" s="232"/>
      <c r="J8" s="232"/>
      <c r="K8" s="232"/>
      <c r="L8" s="51"/>
    </row>
    <row r="9" spans="1:21" x14ac:dyDescent="0.25">
      <c r="A9" s="49"/>
      <c r="B9" s="30"/>
      <c r="C9" s="30"/>
      <c r="D9" s="31"/>
      <c r="E9" s="31"/>
      <c r="F9" s="31"/>
      <c r="G9" s="31"/>
      <c r="H9" s="31"/>
      <c r="I9" s="30"/>
      <c r="J9" s="30"/>
      <c r="K9" s="30"/>
      <c r="L9" s="51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21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1" x14ac:dyDescent="0.25">
      <c r="A13" s="49"/>
      <c r="B13" s="60" t="s">
        <v>128</v>
      </c>
      <c r="C13" s="63">
        <v>37.332999999999998</v>
      </c>
      <c r="D13" s="63">
        <v>111.158</v>
      </c>
      <c r="E13" s="63">
        <v>20.538</v>
      </c>
      <c r="F13" s="63">
        <v>126.705</v>
      </c>
      <c r="G13" s="63">
        <v>32.024000000000001</v>
      </c>
      <c r="H13" s="63">
        <v>120.34</v>
      </c>
      <c r="I13" s="63">
        <v>275.78066450162379</v>
      </c>
      <c r="J13" s="63">
        <v>375.78066450162379</v>
      </c>
      <c r="K13" s="63">
        <v>-74.725543585493853</v>
      </c>
      <c r="L13" s="51"/>
      <c r="N13" s="158">
        <f>IF(H13="","",1)</f>
        <v>1</v>
      </c>
      <c r="P13" s="68">
        <v>37333</v>
      </c>
      <c r="Q13" s="68">
        <v>111158</v>
      </c>
      <c r="R13" s="68">
        <v>20538</v>
      </c>
      <c r="S13" s="68">
        <v>126705</v>
      </c>
      <c r="T13" s="68">
        <v>32024</v>
      </c>
      <c r="U13" s="68">
        <v>120340</v>
      </c>
    </row>
    <row r="14" spans="1:21" x14ac:dyDescent="0.25">
      <c r="A14" s="49"/>
      <c r="B14" s="60" t="s">
        <v>129</v>
      </c>
      <c r="C14" s="63">
        <v>142.44900000000001</v>
      </c>
      <c r="D14" s="63">
        <v>108.288</v>
      </c>
      <c r="E14" s="63">
        <v>48.472000000000001</v>
      </c>
      <c r="F14" s="63">
        <v>31.582000000000001</v>
      </c>
      <c r="G14" s="63">
        <v>16.076000000000001</v>
      </c>
      <c r="H14" s="63">
        <v>53.155999999999999</v>
      </c>
      <c r="I14" s="63">
        <v>230.65439163971132</v>
      </c>
      <c r="J14" s="63">
        <v>330.65439163971132</v>
      </c>
      <c r="K14" s="63">
        <v>-49.097587233234123</v>
      </c>
      <c r="L14" s="51"/>
      <c r="N14" s="158">
        <f>IF(H14="","",1)</f>
        <v>1</v>
      </c>
      <c r="P14" s="68">
        <v>142449</v>
      </c>
      <c r="Q14" s="68">
        <v>108288</v>
      </c>
      <c r="R14" s="68">
        <v>48472</v>
      </c>
      <c r="S14" s="68">
        <v>31582</v>
      </c>
      <c r="T14" s="68">
        <v>16076</v>
      </c>
      <c r="U14" s="68">
        <v>53156</v>
      </c>
    </row>
    <row r="15" spans="1:21" x14ac:dyDescent="0.25">
      <c r="A15" s="49"/>
      <c r="B15" s="60" t="s">
        <v>130</v>
      </c>
      <c r="C15" s="63">
        <v>15.448</v>
      </c>
      <c r="D15" s="63">
        <v>36.185000000000002</v>
      </c>
      <c r="E15" s="63">
        <v>35.43</v>
      </c>
      <c r="F15" s="63">
        <v>20.327000000000002</v>
      </c>
      <c r="G15" s="63">
        <v>30.527999999999999</v>
      </c>
      <c r="H15" s="23">
        <v>198.60400000000001</v>
      </c>
      <c r="I15" s="23">
        <v>550.56341719077579</v>
      </c>
      <c r="J15" s="23">
        <v>650.56341719077579</v>
      </c>
      <c r="K15" s="23">
        <v>50.184483691641631</v>
      </c>
      <c r="L15" s="51"/>
      <c r="N15" s="158">
        <f>IF(H15="","",1)</f>
        <v>1</v>
      </c>
      <c r="P15" s="68">
        <v>15448</v>
      </c>
      <c r="Q15" s="68">
        <v>36185</v>
      </c>
      <c r="R15" s="68">
        <v>35430</v>
      </c>
      <c r="S15" s="68">
        <v>20327</v>
      </c>
      <c r="T15" s="68">
        <v>30528</v>
      </c>
      <c r="U15" s="68">
        <v>198604</v>
      </c>
    </row>
    <row r="16" spans="1:21" x14ac:dyDescent="0.25">
      <c r="A16" s="49"/>
      <c r="B16" s="60" t="s">
        <v>131</v>
      </c>
      <c r="C16" s="63">
        <v>62.276000000000003</v>
      </c>
      <c r="D16" s="63">
        <v>25.51</v>
      </c>
      <c r="E16" s="63">
        <v>30.222000000000001</v>
      </c>
      <c r="F16" s="63">
        <v>33.314</v>
      </c>
      <c r="G16" s="63">
        <v>10.141</v>
      </c>
      <c r="H16" s="65"/>
      <c r="I16" s="63" t="s">
        <v>110</v>
      </c>
      <c r="J16" s="63" t="s">
        <v>110</v>
      </c>
      <c r="K16" s="63" t="s">
        <v>110</v>
      </c>
      <c r="L16" s="51"/>
      <c r="N16" s="158" t="str">
        <f>IF(H16="","",1)</f>
        <v/>
      </c>
      <c r="P16" s="68">
        <v>62276</v>
      </c>
      <c r="Q16" s="68">
        <v>25510</v>
      </c>
      <c r="R16" s="68">
        <v>30222</v>
      </c>
      <c r="S16" s="68">
        <v>33314</v>
      </c>
      <c r="T16" s="68">
        <v>10141</v>
      </c>
      <c r="U16" s="68"/>
    </row>
    <row r="17" spans="1:29" x14ac:dyDescent="0.25">
      <c r="A17" s="49"/>
      <c r="B17" s="64" t="s">
        <v>18</v>
      </c>
      <c r="C17" s="65">
        <v>257.50600000000003</v>
      </c>
      <c r="D17" s="65">
        <v>281.14100000000002</v>
      </c>
      <c r="E17" s="65">
        <v>134.66200000000001</v>
      </c>
      <c r="F17" s="65">
        <v>211.928</v>
      </c>
      <c r="G17" s="65">
        <v>88.769000000000005</v>
      </c>
      <c r="H17" s="83">
        <v>372.1</v>
      </c>
      <c r="I17" s="56"/>
      <c r="J17" s="38"/>
      <c r="K17" s="38"/>
      <c r="L17" s="51"/>
    </row>
    <row r="18" spans="1:29" ht="18.75" customHeight="1" x14ac:dyDescent="0.25">
      <c r="A18" s="49"/>
      <c r="B18" s="64" t="s">
        <v>15</v>
      </c>
      <c r="C18" s="65"/>
      <c r="D18" s="65">
        <v>9.1784269104409066</v>
      </c>
      <c r="E18" s="65">
        <v>-52.101614492372164</v>
      </c>
      <c r="F18" s="65">
        <v>57.377730911467225</v>
      </c>
      <c r="G18" s="65">
        <v>-58.11360462043713</v>
      </c>
      <c r="H18" s="37"/>
      <c r="I18" s="38"/>
      <c r="J18" s="38"/>
      <c r="K18" s="38"/>
      <c r="L18" s="51"/>
    </row>
    <row r="19" spans="1:29" ht="12" customHeight="1" x14ac:dyDescent="0.25">
      <c r="A19" s="49"/>
      <c r="B19" s="60"/>
      <c r="C19" s="66"/>
      <c r="D19" s="66"/>
      <c r="E19" s="66"/>
      <c r="F19" s="66"/>
      <c r="G19" s="66"/>
      <c r="H19" s="40"/>
      <c r="I19" s="36"/>
      <c r="J19" s="36"/>
      <c r="K19" s="36"/>
      <c r="L19" s="51"/>
    </row>
    <row r="20" spans="1:29" ht="18.75" customHeight="1" x14ac:dyDescent="0.25">
      <c r="A20" s="49"/>
      <c r="B20" s="64" t="s">
        <v>16</v>
      </c>
      <c r="C20" s="65">
        <v>195.23000000000002</v>
      </c>
      <c r="D20" s="65">
        <v>255.631</v>
      </c>
      <c r="E20" s="65">
        <v>104.44</v>
      </c>
      <c r="F20" s="65">
        <v>178.614</v>
      </c>
      <c r="G20" s="65">
        <v>78.628</v>
      </c>
      <c r="H20" s="23">
        <v>372.1</v>
      </c>
      <c r="I20" s="59">
        <v>373.24108460090554</v>
      </c>
      <c r="J20" s="23">
        <v>473.24108460090554</v>
      </c>
      <c r="K20" s="23">
        <v>-55.978814650587296</v>
      </c>
      <c r="L20" s="51"/>
    </row>
    <row r="21" spans="1:29" ht="18.75" customHeight="1" x14ac:dyDescent="0.25">
      <c r="A21" s="49"/>
      <c r="B21" s="64" t="s">
        <v>15</v>
      </c>
      <c r="C21" s="65"/>
      <c r="D21" s="65">
        <v>30.938380371869066</v>
      </c>
      <c r="E21" s="65">
        <v>-59.144235245334102</v>
      </c>
      <c r="F21" s="65">
        <v>71.020681731137515</v>
      </c>
      <c r="G21" s="65">
        <v>-55.978814650587296</v>
      </c>
      <c r="H21" s="23">
        <v>373.24108460090554</v>
      </c>
      <c r="I21" s="38"/>
      <c r="J21" s="38"/>
      <c r="K21" s="38"/>
      <c r="L21" s="51"/>
    </row>
    <row r="22" spans="1:29" ht="12" customHeight="1" x14ac:dyDescent="0.25">
      <c r="A22" s="49"/>
      <c r="B22" s="32"/>
      <c r="C22" s="32"/>
      <c r="D22" s="39"/>
      <c r="E22" s="39"/>
      <c r="F22" s="39"/>
      <c r="G22" s="39"/>
      <c r="H22" s="40"/>
      <c r="I22" s="36"/>
      <c r="J22" s="36"/>
      <c r="K22" s="36"/>
      <c r="L22" s="51"/>
    </row>
    <row r="23" spans="1:29" ht="14.25" customHeight="1" x14ac:dyDescent="0.25">
      <c r="A23" s="49"/>
      <c r="B23" s="34"/>
      <c r="C23" s="34"/>
      <c r="D23" s="35"/>
      <c r="E23" s="35"/>
      <c r="F23" s="35"/>
      <c r="G23" s="35"/>
      <c r="H23" s="35"/>
      <c r="I23" s="36"/>
      <c r="J23" s="36"/>
      <c r="K23" s="36"/>
      <c r="L23" s="51"/>
    </row>
    <row r="24" spans="1:29" s="44" customFormat="1" x14ac:dyDescent="0.25">
      <c r="A24" s="52"/>
      <c r="B24" s="32"/>
      <c r="C24" s="32"/>
      <c r="D24" s="41"/>
      <c r="E24" s="41"/>
      <c r="F24" s="41"/>
      <c r="G24" s="41"/>
      <c r="H24" s="42"/>
      <c r="I24" s="43"/>
      <c r="J24" s="43"/>
      <c r="K24" s="43"/>
      <c r="L24" s="51"/>
      <c r="M24" s="158"/>
      <c r="N24" s="158" t="s">
        <v>110</v>
      </c>
      <c r="O24" s="5"/>
      <c r="P24" s="5"/>
      <c r="Q24" s="5"/>
      <c r="R24" s="5"/>
      <c r="S24" s="5"/>
      <c r="T24" s="5"/>
      <c r="U24" s="5"/>
      <c r="V24" s="5"/>
      <c r="W24" s="5"/>
      <c r="X24" s="170"/>
      <c r="Y24" s="170"/>
      <c r="Z24" s="170"/>
      <c r="AA24" s="170"/>
      <c r="AB24" s="127"/>
      <c r="AC24" s="127"/>
    </row>
    <row r="25" spans="1:29" s="44" customFormat="1" x14ac:dyDescent="0.25">
      <c r="A25" s="52"/>
      <c r="B25" s="32"/>
      <c r="C25" s="32"/>
      <c r="D25" s="41"/>
      <c r="E25" s="41"/>
      <c r="F25" s="41"/>
      <c r="G25" s="41"/>
      <c r="H25" s="42"/>
      <c r="I25" s="43"/>
      <c r="J25" s="43"/>
      <c r="K25" s="43"/>
      <c r="L25" s="51"/>
      <c r="M25" s="158"/>
      <c r="N25" s="158" t="s">
        <v>110</v>
      </c>
      <c r="O25" s="5"/>
      <c r="P25" s="5"/>
      <c r="Q25" s="5"/>
      <c r="R25" s="5"/>
      <c r="S25" s="5"/>
      <c r="T25" s="5"/>
      <c r="U25" s="5"/>
      <c r="V25" s="5"/>
      <c r="W25" s="5"/>
      <c r="X25" s="170"/>
      <c r="Y25" s="170"/>
      <c r="Z25" s="170"/>
      <c r="AA25" s="170"/>
      <c r="AB25" s="127"/>
      <c r="AC25" s="127"/>
    </row>
    <row r="26" spans="1:29" s="44" customFormat="1" x14ac:dyDescent="0.25">
      <c r="A26" s="52"/>
      <c r="B26" s="32"/>
      <c r="C26" s="32"/>
      <c r="D26" s="41"/>
      <c r="E26" s="41"/>
      <c r="F26" s="41"/>
      <c r="G26" s="41"/>
      <c r="H26" s="42"/>
      <c r="I26" s="43"/>
      <c r="J26" s="43"/>
      <c r="K26" s="43"/>
      <c r="L26" s="51"/>
      <c r="M26" s="158"/>
      <c r="N26" s="158" t="s">
        <v>110</v>
      </c>
      <c r="O26" s="5"/>
      <c r="P26" s="5"/>
      <c r="Q26" s="5"/>
      <c r="R26" s="5"/>
      <c r="S26" s="5"/>
      <c r="T26" s="5"/>
      <c r="U26" s="5"/>
      <c r="V26" s="5"/>
      <c r="W26" s="5"/>
      <c r="X26" s="170"/>
      <c r="Y26" s="170"/>
      <c r="Z26" s="170"/>
      <c r="AA26" s="170"/>
      <c r="AB26" s="127"/>
      <c r="AC26" s="127"/>
    </row>
    <row r="27" spans="1:29" s="44" customFormat="1" x14ac:dyDescent="0.25">
      <c r="A27" s="52"/>
      <c r="B27" s="32"/>
      <c r="C27" s="32"/>
      <c r="D27" s="41"/>
      <c r="E27" s="41"/>
      <c r="F27" s="41"/>
      <c r="G27" s="41"/>
      <c r="H27" s="42"/>
      <c r="I27" s="43"/>
      <c r="J27" s="43"/>
      <c r="K27" s="43"/>
      <c r="L27" s="51"/>
      <c r="M27" s="158"/>
      <c r="N27" s="158" t="s">
        <v>110</v>
      </c>
      <c r="O27" s="5"/>
      <c r="P27" s="5"/>
      <c r="Q27" s="5"/>
      <c r="R27" s="5"/>
      <c r="S27" s="5"/>
      <c r="T27" s="5"/>
      <c r="U27" s="5"/>
      <c r="V27" s="5"/>
      <c r="W27" s="5"/>
      <c r="X27" s="170"/>
      <c r="Y27" s="170"/>
      <c r="Z27" s="170"/>
      <c r="AA27" s="170"/>
      <c r="AB27" s="127"/>
      <c r="AC27" s="127"/>
    </row>
    <row r="28" spans="1:29" s="44" customFormat="1" x14ac:dyDescent="0.25">
      <c r="A28" s="52"/>
      <c r="B28" s="32"/>
      <c r="C28" s="32"/>
      <c r="D28" s="41"/>
      <c r="E28" s="41"/>
      <c r="F28" s="41"/>
      <c r="G28" s="41"/>
      <c r="H28" s="42"/>
      <c r="I28" s="43"/>
      <c r="J28" s="43"/>
      <c r="K28" s="43"/>
      <c r="L28" s="51"/>
      <c r="M28" s="158"/>
      <c r="N28" s="158" t="s">
        <v>110</v>
      </c>
      <c r="O28" s="5"/>
      <c r="P28" s="5"/>
      <c r="Q28" s="5"/>
      <c r="R28" s="5"/>
      <c r="S28" s="5"/>
      <c r="T28" s="5"/>
      <c r="U28" s="5"/>
      <c r="V28" s="5"/>
      <c r="W28" s="5"/>
      <c r="X28" s="170"/>
      <c r="Y28" s="170"/>
      <c r="Z28" s="170"/>
      <c r="AA28" s="170"/>
      <c r="AB28" s="127"/>
      <c r="AC28" s="127"/>
    </row>
    <row r="29" spans="1:29" s="44" customFormat="1" x14ac:dyDescent="0.25">
      <c r="A29" s="52"/>
      <c r="B29" s="32"/>
      <c r="C29" s="32"/>
      <c r="D29" s="41"/>
      <c r="E29" s="41"/>
      <c r="F29" s="41"/>
      <c r="G29" s="41"/>
      <c r="H29" s="42"/>
      <c r="I29" s="43"/>
      <c r="J29" s="43"/>
      <c r="K29" s="43"/>
      <c r="L29" s="51"/>
      <c r="M29" s="158"/>
      <c r="N29" s="158"/>
      <c r="O29" s="5"/>
      <c r="P29" s="5"/>
      <c r="Q29" s="5"/>
      <c r="R29" s="5"/>
      <c r="S29" s="5"/>
      <c r="T29" s="5"/>
      <c r="U29" s="5"/>
      <c r="V29" s="5"/>
      <c r="W29" s="5"/>
      <c r="X29" s="170"/>
      <c r="Y29" s="170"/>
      <c r="Z29" s="170"/>
      <c r="AA29" s="170"/>
      <c r="AB29" s="127"/>
      <c r="AC29" s="127"/>
    </row>
    <row r="30" spans="1:29" s="44" customFormat="1" x14ac:dyDescent="0.25">
      <c r="A30" s="52"/>
      <c r="B30" s="32"/>
      <c r="C30" s="32"/>
      <c r="D30" s="41"/>
      <c r="E30" s="41"/>
      <c r="F30" s="41"/>
      <c r="G30" s="41"/>
      <c r="H30" s="42"/>
      <c r="I30" s="43"/>
      <c r="J30" s="43"/>
      <c r="K30" s="43"/>
      <c r="L30" s="51"/>
      <c r="M30" s="158"/>
      <c r="N30" s="158" t="s">
        <v>110</v>
      </c>
      <c r="O30" s="5"/>
      <c r="P30" s="5"/>
      <c r="Q30" s="5"/>
      <c r="R30" s="5"/>
      <c r="S30" s="5"/>
      <c r="T30" s="5"/>
      <c r="U30" s="5"/>
      <c r="V30" s="5"/>
      <c r="W30" s="5"/>
      <c r="X30" s="170"/>
      <c r="Y30" s="170"/>
      <c r="Z30" s="170"/>
      <c r="AA30" s="170"/>
      <c r="AB30" s="127"/>
      <c r="AC30" s="127"/>
    </row>
    <row r="31" spans="1:29" s="44" customFormat="1" x14ac:dyDescent="0.25">
      <c r="A31" s="52"/>
      <c r="B31" s="32"/>
      <c r="C31" s="32"/>
      <c r="D31" s="41"/>
      <c r="E31" s="41"/>
      <c r="F31" s="41"/>
      <c r="G31" s="41"/>
      <c r="H31" s="42"/>
      <c r="I31" s="43"/>
      <c r="J31" s="43"/>
      <c r="K31" s="43"/>
      <c r="L31" s="51"/>
      <c r="M31" s="158"/>
      <c r="N31" s="158" t="s">
        <v>110</v>
      </c>
      <c r="O31" s="5"/>
      <c r="P31" s="5"/>
      <c r="Q31" s="5"/>
      <c r="R31" s="5"/>
      <c r="S31" s="5"/>
      <c r="T31" s="5"/>
      <c r="U31" s="5"/>
      <c r="V31" s="5"/>
      <c r="W31" s="5"/>
      <c r="X31" s="170"/>
      <c r="Y31" s="170"/>
      <c r="Z31" s="170"/>
      <c r="AA31" s="170"/>
      <c r="AB31" s="127"/>
      <c r="AC31" s="127"/>
    </row>
    <row r="32" spans="1:29" s="44" customFormat="1" x14ac:dyDescent="0.25">
      <c r="A32" s="52"/>
      <c r="B32" s="32"/>
      <c r="C32" s="32"/>
      <c r="D32" s="41"/>
      <c r="E32" s="41"/>
      <c r="F32" s="41"/>
      <c r="G32" s="41"/>
      <c r="H32" s="42"/>
      <c r="I32" s="43"/>
      <c r="J32" s="43"/>
      <c r="K32" s="43"/>
      <c r="L32" s="51"/>
      <c r="M32" s="158"/>
      <c r="N32" s="158" t="s">
        <v>110</v>
      </c>
      <c r="O32" s="5"/>
      <c r="P32" s="5"/>
      <c r="Q32" s="5"/>
      <c r="R32" s="5"/>
      <c r="S32" s="5"/>
      <c r="T32" s="5"/>
      <c r="U32" s="5"/>
      <c r="V32" s="5"/>
      <c r="W32" s="5"/>
      <c r="X32" s="170"/>
      <c r="Y32" s="170"/>
      <c r="Z32" s="170"/>
      <c r="AA32" s="170"/>
      <c r="AB32" s="127"/>
      <c r="AC32" s="127"/>
    </row>
    <row r="33" spans="1:29" s="44" customFormat="1" x14ac:dyDescent="0.25">
      <c r="A33" s="52"/>
      <c r="B33" s="32"/>
      <c r="C33" s="32"/>
      <c r="D33" s="41"/>
      <c r="E33" s="41"/>
      <c r="F33" s="41"/>
      <c r="G33" s="41"/>
      <c r="H33" s="42"/>
      <c r="I33" s="43"/>
      <c r="J33" s="43"/>
      <c r="K33" s="43"/>
      <c r="L33" s="51"/>
      <c r="M33" s="158"/>
      <c r="N33" s="158" t="s">
        <v>110</v>
      </c>
      <c r="O33" s="5"/>
      <c r="P33" s="5"/>
      <c r="Q33" s="5"/>
      <c r="R33" s="5"/>
      <c r="S33" s="5"/>
      <c r="T33" s="5"/>
      <c r="U33" s="5"/>
      <c r="V33" s="5"/>
      <c r="W33" s="5"/>
      <c r="X33" s="170"/>
      <c r="Y33" s="170"/>
      <c r="Z33" s="170"/>
      <c r="AA33" s="170"/>
      <c r="AB33" s="127"/>
      <c r="AC33" s="127"/>
    </row>
    <row r="34" spans="1:29" s="44" customFormat="1" x14ac:dyDescent="0.25">
      <c r="A34" s="52"/>
      <c r="B34" s="32"/>
      <c r="C34" s="32"/>
      <c r="D34" s="41"/>
      <c r="E34" s="41"/>
      <c r="F34" s="41"/>
      <c r="G34" s="41"/>
      <c r="H34" s="42"/>
      <c r="I34" s="43"/>
      <c r="J34" s="43"/>
      <c r="K34" s="43"/>
      <c r="L34" s="51"/>
      <c r="M34" s="158"/>
      <c r="N34" s="158"/>
      <c r="O34" s="5"/>
      <c r="P34" s="5"/>
      <c r="Q34" s="5"/>
      <c r="R34" s="5"/>
      <c r="S34" s="5"/>
      <c r="T34" s="5"/>
      <c r="U34" s="5"/>
      <c r="V34" s="5"/>
      <c r="W34" s="5"/>
      <c r="X34" s="170"/>
      <c r="Y34" s="170"/>
      <c r="Z34" s="170"/>
      <c r="AA34" s="170"/>
      <c r="AB34" s="127"/>
      <c r="AC34" s="127"/>
    </row>
    <row r="35" spans="1:29" s="44" customFormat="1" x14ac:dyDescent="0.25">
      <c r="A35" s="52"/>
      <c r="B35" s="32"/>
      <c r="C35" s="32"/>
      <c r="D35" s="41"/>
      <c r="E35" s="41"/>
      <c r="F35" s="41"/>
      <c r="G35" s="41"/>
      <c r="H35" s="42"/>
      <c r="I35" s="43"/>
      <c r="J35" s="43"/>
      <c r="K35" s="43"/>
      <c r="L35" s="51"/>
      <c r="M35" s="158"/>
      <c r="N35" s="158"/>
      <c r="O35" s="5"/>
      <c r="P35" s="5"/>
      <c r="Q35" s="5"/>
      <c r="R35" s="5"/>
      <c r="S35" s="5"/>
      <c r="T35" s="5"/>
      <c r="U35" s="5"/>
      <c r="V35" s="5"/>
      <c r="W35" s="5"/>
      <c r="X35" s="170"/>
      <c r="Y35" s="170"/>
      <c r="Z35" s="170"/>
      <c r="AA35" s="170"/>
      <c r="AB35" s="127"/>
      <c r="AC35" s="127"/>
    </row>
    <row r="36" spans="1:29" s="44" customFormat="1" x14ac:dyDescent="0.25">
      <c r="A36" s="52"/>
      <c r="B36" s="34"/>
      <c r="C36" s="34"/>
      <c r="D36" s="42"/>
      <c r="E36" s="42"/>
      <c r="F36" s="42"/>
      <c r="G36" s="42"/>
      <c r="H36" s="42"/>
      <c r="I36" s="45"/>
      <c r="J36" s="45"/>
      <c r="K36" s="45"/>
      <c r="L36" s="51"/>
      <c r="M36" s="158"/>
      <c r="N36" s="158"/>
      <c r="O36" s="5"/>
      <c r="P36" s="5"/>
      <c r="Q36" s="5"/>
      <c r="R36" s="5"/>
      <c r="S36" s="5"/>
      <c r="T36" s="5"/>
      <c r="U36" s="5"/>
      <c r="V36" s="5"/>
      <c r="W36" s="5"/>
      <c r="X36" s="170"/>
      <c r="Y36" s="170"/>
      <c r="Z36" s="170"/>
      <c r="AA36" s="170"/>
      <c r="AB36" s="127"/>
      <c r="AC36" s="127"/>
    </row>
    <row r="37" spans="1:29" s="44" customFormat="1" x14ac:dyDescent="0.25">
      <c r="A37" s="52"/>
      <c r="B37" s="117" t="s">
        <v>201</v>
      </c>
      <c r="C37" s="117"/>
      <c r="D37" s="42"/>
      <c r="E37" s="42"/>
      <c r="F37" s="42"/>
      <c r="G37" s="42"/>
      <c r="H37" s="42"/>
      <c r="I37" s="45"/>
      <c r="J37" s="45"/>
      <c r="K37" s="45"/>
      <c r="L37" s="51"/>
      <c r="M37" s="158"/>
      <c r="N37" s="158"/>
      <c r="O37" s="5"/>
      <c r="P37" s="5"/>
      <c r="Q37" s="5"/>
      <c r="R37" s="5"/>
      <c r="S37" s="5"/>
      <c r="T37" s="5"/>
      <c r="U37" s="5"/>
      <c r="V37" s="5"/>
      <c r="W37" s="5"/>
      <c r="X37" s="170"/>
      <c r="Y37" s="170"/>
      <c r="Z37" s="170"/>
      <c r="AA37" s="170"/>
      <c r="AB37" s="127"/>
      <c r="AC37" s="127"/>
    </row>
    <row r="38" spans="1:29" x14ac:dyDescent="0.25">
      <c r="A38" s="53"/>
      <c r="B38" s="67" t="s">
        <v>136</v>
      </c>
      <c r="C38" s="67"/>
      <c r="D38" s="54"/>
      <c r="E38" s="54"/>
      <c r="F38" s="54"/>
      <c r="G38" s="54"/>
      <c r="H38" s="54"/>
      <c r="I38" s="54"/>
      <c r="J38" s="54"/>
      <c r="K38" s="54"/>
      <c r="L38" s="55"/>
    </row>
    <row r="39" spans="1:29" s="5" customFormat="1" x14ac:dyDescent="0.25"/>
    <row r="40" spans="1:29" s="5" customFormat="1" x14ac:dyDescent="0.25"/>
    <row r="41" spans="1:29" s="5" customFormat="1" x14ac:dyDescent="0.25">
      <c r="B41" s="18" t="s">
        <v>141</v>
      </c>
      <c r="C41" s="18"/>
      <c r="D41" s="18"/>
      <c r="E41" s="18"/>
    </row>
    <row r="42" spans="1:29" s="5" customFormat="1" x14ac:dyDescent="0.25">
      <c r="B42" s="218">
        <v>162.78</v>
      </c>
      <c r="C42" s="218"/>
      <c r="D42" s="218"/>
      <c r="E42" s="18"/>
    </row>
    <row r="43" spans="1:29" s="5" customFormat="1" x14ac:dyDescent="0.25">
      <c r="B43" s="218">
        <v>57.116000000000014</v>
      </c>
      <c r="C43" s="218"/>
      <c r="D43" s="218"/>
      <c r="E43" s="18"/>
    </row>
    <row r="44" spans="1:29" s="5" customFormat="1" x14ac:dyDescent="0.25">
      <c r="B44" s="218">
        <v>75.691999999999979</v>
      </c>
      <c r="C44" s="218"/>
      <c r="D44" s="218"/>
      <c r="E44" s="18"/>
    </row>
    <row r="45" spans="1:29" s="5" customFormat="1" x14ac:dyDescent="0.25">
      <c r="B45" s="218">
        <v>89.757000000000062</v>
      </c>
      <c r="C45" s="218"/>
      <c r="D45" s="219" t="s">
        <v>205</v>
      </c>
      <c r="E45" s="218">
        <f>+AVERAGE(B42:B45)/1000</f>
        <v>9.6336250000000012E-2</v>
      </c>
    </row>
    <row r="46" spans="1:29" s="5" customFormat="1" x14ac:dyDescent="0.25">
      <c r="B46" s="148">
        <v>126172</v>
      </c>
      <c r="C46" s="218"/>
      <c r="D46" s="219" t="s">
        <v>206</v>
      </c>
      <c r="E46" s="218">
        <f t="shared" ref="E46:E67" si="0">+AVERAGE(B43:B46)/1000</f>
        <v>31.59864125</v>
      </c>
    </row>
    <row r="47" spans="1:29" s="5" customFormat="1" x14ac:dyDescent="0.25">
      <c r="B47" s="148">
        <v>83139</v>
      </c>
      <c r="C47" s="218"/>
      <c r="D47" s="219" t="s">
        <v>207</v>
      </c>
      <c r="E47" s="218">
        <f t="shared" si="0"/>
        <v>52.369112250000001</v>
      </c>
    </row>
    <row r="48" spans="1:29" s="5" customFormat="1" x14ac:dyDescent="0.25">
      <c r="B48" s="148">
        <v>31728</v>
      </c>
      <c r="C48" s="218"/>
      <c r="D48" s="219" t="s">
        <v>208</v>
      </c>
      <c r="E48" s="218">
        <f t="shared" si="0"/>
        <v>60.282189249999995</v>
      </c>
    </row>
    <row r="49" spans="2:5" s="5" customFormat="1" x14ac:dyDescent="0.25">
      <c r="B49" s="148">
        <v>58362</v>
      </c>
      <c r="C49" s="218"/>
      <c r="D49" s="219" t="s">
        <v>209</v>
      </c>
      <c r="E49" s="218">
        <f t="shared" si="0"/>
        <v>74.850250000000003</v>
      </c>
    </row>
    <row r="50" spans="2:5" s="5" customFormat="1" x14ac:dyDescent="0.25">
      <c r="B50" s="148">
        <v>37333</v>
      </c>
      <c r="C50" s="218"/>
      <c r="D50" s="219" t="s">
        <v>210</v>
      </c>
      <c r="E50" s="218">
        <f t="shared" si="0"/>
        <v>52.640500000000003</v>
      </c>
    </row>
    <row r="51" spans="2:5" s="5" customFormat="1" x14ac:dyDescent="0.25">
      <c r="B51" s="148">
        <v>142449</v>
      </c>
      <c r="C51" s="218"/>
      <c r="D51" s="219" t="s">
        <v>211</v>
      </c>
      <c r="E51" s="218">
        <f t="shared" si="0"/>
        <v>67.468000000000004</v>
      </c>
    </row>
    <row r="52" spans="2:5" s="5" customFormat="1" x14ac:dyDescent="0.25">
      <c r="B52" s="148">
        <v>15448</v>
      </c>
      <c r="C52" s="218"/>
      <c r="D52" s="219" t="s">
        <v>212</v>
      </c>
      <c r="E52" s="218">
        <f t="shared" si="0"/>
        <v>63.398000000000003</v>
      </c>
    </row>
    <row r="53" spans="2:5" s="5" customFormat="1" x14ac:dyDescent="0.25">
      <c r="B53" s="148">
        <v>62276</v>
      </c>
      <c r="C53" s="218"/>
      <c r="D53" s="219" t="s">
        <v>213</v>
      </c>
      <c r="E53" s="218">
        <f t="shared" si="0"/>
        <v>64.376499999999993</v>
      </c>
    </row>
    <row r="54" spans="2:5" s="5" customFormat="1" x14ac:dyDescent="0.25">
      <c r="B54" s="148">
        <v>111158</v>
      </c>
      <c r="C54" s="218"/>
      <c r="D54" s="219" t="s">
        <v>214</v>
      </c>
      <c r="E54" s="218">
        <f t="shared" si="0"/>
        <v>82.832750000000004</v>
      </c>
    </row>
    <row r="55" spans="2:5" s="5" customFormat="1" x14ac:dyDescent="0.25">
      <c r="B55" s="148">
        <v>108288</v>
      </c>
      <c r="C55" s="218"/>
      <c r="D55" s="219" t="s">
        <v>215</v>
      </c>
      <c r="E55" s="218">
        <f t="shared" si="0"/>
        <v>74.292500000000004</v>
      </c>
    </row>
    <row r="56" spans="2:5" s="5" customFormat="1" x14ac:dyDescent="0.25">
      <c r="B56" s="148">
        <v>36185</v>
      </c>
      <c r="C56" s="218"/>
      <c r="D56" s="219" t="s">
        <v>216</v>
      </c>
      <c r="E56" s="218">
        <f t="shared" si="0"/>
        <v>79.476749999999996</v>
      </c>
    </row>
    <row r="57" spans="2:5" s="5" customFormat="1" x14ac:dyDescent="0.25">
      <c r="B57" s="148">
        <v>25510</v>
      </c>
      <c r="C57" s="218"/>
      <c r="D57" s="219" t="s">
        <v>217</v>
      </c>
      <c r="E57" s="218">
        <f t="shared" si="0"/>
        <v>70.285250000000005</v>
      </c>
    </row>
    <row r="58" spans="2:5" s="5" customFormat="1" x14ac:dyDescent="0.25">
      <c r="B58" s="148">
        <v>20538</v>
      </c>
      <c r="C58" s="218"/>
      <c r="D58" s="219" t="s">
        <v>218</v>
      </c>
      <c r="E58" s="218">
        <f t="shared" si="0"/>
        <v>47.630249999999997</v>
      </c>
    </row>
    <row r="59" spans="2:5" s="5" customFormat="1" x14ac:dyDescent="0.25">
      <c r="B59" s="148">
        <v>48472</v>
      </c>
      <c r="C59" s="218"/>
      <c r="D59" s="219" t="s">
        <v>219</v>
      </c>
      <c r="E59" s="218">
        <f t="shared" si="0"/>
        <v>32.676250000000003</v>
      </c>
    </row>
    <row r="60" spans="2:5" s="5" customFormat="1" x14ac:dyDescent="0.25">
      <c r="B60" s="148">
        <v>35430</v>
      </c>
      <c r="C60" s="218"/>
      <c r="D60" s="219" t="s">
        <v>220</v>
      </c>
      <c r="E60" s="218">
        <f t="shared" si="0"/>
        <v>32.487499999999997</v>
      </c>
    </row>
    <row r="61" spans="2:5" s="5" customFormat="1" x14ac:dyDescent="0.25">
      <c r="B61" s="148">
        <v>30222</v>
      </c>
      <c r="C61" s="218"/>
      <c r="D61" s="219" t="s">
        <v>221</v>
      </c>
      <c r="E61" s="218">
        <f t="shared" si="0"/>
        <v>33.665500000000002</v>
      </c>
    </row>
    <row r="62" spans="2:5" s="5" customFormat="1" x14ac:dyDescent="0.25">
      <c r="B62" s="148">
        <v>126705</v>
      </c>
      <c r="C62" s="218"/>
      <c r="D62" s="219" t="s">
        <v>222</v>
      </c>
      <c r="E62" s="218">
        <f t="shared" si="0"/>
        <v>60.207250000000002</v>
      </c>
    </row>
    <row r="63" spans="2:5" s="5" customFormat="1" x14ac:dyDescent="0.25">
      <c r="B63" s="148">
        <v>31582</v>
      </c>
      <c r="C63" s="218"/>
      <c r="D63" s="219" t="s">
        <v>223</v>
      </c>
      <c r="E63" s="218">
        <f t="shared" si="0"/>
        <v>55.984749999999998</v>
      </c>
    </row>
    <row r="64" spans="2:5" s="5" customFormat="1" x14ac:dyDescent="0.25">
      <c r="B64" s="68">
        <v>20327</v>
      </c>
      <c r="C64" s="68"/>
      <c r="D64" s="219" t="s">
        <v>224</v>
      </c>
      <c r="E64" s="218">
        <f t="shared" si="0"/>
        <v>52.209000000000003</v>
      </c>
    </row>
    <row r="65" spans="2:5" s="5" customFormat="1" x14ac:dyDescent="0.25">
      <c r="B65" s="68">
        <v>33314</v>
      </c>
      <c r="C65" s="68"/>
      <c r="D65" s="219" t="s">
        <v>225</v>
      </c>
      <c r="E65" s="218">
        <f t="shared" si="0"/>
        <v>52.981999999999999</v>
      </c>
    </row>
    <row r="66" spans="2:5" s="5" customFormat="1" x14ac:dyDescent="0.25">
      <c r="B66" s="68">
        <v>32024</v>
      </c>
      <c r="C66" s="68"/>
      <c r="D66" s="219" t="s">
        <v>226</v>
      </c>
      <c r="E66" s="218">
        <f t="shared" si="0"/>
        <v>29.31175</v>
      </c>
    </row>
    <row r="67" spans="2:5" s="5" customFormat="1" x14ac:dyDescent="0.25">
      <c r="B67" s="68">
        <v>16146</v>
      </c>
      <c r="C67" s="68"/>
      <c r="D67" s="219" t="s">
        <v>227</v>
      </c>
      <c r="E67" s="218">
        <f t="shared" si="0"/>
        <v>25.452750000000002</v>
      </c>
    </row>
    <row r="68" spans="2:5" s="5" customFormat="1" x14ac:dyDescent="0.25">
      <c r="B68" s="68">
        <v>30600</v>
      </c>
      <c r="C68" s="68"/>
      <c r="D68" s="220">
        <v>41334</v>
      </c>
      <c r="E68" s="218">
        <f>+AVERAGE(B65:B68)/1000</f>
        <v>28.021000000000001</v>
      </c>
    </row>
    <row r="69" spans="2:5" s="5" customFormat="1" x14ac:dyDescent="0.25">
      <c r="B69" s="68">
        <v>10141</v>
      </c>
      <c r="C69" s="68"/>
      <c r="D69" s="220">
        <v>41518</v>
      </c>
      <c r="E69" s="218">
        <f>+AVERAGE(B66:B69)/1000</f>
        <v>22.22775</v>
      </c>
    </row>
    <row r="70" spans="2:5" s="5" customFormat="1" x14ac:dyDescent="0.25">
      <c r="B70" s="68">
        <v>120340</v>
      </c>
      <c r="C70" s="68"/>
      <c r="D70" s="219" t="s">
        <v>230</v>
      </c>
      <c r="E70" s="218">
        <f>+AVERAGE(B67:B70)/1000</f>
        <v>44.306750000000001</v>
      </c>
    </row>
    <row r="71" spans="2:5" s="5" customFormat="1" x14ac:dyDescent="0.25">
      <c r="B71" s="68">
        <v>53156</v>
      </c>
      <c r="C71" s="68"/>
      <c r="D71" s="219" t="s">
        <v>231</v>
      </c>
      <c r="E71" s="218">
        <f>+AVERAGE(B68:B71)/1000</f>
        <v>53.559249999999999</v>
      </c>
    </row>
    <row r="72" spans="2:5" s="5" customFormat="1" x14ac:dyDescent="0.25">
      <c r="B72" s="68">
        <v>198604</v>
      </c>
      <c r="C72" s="68"/>
      <c r="D72" s="219" t="s">
        <v>238</v>
      </c>
      <c r="E72" s="218">
        <f>+AVERAGE(B69:B72)/1000</f>
        <v>95.560249999999996</v>
      </c>
    </row>
    <row r="73" spans="2:5" s="5" customFormat="1" x14ac:dyDescent="0.25">
      <c r="B73" s="81"/>
      <c r="C73" s="81"/>
      <c r="D73" s="169"/>
      <c r="E73" s="168"/>
    </row>
    <row r="74" spans="2:5" s="5" customFormat="1" x14ac:dyDescent="0.25">
      <c r="B74" s="81"/>
      <c r="C74" s="81"/>
      <c r="D74" s="169"/>
      <c r="E74" s="168"/>
    </row>
    <row r="75" spans="2:5" s="5" customFormat="1" x14ac:dyDescent="0.25">
      <c r="B75" s="81"/>
      <c r="C75" s="81"/>
      <c r="D75" s="157"/>
      <c r="E75" s="152"/>
    </row>
    <row r="76" spans="2:5" s="5" customFormat="1" x14ac:dyDescent="0.25">
      <c r="B76" s="81"/>
      <c r="C76" s="81"/>
      <c r="D76" s="157"/>
      <c r="E76" s="152"/>
    </row>
    <row r="77" spans="2:5" s="5" customFormat="1" x14ac:dyDescent="0.25">
      <c r="B77" s="81"/>
      <c r="C77" s="81"/>
      <c r="D77" s="157"/>
      <c r="E77" s="152"/>
    </row>
    <row r="78" spans="2:5" s="5" customFormat="1" x14ac:dyDescent="0.25">
      <c r="B78" s="81"/>
      <c r="C78" s="81"/>
      <c r="D78" s="157"/>
      <c r="E78" s="152"/>
    </row>
    <row r="79" spans="2:5" s="5" customFormat="1" x14ac:dyDescent="0.25">
      <c r="B79" s="81"/>
      <c r="C79" s="81"/>
      <c r="D79" s="157"/>
      <c r="E79" s="152"/>
    </row>
    <row r="80" spans="2:5" s="5" customFormat="1" x14ac:dyDescent="0.25">
      <c r="B80" s="81"/>
      <c r="C80" s="81"/>
      <c r="D80" s="157"/>
      <c r="E80" s="152"/>
    </row>
    <row r="81" spans="1:29" s="5" customFormat="1" x14ac:dyDescent="0.25">
      <c r="B81" s="81"/>
      <c r="C81" s="81"/>
      <c r="D81" s="157"/>
      <c r="E81" s="152"/>
    </row>
    <row r="82" spans="1:29" s="18" customFormat="1" x14ac:dyDescent="0.25">
      <c r="B82" s="68"/>
      <c r="C82" s="68"/>
      <c r="D82" s="144"/>
      <c r="E82" s="140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</row>
    <row r="83" spans="1:29" s="18" customFormat="1" x14ac:dyDescent="0.25">
      <c r="B83" s="68"/>
      <c r="C83" s="68"/>
      <c r="D83" s="144"/>
      <c r="E83" s="140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</row>
    <row r="84" spans="1:29" s="134" customFormat="1" x14ac:dyDescent="0.25">
      <c r="A84" s="18"/>
      <c r="B84" s="68"/>
      <c r="C84" s="68"/>
      <c r="D84" s="144"/>
      <c r="E84" s="140"/>
      <c r="F84" s="18"/>
      <c r="G84" s="18"/>
      <c r="H84" s="18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</row>
    <row r="85" spans="1:29" s="134" customFormat="1" x14ac:dyDescent="0.25">
      <c r="A85" s="18"/>
      <c r="B85" s="68"/>
      <c r="C85" s="68"/>
      <c r="D85" s="144"/>
      <c r="E85" s="140"/>
      <c r="F85" s="18"/>
      <c r="G85" s="18"/>
      <c r="H85" s="18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</row>
    <row r="86" spans="1:29" s="134" customFormat="1" x14ac:dyDescent="0.25">
      <c r="B86" s="135"/>
      <c r="C86" s="135"/>
      <c r="D86" s="138"/>
      <c r="E86" s="137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</row>
    <row r="87" spans="1:29" s="134" customFormat="1" x14ac:dyDescent="0.25">
      <c r="B87" s="135"/>
      <c r="C87" s="135"/>
      <c r="D87" s="138"/>
      <c r="E87" s="137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</row>
    <row r="88" spans="1:29" s="134" customFormat="1" x14ac:dyDescent="0.25">
      <c r="B88" s="135"/>
      <c r="C88" s="135"/>
      <c r="D88" s="138"/>
      <c r="E88" s="137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</row>
    <row r="89" spans="1:29" s="134" customFormat="1" x14ac:dyDescent="0.25">
      <c r="B89" s="135"/>
      <c r="C89" s="135"/>
      <c r="D89" s="138"/>
      <c r="E89" s="137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</row>
    <row r="90" spans="1:29" s="134" customFormat="1" x14ac:dyDescent="0.25">
      <c r="B90" s="135"/>
      <c r="C90" s="135"/>
      <c r="D90" s="138"/>
      <c r="E90" s="137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</row>
    <row r="91" spans="1:29" s="134" customFormat="1" x14ac:dyDescent="0.25">
      <c r="B91" s="135"/>
      <c r="C91" s="135"/>
      <c r="D91" s="138"/>
      <c r="E91" s="137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</row>
    <row r="92" spans="1:29" s="134" customFormat="1" x14ac:dyDescent="0.25">
      <c r="B92" s="135"/>
      <c r="C92" s="135"/>
      <c r="D92" s="138"/>
      <c r="E92" s="137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</row>
    <row r="93" spans="1:29" s="134" customFormat="1" x14ac:dyDescent="0.25">
      <c r="B93" s="135"/>
      <c r="C93" s="135"/>
      <c r="D93" s="138"/>
      <c r="E93" s="137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</row>
    <row r="94" spans="1:29" s="134" customFormat="1" x14ac:dyDescent="0.25">
      <c r="B94" s="135"/>
      <c r="C94" s="135"/>
      <c r="D94" s="138"/>
      <c r="E94" s="137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</row>
    <row r="95" spans="1:29" s="110" customFormat="1" x14ac:dyDescent="0.25">
      <c r="B95" s="111"/>
      <c r="C95" s="111"/>
      <c r="D95" s="113"/>
      <c r="E95" s="114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126"/>
      <c r="AC95" s="126"/>
    </row>
    <row r="96" spans="1:29" s="110" customFormat="1" x14ac:dyDescent="0.25">
      <c r="B96" s="111"/>
      <c r="C96" s="111"/>
      <c r="D96" s="113"/>
      <c r="E96" s="114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126"/>
      <c r="AC96" s="126"/>
    </row>
    <row r="97" spans="2:29" s="110" customFormat="1" x14ac:dyDescent="0.25">
      <c r="B97" s="111"/>
      <c r="C97" s="111"/>
      <c r="D97" s="113"/>
      <c r="E97" s="114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126"/>
      <c r="AC97" s="126"/>
    </row>
    <row r="98" spans="2:29" s="110" customFormat="1" x14ac:dyDescent="0.25">
      <c r="B98" s="111"/>
      <c r="C98" s="111"/>
      <c r="D98" s="113"/>
      <c r="E98" s="114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126"/>
      <c r="AC98" s="126"/>
    </row>
    <row r="99" spans="2:29" s="110" customFormat="1" x14ac:dyDescent="0.25">
      <c r="B99" s="111"/>
      <c r="C99" s="111"/>
      <c r="D99" s="113"/>
      <c r="E99" s="114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126"/>
      <c r="AC99" s="126"/>
    </row>
    <row r="100" spans="2:29" s="110" customFormat="1" x14ac:dyDescent="0.25">
      <c r="B100" s="111"/>
      <c r="C100" s="111"/>
      <c r="D100" s="113"/>
      <c r="E100" s="114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126"/>
      <c r="AC100" s="126"/>
    </row>
    <row r="101" spans="2:29" s="110" customFormat="1" x14ac:dyDescent="0.25">
      <c r="B101" s="111"/>
      <c r="C101" s="111"/>
      <c r="D101" s="113"/>
      <c r="E101" s="114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126"/>
      <c r="AC101" s="126"/>
    </row>
    <row r="102" spans="2:29" s="110" customFormat="1" x14ac:dyDescent="0.25">
      <c r="B102" s="111"/>
      <c r="C102" s="111"/>
      <c r="D102" s="113"/>
      <c r="E102" s="114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126"/>
      <c r="AC102" s="126"/>
    </row>
    <row r="103" spans="2:29" s="110" customFormat="1" x14ac:dyDescent="0.25">
      <c r="B103" s="111"/>
      <c r="C103" s="111"/>
      <c r="D103" s="113"/>
      <c r="E103" s="114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126"/>
      <c r="AC103" s="126"/>
    </row>
    <row r="104" spans="2:29" s="110" customFormat="1" x14ac:dyDescent="0.25">
      <c r="B104" s="111"/>
      <c r="C104" s="111"/>
      <c r="D104" s="113"/>
      <c r="E104" s="114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126"/>
      <c r="AC104" s="126"/>
    </row>
    <row r="105" spans="2:29" s="110" customFormat="1" x14ac:dyDescent="0.25">
      <c r="B105" s="111"/>
      <c r="C105" s="111"/>
      <c r="D105" s="113"/>
      <c r="E105" s="114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126"/>
      <c r="AC105" s="126"/>
    </row>
    <row r="106" spans="2:29" s="110" customFormat="1" x14ac:dyDescent="0.25">
      <c r="B106" s="111"/>
      <c r="C106" s="111"/>
      <c r="D106" s="113"/>
      <c r="E106" s="114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126"/>
      <c r="AC106" s="126"/>
    </row>
    <row r="107" spans="2:29" s="110" customFormat="1" x14ac:dyDescent="0.25">
      <c r="B107" s="111"/>
      <c r="C107" s="111"/>
      <c r="D107" s="113"/>
      <c r="E107" s="114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126"/>
      <c r="AC107" s="126"/>
    </row>
    <row r="108" spans="2:29" s="110" customFormat="1" x14ac:dyDescent="0.25">
      <c r="B108" s="111"/>
      <c r="C108" s="111"/>
      <c r="D108" s="113"/>
      <c r="E108" s="114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126"/>
      <c r="AC108" s="126"/>
    </row>
    <row r="109" spans="2:29" s="110" customFormat="1" x14ac:dyDescent="0.25">
      <c r="B109" s="111"/>
      <c r="C109" s="111"/>
      <c r="D109" s="113"/>
      <c r="E109" s="114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126"/>
      <c r="AC109" s="126"/>
    </row>
    <row r="110" spans="2:29" s="110" customFormat="1" x14ac:dyDescent="0.25">
      <c r="B110" s="111"/>
      <c r="C110" s="111"/>
      <c r="D110" s="113"/>
      <c r="E110" s="114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126"/>
      <c r="AC110" s="126"/>
    </row>
    <row r="111" spans="2:29" s="110" customFormat="1" x14ac:dyDescent="0.25">
      <c r="B111" s="111"/>
      <c r="C111" s="111"/>
      <c r="D111" s="113"/>
      <c r="E111" s="114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126"/>
      <c r="AC111" s="126"/>
    </row>
    <row r="112" spans="2:29" s="110" customFormat="1" x14ac:dyDescent="0.25">
      <c r="B112" s="111"/>
      <c r="C112" s="111"/>
      <c r="D112" s="113"/>
      <c r="E112" s="114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126"/>
      <c r="AC112" s="126"/>
    </row>
    <row r="113" spans="2:29" s="110" customFormat="1" x14ac:dyDescent="0.25">
      <c r="B113" s="111"/>
      <c r="C113" s="111"/>
      <c r="D113" s="113"/>
      <c r="E113" s="114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126"/>
      <c r="AC113" s="126"/>
    </row>
    <row r="114" spans="2:29" s="110" customFormat="1" x14ac:dyDescent="0.25">
      <c r="B114" s="111"/>
      <c r="C114" s="111"/>
      <c r="D114" s="113"/>
      <c r="E114" s="114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126"/>
      <c r="AC114" s="126"/>
    </row>
    <row r="115" spans="2:29" s="110" customFormat="1" x14ac:dyDescent="0.25">
      <c r="B115" s="111"/>
      <c r="C115" s="111"/>
      <c r="D115" s="113"/>
      <c r="E115" s="114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126"/>
      <c r="AC115" s="126"/>
    </row>
    <row r="116" spans="2:29" s="110" customFormat="1" x14ac:dyDescent="0.25">
      <c r="B116" s="111"/>
      <c r="C116" s="111"/>
      <c r="D116" s="113"/>
      <c r="E116" s="114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126"/>
      <c r="AC116" s="126"/>
    </row>
    <row r="117" spans="2:29" s="110" customFormat="1" x14ac:dyDescent="0.25">
      <c r="B117" s="111"/>
      <c r="C117" s="111"/>
      <c r="D117" s="113"/>
      <c r="E117" s="114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126"/>
      <c r="AC117" s="126"/>
    </row>
    <row r="118" spans="2:29" s="110" customFormat="1" x14ac:dyDescent="0.25">
      <c r="B118" s="111"/>
      <c r="C118" s="111"/>
      <c r="D118" s="113"/>
      <c r="E118" s="114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126"/>
      <c r="AC118" s="126"/>
    </row>
    <row r="119" spans="2:29" s="110" customFormat="1" x14ac:dyDescent="0.25">
      <c r="B119" s="111"/>
      <c r="C119" s="111"/>
      <c r="D119" s="113"/>
      <c r="E119" s="114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126"/>
      <c r="AC119" s="126"/>
    </row>
    <row r="120" spans="2:29" s="110" customFormat="1" x14ac:dyDescent="0.25">
      <c r="B120" s="111"/>
      <c r="C120" s="111"/>
      <c r="D120" s="113"/>
      <c r="E120" s="114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126"/>
      <c r="AC120" s="126"/>
    </row>
    <row r="121" spans="2:29" s="110" customFormat="1" x14ac:dyDescent="0.25">
      <c r="B121" s="111"/>
      <c r="C121" s="111"/>
      <c r="D121" s="113"/>
      <c r="E121" s="114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126"/>
      <c r="AC121" s="126"/>
    </row>
    <row r="122" spans="2:29" s="110" customFormat="1" x14ac:dyDescent="0.25">
      <c r="B122" s="111"/>
      <c r="C122" s="111"/>
      <c r="D122" s="113"/>
      <c r="E122" s="114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126"/>
      <c r="AC122" s="126"/>
    </row>
    <row r="123" spans="2:29" s="110" customFormat="1" x14ac:dyDescent="0.25">
      <c r="D123" s="113"/>
      <c r="E123" s="114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126"/>
      <c r="AC123" s="126"/>
    </row>
    <row r="124" spans="2:29" s="110" customFormat="1" x14ac:dyDescent="0.25">
      <c r="D124" s="113"/>
      <c r="E124" s="114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126"/>
      <c r="AC124" s="126"/>
    </row>
    <row r="125" spans="2:29" s="110" customFormat="1" x14ac:dyDescent="0.25">
      <c r="D125" s="113"/>
      <c r="E125" s="114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126"/>
      <c r="AC125" s="126"/>
    </row>
    <row r="126" spans="2:29" s="110" customFormat="1" x14ac:dyDescent="0.25">
      <c r="D126" s="113"/>
      <c r="E126" s="114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126"/>
      <c r="AC126" s="126"/>
    </row>
    <row r="127" spans="2:29" s="110" customFormat="1" x14ac:dyDescent="0.25">
      <c r="D127" s="113"/>
      <c r="E127" s="114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126"/>
      <c r="AC127" s="126"/>
    </row>
    <row r="128" spans="2:29" s="110" customFormat="1" x14ac:dyDescent="0.25">
      <c r="D128" s="113"/>
      <c r="E128" s="114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126"/>
      <c r="AC128" s="126"/>
    </row>
    <row r="129" spans="4:29" s="110" customFormat="1" x14ac:dyDescent="0.25">
      <c r="D129" s="113"/>
      <c r="E129" s="114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126"/>
      <c r="AC129" s="126"/>
    </row>
    <row r="130" spans="4:29" s="110" customFormat="1" x14ac:dyDescent="0.25">
      <c r="D130" s="113"/>
      <c r="E130" s="114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126"/>
      <c r="AC130" s="126"/>
    </row>
    <row r="131" spans="4:29" s="110" customFormat="1" x14ac:dyDescent="0.25">
      <c r="D131" s="113"/>
      <c r="E131" s="114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126"/>
      <c r="AC131" s="126"/>
    </row>
    <row r="132" spans="4:29" s="110" customFormat="1" x14ac:dyDescent="0.25"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126"/>
      <c r="AC132" s="126"/>
    </row>
    <row r="133" spans="4:29" s="110" customFormat="1" x14ac:dyDescent="0.25"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126"/>
      <c r="AC133" s="126"/>
    </row>
    <row r="134" spans="4:29" s="18" customFormat="1" x14ac:dyDescent="0.25"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126"/>
      <c r="AC134" s="126"/>
    </row>
    <row r="135" spans="4:29" s="18" customFormat="1" x14ac:dyDescent="0.25"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126"/>
      <c r="AC135" s="126"/>
    </row>
    <row r="136" spans="4:29" s="18" customFormat="1" x14ac:dyDescent="0.25"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126"/>
      <c r="AC136" s="126"/>
    </row>
    <row r="137" spans="4:29" s="18" customFormat="1" x14ac:dyDescent="0.25"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126"/>
      <c r="AC137" s="126"/>
    </row>
    <row r="138" spans="4:29" s="29" customFormat="1" x14ac:dyDescent="0.25">
      <c r="M138" s="158"/>
      <c r="N138" s="158"/>
      <c r="O138" s="5"/>
      <c r="P138" s="5"/>
      <c r="Q138" s="5"/>
      <c r="R138" s="5"/>
      <c r="S138" s="5"/>
      <c r="T138" s="5"/>
      <c r="U138" s="5"/>
      <c r="V138" s="5"/>
      <c r="W138" s="5"/>
      <c r="X138" s="158"/>
      <c r="Y138" s="158"/>
      <c r="Z138" s="158"/>
      <c r="AA138" s="158"/>
      <c r="AB138" s="121"/>
      <c r="AC138" s="121"/>
    </row>
    <row r="139" spans="4:29" s="29" customFormat="1" x14ac:dyDescent="0.25">
      <c r="M139" s="158"/>
      <c r="N139" s="158"/>
      <c r="O139" s="5"/>
      <c r="P139" s="5"/>
      <c r="Q139" s="5"/>
      <c r="R139" s="5"/>
      <c r="S139" s="5"/>
      <c r="T139" s="5"/>
      <c r="U139" s="5"/>
      <c r="V139" s="5"/>
      <c r="W139" s="5"/>
      <c r="X139" s="158"/>
      <c r="Y139" s="158"/>
      <c r="Z139" s="158"/>
      <c r="AA139" s="158"/>
      <c r="AB139" s="121"/>
      <c r="AC139" s="121"/>
    </row>
    <row r="140" spans="4:29" s="29" customFormat="1" x14ac:dyDescent="0.25">
      <c r="M140" s="158"/>
      <c r="N140" s="158"/>
      <c r="O140" s="5"/>
      <c r="P140" s="5"/>
      <c r="Q140" s="5"/>
      <c r="R140" s="5"/>
      <c r="S140" s="5"/>
      <c r="T140" s="5"/>
      <c r="U140" s="5"/>
      <c r="V140" s="5"/>
      <c r="W140" s="5"/>
      <c r="X140" s="158"/>
      <c r="Y140" s="158"/>
      <c r="Z140" s="158"/>
      <c r="AA140" s="158"/>
      <c r="AB140" s="121"/>
      <c r="AC140" s="121"/>
    </row>
    <row r="141" spans="4:29" s="29" customFormat="1" x14ac:dyDescent="0.25">
      <c r="M141" s="158"/>
      <c r="N141" s="158"/>
      <c r="O141" s="5"/>
      <c r="P141" s="5"/>
      <c r="Q141" s="5"/>
      <c r="R141" s="5"/>
      <c r="S141" s="5"/>
      <c r="T141" s="5"/>
      <c r="U141" s="5"/>
      <c r="V141" s="5"/>
      <c r="W141" s="5"/>
      <c r="X141" s="158"/>
      <c r="Y141" s="158"/>
      <c r="Z141" s="158"/>
      <c r="AA141" s="158"/>
      <c r="AB141" s="121"/>
      <c r="AC141" s="121"/>
    </row>
    <row r="142" spans="4:29" s="29" customFormat="1" x14ac:dyDescent="0.25">
      <c r="M142" s="158"/>
      <c r="N142" s="158"/>
      <c r="O142" s="5"/>
      <c r="P142" s="5"/>
      <c r="Q142" s="5"/>
      <c r="R142" s="5"/>
      <c r="S142" s="5"/>
      <c r="T142" s="5"/>
      <c r="U142" s="5"/>
      <c r="V142" s="5"/>
      <c r="W142" s="5"/>
      <c r="X142" s="158"/>
      <c r="Y142" s="158"/>
      <c r="Z142" s="158"/>
      <c r="AA142" s="158"/>
      <c r="AB142" s="121"/>
      <c r="AC142" s="121"/>
    </row>
    <row r="143" spans="4:29" s="29" customFormat="1" x14ac:dyDescent="0.25">
      <c r="M143" s="158"/>
      <c r="N143" s="158"/>
      <c r="O143" s="5"/>
      <c r="P143" s="5"/>
      <c r="Q143" s="5"/>
      <c r="R143" s="5"/>
      <c r="S143" s="5"/>
      <c r="T143" s="5"/>
      <c r="U143" s="5"/>
      <c r="V143" s="5"/>
      <c r="W143" s="5"/>
      <c r="X143" s="158"/>
      <c r="Y143" s="158"/>
      <c r="Z143" s="158"/>
      <c r="AA143" s="158"/>
      <c r="AB143" s="121"/>
      <c r="AC143" s="121"/>
    </row>
    <row r="144" spans="4:29" s="29" customFormat="1" x14ac:dyDescent="0.25">
      <c r="M144" s="158"/>
      <c r="N144" s="158"/>
      <c r="O144" s="5"/>
      <c r="P144" s="5"/>
      <c r="Q144" s="5"/>
      <c r="R144" s="5"/>
      <c r="S144" s="5"/>
      <c r="T144" s="5"/>
      <c r="U144" s="5"/>
      <c r="V144" s="5"/>
      <c r="W144" s="5"/>
      <c r="X144" s="158"/>
      <c r="Y144" s="158"/>
      <c r="Z144" s="158"/>
      <c r="AA144" s="158"/>
      <c r="AB144" s="121"/>
      <c r="AC144" s="121"/>
    </row>
    <row r="145" spans="13:29" s="29" customFormat="1" x14ac:dyDescent="0.25">
      <c r="M145" s="158"/>
      <c r="N145" s="158"/>
      <c r="O145" s="5"/>
      <c r="P145" s="5"/>
      <c r="Q145" s="5"/>
      <c r="R145" s="5"/>
      <c r="S145" s="5"/>
      <c r="T145" s="5"/>
      <c r="U145" s="5"/>
      <c r="V145" s="5"/>
      <c r="W145" s="5"/>
      <c r="X145" s="158"/>
      <c r="Y145" s="158"/>
      <c r="Z145" s="158"/>
      <c r="AA145" s="158"/>
      <c r="AB145" s="121"/>
      <c r="AC145" s="121"/>
    </row>
    <row r="146" spans="13:29" s="29" customFormat="1" x14ac:dyDescent="0.25">
      <c r="M146" s="158"/>
      <c r="N146" s="158"/>
      <c r="O146" s="5"/>
      <c r="P146" s="5"/>
      <c r="Q146" s="5"/>
      <c r="R146" s="5"/>
      <c r="S146" s="5"/>
      <c r="T146" s="5"/>
      <c r="U146" s="5"/>
      <c r="V146" s="5"/>
      <c r="W146" s="5"/>
      <c r="X146" s="158"/>
      <c r="Y146" s="158"/>
      <c r="Z146" s="158"/>
      <c r="AA146" s="158"/>
      <c r="AB146" s="121"/>
      <c r="AC146" s="121"/>
    </row>
    <row r="147" spans="13:29" s="29" customFormat="1" x14ac:dyDescent="0.25">
      <c r="M147" s="158"/>
      <c r="N147" s="158"/>
      <c r="O147" s="5"/>
      <c r="P147" s="5"/>
      <c r="Q147" s="5"/>
      <c r="R147" s="5"/>
      <c r="S147" s="5"/>
      <c r="T147" s="5"/>
      <c r="U147" s="5"/>
      <c r="V147" s="5"/>
      <c r="W147" s="5"/>
      <c r="X147" s="158"/>
      <c r="Y147" s="158"/>
      <c r="Z147" s="158"/>
      <c r="AA147" s="158"/>
      <c r="AB147" s="121"/>
      <c r="AC147" s="121"/>
    </row>
    <row r="148" spans="13:29" s="29" customFormat="1" x14ac:dyDescent="0.25">
      <c r="M148" s="158"/>
      <c r="N148" s="158"/>
      <c r="O148" s="5"/>
      <c r="P148" s="5"/>
      <c r="Q148" s="5"/>
      <c r="R148" s="5"/>
      <c r="S148" s="5"/>
      <c r="T148" s="5"/>
      <c r="U148" s="5"/>
      <c r="V148" s="5"/>
      <c r="W148" s="5"/>
      <c r="X148" s="158"/>
      <c r="Y148" s="158"/>
      <c r="Z148" s="158"/>
      <c r="AA148" s="158"/>
      <c r="AB148" s="121"/>
      <c r="AC148" s="121"/>
    </row>
    <row r="149" spans="13:29" s="29" customFormat="1" x14ac:dyDescent="0.25">
      <c r="M149" s="158"/>
      <c r="N149" s="158"/>
      <c r="O149" s="5"/>
      <c r="P149" s="5"/>
      <c r="Q149" s="5"/>
      <c r="R149" s="5"/>
      <c r="S149" s="5"/>
      <c r="T149" s="5"/>
      <c r="U149" s="5"/>
      <c r="V149" s="5"/>
      <c r="W149" s="5"/>
      <c r="X149" s="158"/>
      <c r="Y149" s="158"/>
      <c r="Z149" s="158"/>
      <c r="AA149" s="158"/>
      <c r="AB149" s="121"/>
      <c r="AC149" s="121"/>
    </row>
  </sheetData>
  <mergeCells count="6">
    <mergeCell ref="D7:K7"/>
    <mergeCell ref="D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ignoredErrors>
    <ignoredError sqref="E60:E72 E22:E59" formulaRange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11.42578125" style="29" hidden="1" customWidth="1"/>
    <col min="15" max="29" width="11.42578125" style="18"/>
    <col min="30" max="16384" width="11.42578125" style="28"/>
  </cols>
  <sheetData>
    <row r="1" spans="1:19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9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9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9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9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9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9" x14ac:dyDescent="0.25">
      <c r="A7" s="49"/>
      <c r="B7" s="30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9" x14ac:dyDescent="0.25">
      <c r="A8" s="49"/>
      <c r="B8" s="30"/>
      <c r="C8" s="232" t="s">
        <v>203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9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19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19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42"/>
    </row>
    <row r="12" spans="1:19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9" x14ac:dyDescent="0.25">
      <c r="A13" s="49"/>
      <c r="B13" s="60" t="s">
        <v>128</v>
      </c>
      <c r="C13" s="63">
        <v>105.90299999999999</v>
      </c>
      <c r="D13" s="63">
        <v>166.34100000000001</v>
      </c>
      <c r="E13" s="63">
        <v>116.31099999999999</v>
      </c>
      <c r="F13" s="63">
        <v>97.714000000000013</v>
      </c>
      <c r="G13" s="63">
        <v>95.935999999999993</v>
      </c>
      <c r="H13" s="63">
        <v>60.954999999999984</v>
      </c>
      <c r="I13" s="63">
        <v>-36.462850233489007</v>
      </c>
      <c r="J13" s="63">
        <v>63.537149766510993</v>
      </c>
      <c r="K13" s="63">
        <v>-1.8195959637309134</v>
      </c>
      <c r="L13" s="51"/>
      <c r="N13" s="28">
        <f>IF(H13="","",1)</f>
        <v>1</v>
      </c>
      <c r="P13" s="216">
        <v>181295</v>
      </c>
      <c r="Q13" s="216">
        <v>120340</v>
      </c>
      <c r="R13" s="216">
        <v>60955</v>
      </c>
      <c r="S13" s="216">
        <f>+R13/1000</f>
        <v>60.954999999999998</v>
      </c>
    </row>
    <row r="14" spans="1:19" x14ac:dyDescent="0.25">
      <c r="A14" s="49"/>
      <c r="B14" s="60" t="s">
        <v>129</v>
      </c>
      <c r="C14" s="63">
        <v>130.43399999999997</v>
      </c>
      <c r="D14" s="63">
        <v>181.05500000000001</v>
      </c>
      <c r="E14" s="63">
        <v>282.47800000000001</v>
      </c>
      <c r="F14" s="63">
        <v>110.18600000000001</v>
      </c>
      <c r="G14" s="63">
        <v>109.61799999999999</v>
      </c>
      <c r="H14" s="63">
        <v>107.113</v>
      </c>
      <c r="I14" s="63">
        <v>-2.2852086336185629</v>
      </c>
      <c r="J14" s="63">
        <v>97.714791366381434</v>
      </c>
      <c r="K14" s="63">
        <v>-0.51549198627776072</v>
      </c>
      <c r="L14" s="51"/>
      <c r="N14" s="28">
        <f>IF(H14="","",1)</f>
        <v>1</v>
      </c>
      <c r="P14" s="216">
        <v>160269</v>
      </c>
      <c r="Q14" s="216">
        <v>53156</v>
      </c>
      <c r="R14" s="216">
        <v>107113</v>
      </c>
      <c r="S14" s="216">
        <f t="shared" ref="S14:S15" si="0">+R14/1000</f>
        <v>107.113</v>
      </c>
    </row>
    <row r="15" spans="1:19" x14ac:dyDescent="0.25">
      <c r="A15" s="49"/>
      <c r="B15" s="60" t="s">
        <v>130</v>
      </c>
      <c r="C15" s="63">
        <v>149.52599999999998</v>
      </c>
      <c r="D15" s="63">
        <v>145.05199999999999</v>
      </c>
      <c r="E15" s="63">
        <v>137.15899999999999</v>
      </c>
      <c r="F15" s="63">
        <v>126.65800000000002</v>
      </c>
      <c r="G15" s="63">
        <v>91.251000000000005</v>
      </c>
      <c r="H15" s="23">
        <v>162.084</v>
      </c>
      <c r="I15" s="23">
        <v>77.624354801591195</v>
      </c>
      <c r="J15" s="23">
        <v>177.62435480159121</v>
      </c>
      <c r="K15" s="23">
        <v>-27.954807434192873</v>
      </c>
      <c r="L15" s="51"/>
      <c r="N15" s="28">
        <f>IF(H15="","",1)</f>
        <v>1</v>
      </c>
      <c r="P15" s="216">
        <v>360688</v>
      </c>
      <c r="Q15" s="216">
        <v>198604</v>
      </c>
      <c r="R15" s="216">
        <v>162084</v>
      </c>
      <c r="S15" s="216">
        <f t="shared" si="0"/>
        <v>162.084</v>
      </c>
    </row>
    <row r="16" spans="1:19" x14ac:dyDescent="0.25">
      <c r="A16" s="49"/>
      <c r="B16" s="60" t="s">
        <v>131</v>
      </c>
      <c r="C16" s="63">
        <v>156.31399999999999</v>
      </c>
      <c r="D16" s="63">
        <v>203.529</v>
      </c>
      <c r="E16" s="63">
        <v>166.756</v>
      </c>
      <c r="F16" s="63">
        <v>107.63</v>
      </c>
      <c r="G16" s="63">
        <v>37.045999999999999</v>
      </c>
      <c r="H16" s="65"/>
      <c r="I16" s="63" t="s">
        <v>110</v>
      </c>
      <c r="J16" s="63" t="s">
        <v>110</v>
      </c>
      <c r="K16" s="63" t="s">
        <v>110</v>
      </c>
      <c r="L16" s="51"/>
      <c r="N16" s="28" t="str">
        <f>IF(H16="","",1)</f>
        <v/>
      </c>
    </row>
    <row r="17" spans="1:29" x14ac:dyDescent="0.25">
      <c r="A17" s="49"/>
      <c r="B17" s="64" t="s">
        <v>18</v>
      </c>
      <c r="C17" s="65">
        <v>542.17699999999991</v>
      </c>
      <c r="D17" s="65">
        <v>695.97699999999998</v>
      </c>
      <c r="E17" s="65">
        <v>702.70399999999995</v>
      </c>
      <c r="F17" s="65">
        <v>442.18800000000005</v>
      </c>
      <c r="G17" s="65">
        <v>333.85099999999994</v>
      </c>
      <c r="H17" s="83">
        <v>330.15199999999999</v>
      </c>
      <c r="I17" s="56"/>
      <c r="J17" s="38"/>
      <c r="K17" s="38"/>
      <c r="L17" s="51"/>
      <c r="N17" s="28"/>
    </row>
    <row r="18" spans="1:29" ht="18.75" customHeight="1" x14ac:dyDescent="0.25">
      <c r="A18" s="49"/>
      <c r="B18" s="64" t="s">
        <v>15</v>
      </c>
      <c r="C18" s="65"/>
      <c r="D18" s="65">
        <v>28.36711996266903</v>
      </c>
      <c r="E18" s="65">
        <v>0.96655492925772357</v>
      </c>
      <c r="F18" s="65">
        <v>-37.073362326100309</v>
      </c>
      <c r="G18" s="65">
        <v>-24.500212579264947</v>
      </c>
      <c r="H18" s="37"/>
      <c r="I18" s="38"/>
      <c r="J18" s="38"/>
      <c r="K18" s="38"/>
      <c r="L18" s="51"/>
      <c r="O18" s="146"/>
    </row>
    <row r="19" spans="1:29" ht="12" customHeight="1" x14ac:dyDescent="0.25">
      <c r="A19" s="49"/>
      <c r="B19" s="60"/>
      <c r="C19" s="66"/>
      <c r="D19" s="66"/>
      <c r="E19" s="66"/>
      <c r="F19" s="66"/>
      <c r="G19" s="66"/>
      <c r="H19" s="40"/>
      <c r="I19" s="36"/>
      <c r="J19" s="36"/>
      <c r="K19" s="36"/>
      <c r="L19" s="51"/>
    </row>
    <row r="20" spans="1:29" ht="18.75" customHeight="1" x14ac:dyDescent="0.25">
      <c r="A20" s="49"/>
      <c r="B20" s="64" t="s">
        <v>16</v>
      </c>
      <c r="C20" s="65">
        <v>385.86299999999994</v>
      </c>
      <c r="D20" s="65">
        <v>492.44799999999998</v>
      </c>
      <c r="E20" s="65">
        <v>535.94799999999998</v>
      </c>
      <c r="F20" s="65">
        <v>334.55800000000005</v>
      </c>
      <c r="G20" s="65">
        <v>296.80499999999995</v>
      </c>
      <c r="H20" s="23">
        <v>330.15199999999999</v>
      </c>
      <c r="I20" s="59">
        <v>11.235322855073203</v>
      </c>
      <c r="J20" s="23">
        <v>111.23532285507321</v>
      </c>
      <c r="K20" s="23">
        <v>-11.284440963898668</v>
      </c>
      <c r="L20" s="51"/>
    </row>
    <row r="21" spans="1:29" ht="18.75" customHeight="1" x14ac:dyDescent="0.25">
      <c r="A21" s="49"/>
      <c r="B21" s="64" t="s">
        <v>15</v>
      </c>
      <c r="C21" s="65"/>
      <c r="D21" s="65">
        <v>27.622498140531746</v>
      </c>
      <c r="E21" s="65">
        <v>8.833419975307045</v>
      </c>
      <c r="F21" s="65">
        <v>-37.576406666318363</v>
      </c>
      <c r="G21" s="65">
        <v>-11.284440963898668</v>
      </c>
      <c r="H21" s="23">
        <v>11.235322855073203</v>
      </c>
      <c r="I21" s="38"/>
      <c r="J21" s="38"/>
      <c r="K21" s="38"/>
      <c r="L21" s="51"/>
    </row>
    <row r="22" spans="1:29" ht="12" customHeight="1" x14ac:dyDescent="0.25">
      <c r="A22" s="49"/>
      <c r="B22" s="32"/>
      <c r="C22" s="39"/>
      <c r="D22" s="39"/>
      <c r="E22" s="39"/>
      <c r="F22" s="39"/>
      <c r="G22" s="39"/>
      <c r="H22" s="40"/>
      <c r="I22" s="36"/>
      <c r="J22" s="36"/>
      <c r="K22" s="36"/>
      <c r="L22" s="51"/>
    </row>
    <row r="23" spans="1:29" ht="14.25" customHeight="1" x14ac:dyDescent="0.25">
      <c r="A23" s="49"/>
      <c r="B23" s="34"/>
      <c r="C23" s="35"/>
      <c r="D23" s="35"/>
      <c r="E23" s="35"/>
      <c r="F23" s="35"/>
      <c r="G23" s="35"/>
      <c r="H23" s="35"/>
      <c r="I23" s="36"/>
      <c r="J23" s="36"/>
      <c r="K23" s="36"/>
      <c r="L23" s="51"/>
    </row>
    <row r="24" spans="1:29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28"/>
      <c r="N24" s="29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</row>
    <row r="25" spans="1:29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28"/>
      <c r="N25" s="29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</row>
    <row r="26" spans="1:29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28"/>
      <c r="N26" s="29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</row>
    <row r="27" spans="1:29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28"/>
      <c r="N27" s="29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</row>
    <row r="28" spans="1:29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28"/>
      <c r="N28" s="29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</row>
    <row r="29" spans="1:29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28"/>
      <c r="N29" s="29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</row>
    <row r="30" spans="1:29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28"/>
      <c r="N30" s="29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29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28"/>
      <c r="N31" s="29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</row>
    <row r="32" spans="1:29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</row>
    <row r="33" spans="1:29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s="44" customFormat="1" x14ac:dyDescent="0.25">
      <c r="A36" s="52"/>
      <c r="B36" s="34"/>
      <c r="C36" s="42"/>
      <c r="D36" s="42"/>
      <c r="E36" s="42"/>
      <c r="F36" s="42"/>
      <c r="G36" s="42"/>
      <c r="H36" s="42"/>
      <c r="I36" s="45"/>
      <c r="J36" s="45"/>
      <c r="K36" s="45"/>
      <c r="L36" s="51"/>
      <c r="M36" s="28"/>
      <c r="N36" s="29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s="44" customFormat="1" x14ac:dyDescent="0.25">
      <c r="A37" s="52"/>
      <c r="B37" s="117" t="s">
        <v>202</v>
      </c>
      <c r="C37" s="42"/>
      <c r="D37" s="42"/>
      <c r="E37" s="42"/>
      <c r="F37" s="42"/>
      <c r="G37" s="42"/>
      <c r="H37" s="42"/>
      <c r="I37" s="45"/>
      <c r="J37" s="45"/>
      <c r="K37" s="45"/>
      <c r="L37" s="51"/>
      <c r="M37" s="28"/>
      <c r="N37" s="29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</row>
    <row r="38" spans="1:29" x14ac:dyDescent="0.25">
      <c r="A38" s="53"/>
      <c r="B38" s="67" t="s">
        <v>136</v>
      </c>
      <c r="C38" s="54"/>
      <c r="D38" s="54"/>
      <c r="E38" s="54"/>
      <c r="F38" s="54"/>
      <c r="G38" s="54"/>
      <c r="H38" s="54"/>
      <c r="I38" s="54"/>
      <c r="J38" s="54"/>
      <c r="K38" s="54"/>
      <c r="L38" s="55"/>
    </row>
    <row r="39" spans="1:29" s="5" customFormat="1" x14ac:dyDescent="0.25"/>
    <row r="40" spans="1:29" s="5" customFormat="1" x14ac:dyDescent="0.25"/>
    <row r="41" spans="1:29" s="5" customFormat="1" x14ac:dyDescent="0.25">
      <c r="B41" s="18" t="s">
        <v>34</v>
      </c>
      <c r="C41" s="18"/>
      <c r="D41" s="18"/>
      <c r="E41" s="18"/>
    </row>
    <row r="42" spans="1:29" s="5" customFormat="1" x14ac:dyDescent="0.25">
      <c r="B42" s="218">
        <f>+'[10]Area nueva VIS'!B42-'[10]Area nueva VIP'!B42</f>
        <v>369829.22</v>
      </c>
      <c r="C42" s="218"/>
      <c r="D42" s="218"/>
      <c r="E42" s="18"/>
    </row>
    <row r="43" spans="1:29" s="5" customFormat="1" x14ac:dyDescent="0.25">
      <c r="B43" s="218">
        <f>+'[10]Area nueva VIS'!B43-'[10]Area nueva VIP'!B43</f>
        <v>221267.88399999999</v>
      </c>
      <c r="C43" s="218"/>
      <c r="D43" s="218"/>
      <c r="E43" s="18"/>
    </row>
    <row r="44" spans="1:29" s="5" customFormat="1" x14ac:dyDescent="0.25">
      <c r="B44" s="218">
        <f>+'[10]Area nueva VIS'!B44-'[10]Area nueva VIP'!B44</f>
        <v>206663.30799999999</v>
      </c>
      <c r="C44" s="218"/>
      <c r="D44" s="218"/>
      <c r="E44" s="18"/>
    </row>
    <row r="45" spans="1:29" s="5" customFormat="1" x14ac:dyDescent="0.25">
      <c r="B45" s="218">
        <f>+'[10]Area nueva VIS'!B45-'[10]Area nueva VIP'!B45</f>
        <v>208648.24299999999</v>
      </c>
      <c r="C45" s="219" t="s">
        <v>205</v>
      </c>
      <c r="D45" s="218">
        <f>+AVERAGE(B42:B45)/1000</f>
        <v>251.60216374999999</v>
      </c>
      <c r="E45" s="18"/>
    </row>
    <row r="46" spans="1:29" s="5" customFormat="1" x14ac:dyDescent="0.25">
      <c r="B46" s="218">
        <f>+'[10]Area nueva VIS'!B46-'[10]Area nueva VIP'!B46</f>
        <v>206889</v>
      </c>
      <c r="C46" s="219" t="s">
        <v>206</v>
      </c>
      <c r="D46" s="218">
        <f t="shared" ref="D46:D67" si="1">+AVERAGE(B43:B46)/1000</f>
        <v>210.86710874999997</v>
      </c>
      <c r="E46" s="18"/>
    </row>
    <row r="47" spans="1:29" s="5" customFormat="1" x14ac:dyDescent="0.25">
      <c r="B47" s="218">
        <f>+'[10]Area nueva VIS'!B47-'[10]Area nueva VIP'!B47</f>
        <v>85784</v>
      </c>
      <c r="C47" s="219" t="s">
        <v>207</v>
      </c>
      <c r="D47" s="218">
        <f t="shared" si="1"/>
        <v>176.99613775</v>
      </c>
      <c r="E47" s="18"/>
    </row>
    <row r="48" spans="1:29" s="5" customFormat="1" x14ac:dyDescent="0.25">
      <c r="B48" s="218">
        <f>+'[10]Area nueva VIS'!B48-'[10]Area nueva VIP'!B48</f>
        <v>47359</v>
      </c>
      <c r="C48" s="219" t="s">
        <v>208</v>
      </c>
      <c r="D48" s="218">
        <f t="shared" si="1"/>
        <v>137.17006075</v>
      </c>
      <c r="E48" s="18"/>
    </row>
    <row r="49" spans="2:5" s="5" customFormat="1" x14ac:dyDescent="0.25">
      <c r="B49" s="218">
        <f>+'[10]Area nueva VIS'!B49-'[10]Area nueva VIP'!B49</f>
        <v>77370</v>
      </c>
      <c r="C49" s="219" t="s">
        <v>209</v>
      </c>
      <c r="D49" s="218">
        <f t="shared" si="1"/>
        <v>104.3505</v>
      </c>
      <c r="E49" s="18"/>
    </row>
    <row r="50" spans="2:5" s="5" customFormat="1" x14ac:dyDescent="0.25">
      <c r="B50" s="218">
        <f>+'[10]Area nueva VIS'!B50-'[10]Area nueva VIP'!B50</f>
        <v>105903</v>
      </c>
      <c r="C50" s="219" t="s">
        <v>210</v>
      </c>
      <c r="D50" s="218">
        <f t="shared" si="1"/>
        <v>79.103999999999999</v>
      </c>
      <c r="E50" s="18"/>
    </row>
    <row r="51" spans="2:5" s="5" customFormat="1" x14ac:dyDescent="0.25">
      <c r="B51" s="218">
        <f>+'[10]Area nueva VIS'!B51-'[10]Area nueva VIP'!B51</f>
        <v>130434</v>
      </c>
      <c r="C51" s="219" t="s">
        <v>211</v>
      </c>
      <c r="D51" s="218">
        <f t="shared" si="1"/>
        <v>90.266499999999994</v>
      </c>
      <c r="E51" s="18"/>
    </row>
    <row r="52" spans="2:5" s="5" customFormat="1" x14ac:dyDescent="0.25">
      <c r="B52" s="218">
        <f>+'[10]Area nueva VIS'!B52-'[10]Area nueva VIP'!B52</f>
        <v>149526</v>
      </c>
      <c r="C52" s="219" t="s">
        <v>212</v>
      </c>
      <c r="D52" s="218">
        <f t="shared" si="1"/>
        <v>115.80825</v>
      </c>
      <c r="E52" s="18"/>
    </row>
    <row r="53" spans="2:5" s="5" customFormat="1" x14ac:dyDescent="0.25">
      <c r="B53" s="218">
        <f>+'[10]Area nueva VIS'!B53-'[10]Area nueva VIP'!B53</f>
        <v>156314</v>
      </c>
      <c r="C53" s="219" t="s">
        <v>213</v>
      </c>
      <c r="D53" s="218">
        <f t="shared" si="1"/>
        <v>135.54425000000001</v>
      </c>
      <c r="E53" s="140"/>
    </row>
    <row r="54" spans="2:5" s="5" customFormat="1" x14ac:dyDescent="0.25">
      <c r="B54" s="218">
        <f>+'[10]Area nueva VIS'!B54-'[10]Area nueva VIP'!B54</f>
        <v>166341</v>
      </c>
      <c r="C54" s="219" t="s">
        <v>214</v>
      </c>
      <c r="D54" s="218">
        <f t="shared" si="1"/>
        <v>150.65375</v>
      </c>
      <c r="E54" s="140"/>
    </row>
    <row r="55" spans="2:5" s="5" customFormat="1" x14ac:dyDescent="0.25">
      <c r="B55" s="218">
        <f>+'[10]Area nueva VIS'!B55-'[10]Area nueva VIP'!B55</f>
        <v>181055</v>
      </c>
      <c r="C55" s="219" t="s">
        <v>215</v>
      </c>
      <c r="D55" s="218">
        <f t="shared" si="1"/>
        <v>163.309</v>
      </c>
      <c r="E55" s="140"/>
    </row>
    <row r="56" spans="2:5" s="5" customFormat="1" x14ac:dyDescent="0.25">
      <c r="B56" s="218">
        <f>+'[10]Area nueva VIS'!B56-'[10]Area nueva VIP'!B56</f>
        <v>145052</v>
      </c>
      <c r="C56" s="219" t="s">
        <v>216</v>
      </c>
      <c r="D56" s="218">
        <f t="shared" si="1"/>
        <v>162.19049999999999</v>
      </c>
      <c r="E56" s="140"/>
    </row>
    <row r="57" spans="2:5" s="5" customFormat="1" x14ac:dyDescent="0.25">
      <c r="B57" s="218">
        <f>+'[10]Area nueva VIS'!B57-'[10]Area nueva VIP'!B57</f>
        <v>203529</v>
      </c>
      <c r="C57" s="219" t="s">
        <v>217</v>
      </c>
      <c r="D57" s="218">
        <f t="shared" si="1"/>
        <v>173.99424999999999</v>
      </c>
      <c r="E57" s="140"/>
    </row>
    <row r="58" spans="2:5" s="5" customFormat="1" x14ac:dyDescent="0.25">
      <c r="B58" s="218">
        <f>+'[10]Area nueva VIS'!B58-'[10]Area nueva VIP'!B58</f>
        <v>116311</v>
      </c>
      <c r="C58" s="219" t="s">
        <v>218</v>
      </c>
      <c r="D58" s="218">
        <f t="shared" si="1"/>
        <v>161.48675</v>
      </c>
      <c r="E58" s="140"/>
    </row>
    <row r="59" spans="2:5" s="5" customFormat="1" x14ac:dyDescent="0.25">
      <c r="B59" s="218">
        <f>+'[10]Area nueva VIS'!B59-'[10]Area nueva VIP'!B59</f>
        <v>282478</v>
      </c>
      <c r="C59" s="219" t="s">
        <v>219</v>
      </c>
      <c r="D59" s="218">
        <f t="shared" si="1"/>
        <v>186.8425</v>
      </c>
      <c r="E59" s="140"/>
    </row>
    <row r="60" spans="2:5" s="5" customFormat="1" x14ac:dyDescent="0.25">
      <c r="B60" s="218">
        <f>+'[10]Area nueva VIS'!B60-'[10]Area nueva VIP'!B60</f>
        <v>137159</v>
      </c>
      <c r="C60" s="219" t="s">
        <v>220</v>
      </c>
      <c r="D60" s="218">
        <f t="shared" si="1"/>
        <v>184.86924999999999</v>
      </c>
      <c r="E60" s="140"/>
    </row>
    <row r="61" spans="2:5" s="5" customFormat="1" x14ac:dyDescent="0.25">
      <c r="B61" s="218">
        <f>+'[10]Area nueva VIS'!B61-'[10]Area nueva VIP'!B61</f>
        <v>166756</v>
      </c>
      <c r="C61" s="219" t="s">
        <v>221</v>
      </c>
      <c r="D61" s="218">
        <f t="shared" si="1"/>
        <v>175.67599999999999</v>
      </c>
      <c r="E61" s="140"/>
    </row>
    <row r="62" spans="2:5" s="5" customFormat="1" x14ac:dyDescent="0.25">
      <c r="B62" s="218">
        <f>+'[10]Area nueva VIS'!B62-'[10]Area nueva VIP'!B62</f>
        <v>97714</v>
      </c>
      <c r="C62" s="219" t="s">
        <v>222</v>
      </c>
      <c r="D62" s="218">
        <f t="shared" si="1"/>
        <v>171.02674999999999</v>
      </c>
      <c r="E62" s="140"/>
    </row>
    <row r="63" spans="2:5" s="5" customFormat="1" x14ac:dyDescent="0.25">
      <c r="B63" s="218">
        <f>+'[10]Area nueva VIS'!B63-'[10]Area nueva VIP'!B63</f>
        <v>110186</v>
      </c>
      <c r="C63" s="219" t="s">
        <v>223</v>
      </c>
      <c r="D63" s="218">
        <f t="shared" si="1"/>
        <v>127.95375</v>
      </c>
      <c r="E63" s="140"/>
    </row>
    <row r="64" spans="2:5" s="5" customFormat="1" x14ac:dyDescent="0.25">
      <c r="B64" s="218">
        <f>+'[10]Area nueva VIS'!B64-'[10]Area nueva VIP'!B64</f>
        <v>126658</v>
      </c>
      <c r="C64" s="219" t="s">
        <v>224</v>
      </c>
      <c r="D64" s="218">
        <f t="shared" si="1"/>
        <v>125.32850000000001</v>
      </c>
      <c r="E64" s="140"/>
    </row>
    <row r="65" spans="2:5" s="5" customFormat="1" x14ac:dyDescent="0.25">
      <c r="B65" s="218">
        <f>+'[10]Area nueva VIS'!B65-'[10]Area nueva VIP'!B65</f>
        <v>107630</v>
      </c>
      <c r="C65" s="219" t="s">
        <v>225</v>
      </c>
      <c r="D65" s="218">
        <f t="shared" si="1"/>
        <v>110.547</v>
      </c>
      <c r="E65" s="140"/>
    </row>
    <row r="66" spans="2:5" s="5" customFormat="1" x14ac:dyDescent="0.25">
      <c r="B66" s="218">
        <f>+'[10]Area nueva VIS'!B66-'[10]Area nueva VIP'!B66</f>
        <v>95936</v>
      </c>
      <c r="C66" s="219" t="s">
        <v>226</v>
      </c>
      <c r="D66" s="218">
        <f t="shared" si="1"/>
        <v>110.10250000000001</v>
      </c>
      <c r="E66" s="140"/>
    </row>
    <row r="67" spans="2:5" s="5" customFormat="1" x14ac:dyDescent="0.25">
      <c r="B67" s="218">
        <f>+'[10]Area nueva VIS'!B67-'[10]Area nueva VIP'!B67</f>
        <v>109548</v>
      </c>
      <c r="C67" s="219" t="s">
        <v>227</v>
      </c>
      <c r="D67" s="218">
        <f t="shared" si="1"/>
        <v>109.943</v>
      </c>
      <c r="E67" s="140"/>
    </row>
    <row r="68" spans="2:5" s="5" customFormat="1" x14ac:dyDescent="0.25">
      <c r="B68" s="218">
        <f>+'[10]Area nueva VIS'!B68-'[10]Area nueva VIP'!B68</f>
        <v>91179</v>
      </c>
      <c r="C68" s="219" t="s">
        <v>228</v>
      </c>
      <c r="D68" s="218">
        <f>+AVERAGE(B65:B68)/1000</f>
        <v>101.07325</v>
      </c>
      <c r="E68" s="140"/>
    </row>
    <row r="69" spans="2:5" s="5" customFormat="1" x14ac:dyDescent="0.25">
      <c r="B69" s="218">
        <f>+'[10]Area nueva VIS'!B69-'[10]Area nueva VIP'!B69</f>
        <v>37046</v>
      </c>
      <c r="C69" s="219" t="s">
        <v>229</v>
      </c>
      <c r="D69" s="218">
        <f>+AVERAGE(B66:B69)/1000</f>
        <v>83.427250000000001</v>
      </c>
      <c r="E69" s="140"/>
    </row>
    <row r="70" spans="2:5" s="5" customFormat="1" x14ac:dyDescent="0.25">
      <c r="B70" s="218">
        <v>60955</v>
      </c>
      <c r="C70" s="219" t="s">
        <v>230</v>
      </c>
      <c r="D70" s="218">
        <f>+AVERAGE(B67:B70)/1000</f>
        <v>74.682000000000002</v>
      </c>
      <c r="E70" s="140"/>
    </row>
    <row r="71" spans="2:5" s="5" customFormat="1" x14ac:dyDescent="0.25">
      <c r="B71" s="218">
        <v>107113</v>
      </c>
      <c r="C71" s="18" t="s">
        <v>231</v>
      </c>
      <c r="D71" s="218">
        <f>+AVERAGE(B68:B71)/1000</f>
        <v>74.073250000000002</v>
      </c>
      <c r="E71" s="140"/>
    </row>
    <row r="72" spans="2:5" s="5" customFormat="1" x14ac:dyDescent="0.25">
      <c r="B72" s="218">
        <v>162084</v>
      </c>
      <c r="C72" s="219" t="s">
        <v>238</v>
      </c>
      <c r="D72" s="218">
        <f>+AVERAGE(B69:B72)/1000</f>
        <v>91.799499999999995</v>
      </c>
      <c r="E72" s="140"/>
    </row>
    <row r="73" spans="2:5" s="5" customFormat="1" x14ac:dyDescent="0.25">
      <c r="B73" s="81"/>
      <c r="D73" s="157"/>
      <c r="E73" s="152"/>
    </row>
    <row r="74" spans="2:5" s="5" customFormat="1" x14ac:dyDescent="0.25">
      <c r="B74" s="81"/>
      <c r="D74" s="157"/>
      <c r="E74" s="152"/>
    </row>
    <row r="75" spans="2:5" s="5" customFormat="1" x14ac:dyDescent="0.25">
      <c r="B75" s="81"/>
      <c r="D75" s="157"/>
      <c r="E75" s="152"/>
    </row>
    <row r="76" spans="2:5" s="5" customFormat="1" x14ac:dyDescent="0.25">
      <c r="B76" s="81"/>
      <c r="D76" s="157"/>
      <c r="E76" s="152"/>
    </row>
    <row r="77" spans="2:5" s="5" customFormat="1" x14ac:dyDescent="0.25">
      <c r="B77" s="81"/>
      <c r="D77" s="157"/>
      <c r="E77" s="152"/>
    </row>
    <row r="78" spans="2:5" s="5" customFormat="1" x14ac:dyDescent="0.25">
      <c r="B78" s="81"/>
      <c r="D78" s="157"/>
      <c r="E78" s="152"/>
    </row>
    <row r="79" spans="2:5" s="5" customFormat="1" x14ac:dyDescent="0.25">
      <c r="B79" s="81"/>
      <c r="D79" s="157"/>
      <c r="E79" s="152"/>
    </row>
    <row r="80" spans="2:5" s="5" customFormat="1" x14ac:dyDescent="0.25">
      <c r="B80" s="81"/>
      <c r="D80" s="157"/>
      <c r="E80" s="152"/>
    </row>
    <row r="81" spans="2:29" s="5" customFormat="1" x14ac:dyDescent="0.25">
      <c r="B81" s="81"/>
      <c r="D81" s="157"/>
      <c r="E81" s="152"/>
    </row>
    <row r="82" spans="2:29" s="134" customFormat="1" x14ac:dyDescent="0.25">
      <c r="B82" s="135"/>
      <c r="D82" s="138"/>
      <c r="E82" s="137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</row>
    <row r="83" spans="2:29" s="134" customFormat="1" x14ac:dyDescent="0.25">
      <c r="B83" s="135"/>
      <c r="D83" s="138"/>
      <c r="E83" s="137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134" customFormat="1" x14ac:dyDescent="0.25">
      <c r="B84" s="135"/>
      <c r="D84" s="138"/>
      <c r="E84" s="137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134" customFormat="1" x14ac:dyDescent="0.25">
      <c r="B85" s="135"/>
      <c r="D85" s="138"/>
      <c r="E85" s="137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134" customFormat="1" x14ac:dyDescent="0.25">
      <c r="B86" s="135"/>
      <c r="D86" s="138"/>
      <c r="E86" s="137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134" customFormat="1" x14ac:dyDescent="0.25">
      <c r="B87" s="135"/>
      <c r="D87" s="138"/>
      <c r="E87" s="137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134" customFormat="1" x14ac:dyDescent="0.25">
      <c r="B88" s="135"/>
      <c r="D88" s="138"/>
      <c r="E88" s="137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134" customFormat="1" x14ac:dyDescent="0.25">
      <c r="B89" s="135"/>
      <c r="D89" s="138"/>
      <c r="E89" s="137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134" customFormat="1" x14ac:dyDescent="0.25">
      <c r="B90" s="135"/>
      <c r="D90" s="138"/>
      <c r="E90" s="137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134" customFormat="1" x14ac:dyDescent="0.25">
      <c r="B91" s="135"/>
      <c r="D91" s="138"/>
      <c r="E91" s="137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134" customFormat="1" x14ac:dyDescent="0.25">
      <c r="B92" s="135"/>
      <c r="D92" s="138"/>
      <c r="E92" s="137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134" customFormat="1" x14ac:dyDescent="0.25">
      <c r="B93" s="135"/>
      <c r="D93" s="138"/>
      <c r="E93" s="137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134" customFormat="1" x14ac:dyDescent="0.25">
      <c r="B94" s="135"/>
      <c r="D94" s="138"/>
      <c r="E94" s="137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134" customFormat="1" x14ac:dyDescent="0.25">
      <c r="B95" s="135"/>
      <c r="D95" s="138"/>
      <c r="E95" s="137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134" customFormat="1" x14ac:dyDescent="0.25">
      <c r="B96" s="135"/>
      <c r="D96" s="138"/>
      <c r="E96" s="137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134" customFormat="1" x14ac:dyDescent="0.25">
      <c r="B97" s="135"/>
      <c r="D97" s="138"/>
      <c r="E97" s="137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134" customFormat="1" x14ac:dyDescent="0.25">
      <c r="B98" s="135"/>
      <c r="D98" s="138"/>
      <c r="E98" s="137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134" customFormat="1" x14ac:dyDescent="0.25">
      <c r="B99" s="135"/>
      <c r="D99" s="138"/>
      <c r="E99" s="137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134" customFormat="1" x14ac:dyDescent="0.25">
      <c r="B100" s="135"/>
      <c r="D100" s="138"/>
      <c r="E100" s="137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134" customFormat="1" x14ac:dyDescent="0.25">
      <c r="B101" s="135"/>
      <c r="D101" s="138"/>
      <c r="E101" s="137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134" customFormat="1" x14ac:dyDescent="0.25">
      <c r="B102" s="135"/>
      <c r="D102" s="138"/>
      <c r="E102" s="137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134" customFormat="1" x14ac:dyDescent="0.25">
      <c r="B103" s="135"/>
      <c r="D103" s="138"/>
      <c r="E103" s="137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134" customFormat="1" x14ac:dyDescent="0.25">
      <c r="B104" s="135"/>
      <c r="D104" s="138"/>
      <c r="E104" s="137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134" customFormat="1" x14ac:dyDescent="0.25">
      <c r="B105" s="135"/>
      <c r="D105" s="138"/>
      <c r="E105" s="137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134" customFormat="1" x14ac:dyDescent="0.25">
      <c r="B106" s="135"/>
      <c r="D106" s="138"/>
      <c r="E106" s="137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134" customFormat="1" x14ac:dyDescent="0.25">
      <c r="B107" s="135"/>
      <c r="D107" s="138"/>
      <c r="E107" s="137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134" customFormat="1" x14ac:dyDescent="0.25">
      <c r="B108" s="135"/>
      <c r="D108" s="138"/>
      <c r="E108" s="137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134" customFormat="1" x14ac:dyDescent="0.25">
      <c r="B109" s="135"/>
      <c r="D109" s="138"/>
      <c r="E109" s="137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134" customFormat="1" x14ac:dyDescent="0.25">
      <c r="B110" s="135"/>
      <c r="D110" s="138"/>
      <c r="E110" s="137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134" customFormat="1" x14ac:dyDescent="0.25">
      <c r="B111" s="135"/>
      <c r="D111" s="138"/>
      <c r="E111" s="137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134" customFormat="1" x14ac:dyDescent="0.25">
      <c r="B112" s="135"/>
      <c r="D112" s="138"/>
      <c r="E112" s="137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134" customFormat="1" x14ac:dyDescent="0.25">
      <c r="B113" s="135"/>
      <c r="D113" s="138"/>
      <c r="E113" s="137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110" customFormat="1" x14ac:dyDescent="0.25">
      <c r="B114" s="111"/>
      <c r="D114" s="113"/>
      <c r="E114" s="114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110" customFormat="1" x14ac:dyDescent="0.25">
      <c r="B115" s="111"/>
      <c r="D115" s="113"/>
      <c r="E115" s="114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110" customFormat="1" x14ac:dyDescent="0.25">
      <c r="B116" s="111"/>
      <c r="D116" s="113"/>
      <c r="E116" s="114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110" customFormat="1" x14ac:dyDescent="0.25">
      <c r="B117" s="111"/>
      <c r="D117" s="113"/>
      <c r="E117" s="114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110" customFormat="1" x14ac:dyDescent="0.25">
      <c r="B118" s="111"/>
      <c r="D118" s="113"/>
      <c r="E118" s="114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110" customFormat="1" x14ac:dyDescent="0.25">
      <c r="B119" s="111"/>
      <c r="D119" s="113"/>
      <c r="E119" s="114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110" customFormat="1" x14ac:dyDescent="0.25">
      <c r="B120" s="111"/>
      <c r="D120" s="113"/>
      <c r="E120" s="114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110" customFormat="1" x14ac:dyDescent="0.25">
      <c r="B121" s="111"/>
      <c r="D121" s="113"/>
      <c r="E121" s="114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110" customFormat="1" x14ac:dyDescent="0.25">
      <c r="B122" s="111"/>
      <c r="D122" s="113"/>
      <c r="E122" s="114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110" customFormat="1" x14ac:dyDescent="0.25">
      <c r="D123" s="113"/>
      <c r="E123" s="114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110" customFormat="1" x14ac:dyDescent="0.25">
      <c r="D124" s="113"/>
      <c r="E124" s="114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110" customFormat="1" x14ac:dyDescent="0.25">
      <c r="D125" s="113"/>
      <c r="E125" s="114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110" customFormat="1" x14ac:dyDescent="0.25">
      <c r="D126" s="113"/>
      <c r="E126" s="114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110" customFormat="1" x14ac:dyDescent="0.25">
      <c r="D127" s="113"/>
      <c r="E127" s="114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110" customFormat="1" x14ac:dyDescent="0.25">
      <c r="D128" s="113"/>
      <c r="E128" s="114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4:29" s="110" customFormat="1" x14ac:dyDescent="0.25">
      <c r="D129" s="113"/>
      <c r="E129" s="114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4:29" s="110" customFormat="1" x14ac:dyDescent="0.25">
      <c r="D130" s="113"/>
      <c r="E130" s="114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4:29" s="110" customFormat="1" x14ac:dyDescent="0.25">
      <c r="D131" s="113"/>
      <c r="E131" s="114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4:29" s="110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4:29" s="110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4:29" s="18" customFormat="1" x14ac:dyDescent="0.25"/>
    <row r="135" spans="4:29" s="18" customFormat="1" x14ac:dyDescent="0.25"/>
    <row r="136" spans="4:29" s="18" customFormat="1" x14ac:dyDescent="0.25"/>
    <row r="137" spans="4:29" s="18" customFormat="1" x14ac:dyDescent="0.25"/>
    <row r="138" spans="4:29" s="29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4:29" s="29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4:29" s="29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4:29" s="29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4:29" s="29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4:29" s="29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4:29" s="29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15:29" s="29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15:29" s="29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</row>
    <row r="147" spans="15:29" s="29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</row>
    <row r="148" spans="15:29" s="29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</row>
    <row r="149" spans="15:29" s="29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L149"/>
  <sheetViews>
    <sheetView showGridLines="0" zoomScaleSheetLayoutView="100" workbookViewId="0">
      <pane ySplit="11" topLeftCell="A12" activePane="bottomLeft" state="frozen"/>
      <selection activeCell="A25" sqref="A25"/>
      <selection pane="bottomLeft" activeCell="C8" sqref="C7:K8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11.42578125" style="29" hidden="1" customWidth="1"/>
    <col min="15" max="38" width="11.42578125" style="18"/>
    <col min="39" max="16384" width="11.42578125" style="28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7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7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7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7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7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7" x14ac:dyDescent="0.25">
      <c r="A7" s="49"/>
      <c r="B7" s="30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7" x14ac:dyDescent="0.25">
      <c r="A8" s="49"/>
      <c r="B8" s="30"/>
      <c r="C8" s="232" t="s">
        <v>155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7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30"/>
      <c r="L9" s="51"/>
    </row>
    <row r="10" spans="1:17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17" x14ac:dyDescent="0.25">
      <c r="A11" s="49"/>
      <c r="B11" s="64" t="s">
        <v>127</v>
      </c>
      <c r="C11" s="176">
        <f>+'Area censada'!C11</f>
        <v>2009</v>
      </c>
      <c r="D11" s="176">
        <f>+'Area censada'!D11</f>
        <v>2010</v>
      </c>
      <c r="E11" s="176">
        <f>+'Area censada'!E11</f>
        <v>2011</v>
      </c>
      <c r="F11" s="176">
        <f>+'Area censada'!F11</f>
        <v>2012</v>
      </c>
      <c r="G11" s="176">
        <f>+'Area censada'!G11</f>
        <v>2013</v>
      </c>
      <c r="H11" s="176">
        <f>+'Area censada'!H11</f>
        <v>2014</v>
      </c>
      <c r="I11" s="236"/>
      <c r="J11" s="236"/>
      <c r="K11" s="236"/>
      <c r="L11" s="51"/>
      <c r="O11" s="142"/>
    </row>
    <row r="12" spans="1:17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7" x14ac:dyDescent="0.25">
      <c r="A13" s="49"/>
      <c r="B13" s="60" t="s">
        <v>128</v>
      </c>
      <c r="C13" s="63">
        <v>430.08799999999997</v>
      </c>
      <c r="D13" s="63">
        <v>400.64399999999989</v>
      </c>
      <c r="E13" s="63">
        <v>220.16800000000001</v>
      </c>
      <c r="F13" s="63">
        <v>291.73900000000003</v>
      </c>
      <c r="G13" s="63">
        <v>254.25099999999998</v>
      </c>
      <c r="H13" s="63">
        <v>280.10399999999993</v>
      </c>
      <c r="I13" s="63">
        <v>10.168298256447361</v>
      </c>
      <c r="J13" s="63">
        <v>110.16829825644736</v>
      </c>
      <c r="K13" s="63">
        <v>-12.849841810659546</v>
      </c>
      <c r="L13" s="51"/>
      <c r="N13" s="28">
        <f>IF(H13="","",1)</f>
        <v>1</v>
      </c>
      <c r="O13" s="216">
        <v>254251</v>
      </c>
      <c r="P13" s="216">
        <v>280485</v>
      </c>
      <c r="Q13" s="217">
        <v>280.48500000000001</v>
      </c>
    </row>
    <row r="14" spans="1:17" x14ac:dyDescent="0.25">
      <c r="A14" s="49"/>
      <c r="B14" s="60" t="s">
        <v>129</v>
      </c>
      <c r="C14" s="63">
        <v>256.33399999999995</v>
      </c>
      <c r="D14" s="63">
        <v>430.93900000000008</v>
      </c>
      <c r="E14" s="63">
        <v>290.42999999999984</v>
      </c>
      <c r="F14" s="63">
        <v>198.154</v>
      </c>
      <c r="G14" s="63">
        <v>389.154</v>
      </c>
      <c r="H14" s="63">
        <v>831.35199999999998</v>
      </c>
      <c r="I14" s="63">
        <v>113.63059354394403</v>
      </c>
      <c r="J14" s="63">
        <v>213.63059354394403</v>
      </c>
      <c r="K14" s="63">
        <v>96.389676716089511</v>
      </c>
      <c r="L14" s="51"/>
      <c r="N14" s="28">
        <f>IF(H14="","",1)</f>
        <v>1</v>
      </c>
      <c r="O14" s="216">
        <v>389154</v>
      </c>
      <c r="P14" s="216">
        <v>831352</v>
      </c>
      <c r="Q14" s="217">
        <v>831.35199999999998</v>
      </c>
    </row>
    <row r="15" spans="1:17" x14ac:dyDescent="0.25">
      <c r="A15" s="49"/>
      <c r="B15" s="60" t="s">
        <v>130</v>
      </c>
      <c r="C15" s="63">
        <v>170.80899999999997</v>
      </c>
      <c r="D15" s="63">
        <v>155.01600000000008</v>
      </c>
      <c r="E15" s="63">
        <v>258.53300000000013</v>
      </c>
      <c r="F15" s="63">
        <v>168.00099999999998</v>
      </c>
      <c r="G15" s="63">
        <v>376.66699999999992</v>
      </c>
      <c r="H15" s="23">
        <v>304.27699999999999</v>
      </c>
      <c r="I15" s="23">
        <v>-19.218567063214977</v>
      </c>
      <c r="J15" s="23">
        <v>80.781432936785023</v>
      </c>
      <c r="K15" s="23">
        <v>124.20521306420795</v>
      </c>
      <c r="L15" s="51"/>
      <c r="N15" s="28">
        <f>IF(H15="","",1)</f>
        <v>1</v>
      </c>
      <c r="O15" s="216">
        <v>376667</v>
      </c>
      <c r="P15" s="216">
        <v>304277</v>
      </c>
      <c r="Q15" s="217">
        <v>304.27699999999999</v>
      </c>
    </row>
    <row r="16" spans="1:17" x14ac:dyDescent="0.25">
      <c r="A16" s="49"/>
      <c r="B16" s="60" t="s">
        <v>131</v>
      </c>
      <c r="C16" s="63">
        <v>242.23699999999997</v>
      </c>
      <c r="D16" s="63">
        <v>193.01600000000008</v>
      </c>
      <c r="E16" s="63">
        <v>182.34399999999994</v>
      </c>
      <c r="F16" s="63">
        <v>424.06900000000007</v>
      </c>
      <c r="G16" s="63">
        <v>246.40700000000004</v>
      </c>
      <c r="H16" s="65"/>
      <c r="I16" s="63" t="s">
        <v>110</v>
      </c>
      <c r="J16" s="63" t="s">
        <v>110</v>
      </c>
      <c r="K16" s="63" t="s">
        <v>110</v>
      </c>
      <c r="L16" s="51"/>
      <c r="N16" s="28" t="str">
        <f>IF(H16="","",1)</f>
        <v/>
      </c>
      <c r="O16" s="216">
        <v>246407</v>
      </c>
    </row>
    <row r="17" spans="1:38" x14ac:dyDescent="0.25">
      <c r="A17" s="49"/>
      <c r="B17" s="64" t="s">
        <v>18</v>
      </c>
      <c r="C17" s="65">
        <v>1099.4679999999998</v>
      </c>
      <c r="D17" s="65">
        <v>1179.6150000000002</v>
      </c>
      <c r="E17" s="65">
        <v>951.47499999999991</v>
      </c>
      <c r="F17" s="65">
        <v>1081.9630000000002</v>
      </c>
      <c r="G17" s="65">
        <v>1266.4789999999998</v>
      </c>
      <c r="H17" s="83">
        <v>1415.7329999999999</v>
      </c>
      <c r="I17" s="56"/>
      <c r="J17" s="38"/>
      <c r="K17" s="38"/>
      <c r="L17" s="51"/>
      <c r="N17" s="28"/>
    </row>
    <row r="18" spans="1:38" ht="18.75" customHeight="1" x14ac:dyDescent="0.25">
      <c r="A18" s="49"/>
      <c r="B18" s="64" t="s">
        <v>15</v>
      </c>
      <c r="C18" s="65"/>
      <c r="D18" s="65">
        <v>7.2896164326747392</v>
      </c>
      <c r="E18" s="65">
        <v>-19.340208457844319</v>
      </c>
      <c r="F18" s="65">
        <v>13.714285714285745</v>
      </c>
      <c r="G18" s="65">
        <v>17.0538179216849</v>
      </c>
      <c r="H18" s="37"/>
      <c r="I18" s="38"/>
      <c r="J18" s="38"/>
      <c r="K18" s="38"/>
      <c r="L18" s="51"/>
    </row>
    <row r="19" spans="1:38" ht="12" customHeight="1" x14ac:dyDescent="0.25">
      <c r="A19" s="49"/>
      <c r="B19" s="60"/>
      <c r="C19" s="66"/>
      <c r="D19" s="66"/>
      <c r="E19" s="66"/>
      <c r="F19" s="66"/>
      <c r="G19" s="66"/>
      <c r="H19" s="40"/>
      <c r="I19" s="36"/>
      <c r="J19" s="36"/>
      <c r="K19" s="36"/>
      <c r="L19" s="51"/>
    </row>
    <row r="20" spans="1:38" ht="18.75" customHeight="1" x14ac:dyDescent="0.25">
      <c r="A20" s="49"/>
      <c r="B20" s="64" t="s">
        <v>16</v>
      </c>
      <c r="C20" s="65">
        <v>857.23099999999988</v>
      </c>
      <c r="D20" s="65">
        <v>986.59900000000005</v>
      </c>
      <c r="E20" s="65">
        <v>769.13099999999997</v>
      </c>
      <c r="F20" s="65">
        <v>657.89400000000001</v>
      </c>
      <c r="G20" s="65">
        <v>1020.0719999999999</v>
      </c>
      <c r="H20" s="23">
        <v>1415.7329999999999</v>
      </c>
      <c r="I20" s="59">
        <v>38.787556172505489</v>
      </c>
      <c r="J20" s="23">
        <v>138.78755617250548</v>
      </c>
      <c r="K20" s="23">
        <v>55.051117657251744</v>
      </c>
      <c r="L20" s="51"/>
    </row>
    <row r="21" spans="1:38" ht="18.75" customHeight="1" x14ac:dyDescent="0.25">
      <c r="A21" s="49"/>
      <c r="B21" s="64" t="s">
        <v>15</v>
      </c>
      <c r="C21" s="65"/>
      <c r="D21" s="65">
        <v>15.091381436275665</v>
      </c>
      <c r="E21" s="65">
        <v>-22.042187352713725</v>
      </c>
      <c r="F21" s="65">
        <v>-14.462685810349596</v>
      </c>
      <c r="G21" s="65">
        <v>55.051117657251744</v>
      </c>
      <c r="H21" s="23">
        <v>38.787556172505489</v>
      </c>
      <c r="I21" s="38"/>
      <c r="J21" s="38"/>
      <c r="K21" s="38"/>
      <c r="L21" s="51"/>
    </row>
    <row r="22" spans="1:38" ht="12" customHeight="1" x14ac:dyDescent="0.25">
      <c r="A22" s="49"/>
      <c r="B22" s="32"/>
      <c r="C22" s="39"/>
      <c r="D22" s="39"/>
      <c r="E22" s="39"/>
      <c r="F22" s="39"/>
      <c r="G22" s="39"/>
      <c r="H22" s="40"/>
      <c r="I22" s="36"/>
      <c r="J22" s="36"/>
      <c r="K22" s="36"/>
      <c r="L22" s="51"/>
    </row>
    <row r="23" spans="1:38" ht="14.25" customHeight="1" x14ac:dyDescent="0.25">
      <c r="A23" s="49"/>
      <c r="B23" s="34"/>
      <c r="C23" s="35"/>
      <c r="D23" s="35"/>
      <c r="E23" s="35"/>
      <c r="F23" s="35"/>
      <c r="G23" s="35"/>
      <c r="H23" s="35"/>
      <c r="I23" s="36"/>
      <c r="J23" s="36"/>
      <c r="K23" s="36"/>
      <c r="L23" s="51"/>
    </row>
    <row r="24" spans="1:38" s="44" customFormat="1" x14ac:dyDescent="0.25">
      <c r="A24" s="52"/>
      <c r="B24" s="32"/>
      <c r="C24" s="41"/>
      <c r="D24" s="41"/>
      <c r="E24" s="41"/>
      <c r="F24" s="41"/>
      <c r="G24" s="41"/>
      <c r="H24" s="42"/>
      <c r="I24" s="43"/>
      <c r="J24" s="43"/>
      <c r="K24" s="43"/>
      <c r="L24" s="51"/>
      <c r="M24" s="28"/>
      <c r="N24" s="29" t="s">
        <v>110</v>
      </c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</row>
    <row r="25" spans="1:38" s="44" customFormat="1" x14ac:dyDescent="0.25">
      <c r="A25" s="52"/>
      <c r="B25" s="32"/>
      <c r="C25" s="41"/>
      <c r="D25" s="41"/>
      <c r="E25" s="41"/>
      <c r="F25" s="41"/>
      <c r="G25" s="41"/>
      <c r="H25" s="42"/>
      <c r="I25" s="43"/>
      <c r="J25" s="43"/>
      <c r="K25" s="43"/>
      <c r="L25" s="51"/>
      <c r="M25" s="28"/>
      <c r="N25" s="29" t="s">
        <v>110</v>
      </c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</row>
    <row r="26" spans="1:38" s="44" customFormat="1" x14ac:dyDescent="0.25">
      <c r="A26" s="52"/>
      <c r="B26" s="32"/>
      <c r="C26" s="41"/>
      <c r="D26" s="41"/>
      <c r="E26" s="41"/>
      <c r="F26" s="41"/>
      <c r="G26" s="41"/>
      <c r="H26" s="42"/>
      <c r="I26" s="43"/>
      <c r="J26" s="43"/>
      <c r="K26" s="43"/>
      <c r="L26" s="51"/>
      <c r="M26" s="28"/>
      <c r="N26" s="29" t="s">
        <v>110</v>
      </c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</row>
    <row r="27" spans="1:38" s="44" customFormat="1" x14ac:dyDescent="0.25">
      <c r="A27" s="52"/>
      <c r="B27" s="32"/>
      <c r="C27" s="41"/>
      <c r="D27" s="41"/>
      <c r="E27" s="41"/>
      <c r="F27" s="41"/>
      <c r="G27" s="41"/>
      <c r="H27" s="42"/>
      <c r="I27" s="43"/>
      <c r="J27" s="43"/>
      <c r="K27" s="43"/>
      <c r="L27" s="51"/>
      <c r="M27" s="28"/>
      <c r="N27" s="29" t="s">
        <v>110</v>
      </c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</row>
    <row r="28" spans="1:38" s="44" customFormat="1" x14ac:dyDescent="0.25">
      <c r="A28" s="52"/>
      <c r="B28" s="32"/>
      <c r="C28" s="41"/>
      <c r="D28" s="41"/>
      <c r="E28" s="41"/>
      <c r="F28" s="41"/>
      <c r="G28" s="41"/>
      <c r="H28" s="42"/>
      <c r="I28" s="43"/>
      <c r="J28" s="43"/>
      <c r="K28" s="43"/>
      <c r="L28" s="51"/>
      <c r="M28" s="28"/>
      <c r="N28" s="29" t="s">
        <v>110</v>
      </c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</row>
    <row r="29" spans="1:38" s="44" customFormat="1" x14ac:dyDescent="0.25">
      <c r="A29" s="52"/>
      <c r="B29" s="32"/>
      <c r="C29" s="41"/>
      <c r="D29" s="41"/>
      <c r="E29" s="41"/>
      <c r="F29" s="41"/>
      <c r="G29" s="41"/>
      <c r="H29" s="42"/>
      <c r="I29" s="43"/>
      <c r="J29" s="43"/>
      <c r="K29" s="43"/>
      <c r="L29" s="51"/>
      <c r="M29" s="28"/>
      <c r="N29" s="29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</row>
    <row r="30" spans="1:38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28"/>
      <c r="N30" s="29" t="s">
        <v>110</v>
      </c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</row>
    <row r="31" spans="1:38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28"/>
      <c r="N31" s="29" t="s">
        <v>110</v>
      </c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</row>
    <row r="32" spans="1:38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</row>
    <row r="33" spans="1:38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</row>
    <row r="34" spans="1:38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</row>
    <row r="35" spans="1:38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</row>
    <row r="36" spans="1:38" s="44" customFormat="1" x14ac:dyDescent="0.25">
      <c r="A36" s="52"/>
      <c r="B36" s="34"/>
      <c r="C36" s="42"/>
      <c r="D36" s="42"/>
      <c r="E36" s="42"/>
      <c r="F36" s="42"/>
      <c r="G36" s="42"/>
      <c r="H36" s="42"/>
      <c r="I36" s="45"/>
      <c r="J36" s="45"/>
      <c r="K36" s="45"/>
      <c r="L36" s="51"/>
      <c r="M36" s="28"/>
      <c r="N36" s="29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</row>
    <row r="37" spans="1:38" s="44" customFormat="1" x14ac:dyDescent="0.25">
      <c r="A37" s="52"/>
      <c r="B37" s="117"/>
      <c r="C37" s="42"/>
      <c r="D37" s="42"/>
      <c r="E37" s="42"/>
      <c r="F37" s="42"/>
      <c r="G37" s="42"/>
      <c r="H37" s="42"/>
      <c r="I37" s="45"/>
      <c r="J37" s="45"/>
      <c r="K37" s="45"/>
      <c r="L37" s="51"/>
      <c r="M37" s="28"/>
      <c r="N37" s="29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</row>
    <row r="38" spans="1:38" x14ac:dyDescent="0.25">
      <c r="A38" s="53"/>
      <c r="B38" s="67" t="s">
        <v>136</v>
      </c>
      <c r="C38" s="54"/>
      <c r="D38" s="54"/>
      <c r="E38" s="54"/>
      <c r="F38" s="54"/>
      <c r="G38" s="54"/>
      <c r="H38" s="54"/>
      <c r="I38" s="54"/>
      <c r="J38" s="54"/>
      <c r="K38" s="54"/>
      <c r="L38" s="55"/>
    </row>
    <row r="39" spans="1:38" s="5" customFormat="1" x14ac:dyDescent="0.25"/>
    <row r="40" spans="1:38" s="5" customFormat="1" x14ac:dyDescent="0.25"/>
    <row r="41" spans="1:38" s="5" customFormat="1" x14ac:dyDescent="0.25">
      <c r="B41" s="18" t="s">
        <v>37</v>
      </c>
      <c r="C41" s="18"/>
      <c r="D41" s="18"/>
      <c r="E41" s="18"/>
    </row>
    <row r="42" spans="1:38" s="5" customFormat="1" x14ac:dyDescent="0.25">
      <c r="B42" s="218">
        <f>+'[10]Area nueva edificaciones'!B41-'[10]Area nueva vivienda'!B41</f>
        <v>547450</v>
      </c>
      <c r="C42" s="218"/>
      <c r="D42" s="218"/>
      <c r="E42" s="18"/>
    </row>
    <row r="43" spans="1:38" s="5" customFormat="1" x14ac:dyDescent="0.25">
      <c r="B43" s="218">
        <f>+'[10]Area nueva edificaciones'!B42-'[10]Area nueva vivienda'!B42</f>
        <v>484427</v>
      </c>
      <c r="C43" s="218"/>
      <c r="D43" s="218"/>
      <c r="E43" s="18"/>
    </row>
    <row r="44" spans="1:38" s="5" customFormat="1" x14ac:dyDescent="0.25">
      <c r="B44" s="218">
        <f>+'[10]Area nueva edificaciones'!B43-'[10]Area nueva vivienda'!B43</f>
        <v>319749</v>
      </c>
      <c r="C44" s="218"/>
      <c r="D44" s="218"/>
      <c r="E44" s="18"/>
    </row>
    <row r="45" spans="1:38" s="5" customFormat="1" x14ac:dyDescent="0.25">
      <c r="B45" s="218">
        <f>+'[10]Area nueva edificaciones'!B44-'[10]Area nueva vivienda'!B44</f>
        <v>317063</v>
      </c>
      <c r="C45" s="219" t="s">
        <v>205</v>
      </c>
      <c r="D45" s="218">
        <f>+AVERAGE(B42:B45)/1000</f>
        <v>417.17225000000002</v>
      </c>
      <c r="E45" s="18"/>
    </row>
    <row r="46" spans="1:38" s="5" customFormat="1" x14ac:dyDescent="0.25">
      <c r="B46" s="218">
        <f>+'[10]Area nueva edificaciones'!B45-'[10]Area nueva vivienda'!B45</f>
        <v>305593</v>
      </c>
      <c r="C46" s="219" t="s">
        <v>206</v>
      </c>
      <c r="D46" s="218">
        <f t="shared" ref="D46:D68" si="0">+AVERAGE(B43:B46)/1000</f>
        <v>356.70800000000003</v>
      </c>
      <c r="E46" s="18"/>
    </row>
    <row r="47" spans="1:38" s="5" customFormat="1" x14ac:dyDescent="0.25">
      <c r="B47" s="218">
        <f>+'[10]Area nueva edificaciones'!B46-'[10]Area nueva vivienda'!B46</f>
        <v>472531</v>
      </c>
      <c r="C47" s="219" t="s">
        <v>207</v>
      </c>
      <c r="D47" s="218">
        <f t="shared" si="0"/>
        <v>353.73399999999998</v>
      </c>
      <c r="E47" s="18"/>
    </row>
    <row r="48" spans="1:38" s="5" customFormat="1" x14ac:dyDescent="0.25">
      <c r="B48" s="218">
        <f>+'[10]Area nueva edificaciones'!B47-'[10]Area nueva vivienda'!B47</f>
        <v>522604</v>
      </c>
      <c r="C48" s="219" t="s">
        <v>208</v>
      </c>
      <c r="D48" s="218">
        <f t="shared" si="0"/>
        <v>404.44774999999998</v>
      </c>
      <c r="E48" s="18"/>
    </row>
    <row r="49" spans="2:5" s="5" customFormat="1" x14ac:dyDescent="0.25">
      <c r="B49" s="218">
        <f>+'[10]Area nueva edificaciones'!B48-'[10]Area nueva vivienda'!B48</f>
        <v>243834</v>
      </c>
      <c r="C49" s="219" t="s">
        <v>209</v>
      </c>
      <c r="D49" s="218">
        <f t="shared" si="0"/>
        <v>386.14049999999997</v>
      </c>
      <c r="E49" s="18"/>
    </row>
    <row r="50" spans="2:5" s="5" customFormat="1" x14ac:dyDescent="0.25">
      <c r="B50" s="218">
        <f>+'[10]Area nueva edificaciones'!B49-'[10]Area nueva vivienda'!B49</f>
        <v>430088</v>
      </c>
      <c r="C50" s="219" t="s">
        <v>210</v>
      </c>
      <c r="D50" s="218">
        <f t="shared" si="0"/>
        <v>417.26425</v>
      </c>
      <c r="E50" s="18"/>
    </row>
    <row r="51" spans="2:5" s="5" customFormat="1" x14ac:dyDescent="0.25">
      <c r="B51" s="218">
        <f>+'[10]Area nueva edificaciones'!B50-'[10]Area nueva vivienda'!B50</f>
        <v>256334</v>
      </c>
      <c r="C51" s="219" t="s">
        <v>211</v>
      </c>
      <c r="D51" s="218">
        <f t="shared" si="0"/>
        <v>363.21499999999997</v>
      </c>
      <c r="E51" s="18"/>
    </row>
    <row r="52" spans="2:5" s="5" customFormat="1" x14ac:dyDescent="0.25">
      <c r="B52" s="218">
        <f>+'[10]Area nueva edificaciones'!B51-'[10]Area nueva vivienda'!B51</f>
        <v>170809</v>
      </c>
      <c r="C52" s="219" t="s">
        <v>212</v>
      </c>
      <c r="D52" s="218">
        <f t="shared" si="0"/>
        <v>275.26625000000001</v>
      </c>
      <c r="E52" s="18"/>
    </row>
    <row r="53" spans="2:5" s="5" customFormat="1" x14ac:dyDescent="0.25">
      <c r="B53" s="218">
        <f>+'[10]Area nueva edificaciones'!B52-'[10]Area nueva vivienda'!B52</f>
        <v>242237</v>
      </c>
      <c r="C53" s="219" t="s">
        <v>213</v>
      </c>
      <c r="D53" s="218">
        <f t="shared" si="0"/>
        <v>274.86700000000002</v>
      </c>
      <c r="E53" s="140"/>
    </row>
    <row r="54" spans="2:5" s="5" customFormat="1" x14ac:dyDescent="0.25">
      <c r="B54" s="218">
        <f>+'[10]Area nueva edificaciones'!B53-'[10]Area nueva vivienda'!B53</f>
        <v>400644</v>
      </c>
      <c r="C54" s="219" t="s">
        <v>214</v>
      </c>
      <c r="D54" s="218">
        <f t="shared" si="0"/>
        <v>267.50599999999997</v>
      </c>
      <c r="E54" s="140"/>
    </row>
    <row r="55" spans="2:5" s="5" customFormat="1" x14ac:dyDescent="0.25">
      <c r="B55" s="218">
        <f>+'[10]Area nueva edificaciones'!B54-'[10]Area nueva vivienda'!B54</f>
        <v>430939</v>
      </c>
      <c r="C55" s="219" t="s">
        <v>215</v>
      </c>
      <c r="D55" s="218">
        <f t="shared" si="0"/>
        <v>311.15724999999998</v>
      </c>
      <c r="E55" s="140"/>
    </row>
    <row r="56" spans="2:5" s="5" customFormat="1" x14ac:dyDescent="0.25">
      <c r="B56" s="218">
        <f>+'[10]Area nueva edificaciones'!B55-'[10]Area nueva vivienda'!B55</f>
        <v>155016</v>
      </c>
      <c r="C56" s="219" t="s">
        <v>216</v>
      </c>
      <c r="D56" s="218">
        <f t="shared" si="0"/>
        <v>307.209</v>
      </c>
      <c r="E56" s="140"/>
    </row>
    <row r="57" spans="2:5" s="5" customFormat="1" x14ac:dyDescent="0.25">
      <c r="B57" s="218">
        <f>+'[10]Area nueva edificaciones'!B56-'[10]Area nueva vivienda'!B56</f>
        <v>193016</v>
      </c>
      <c r="C57" s="219" t="s">
        <v>217</v>
      </c>
      <c r="D57" s="218">
        <f t="shared" si="0"/>
        <v>294.90375</v>
      </c>
      <c r="E57" s="140"/>
    </row>
    <row r="58" spans="2:5" s="5" customFormat="1" x14ac:dyDescent="0.25">
      <c r="B58" s="218">
        <f>+'[10]Area nueva edificaciones'!B57-'[10]Area nueva vivienda'!B57</f>
        <v>220168</v>
      </c>
      <c r="C58" s="219" t="s">
        <v>218</v>
      </c>
      <c r="D58" s="218">
        <f t="shared" si="0"/>
        <v>249.78475</v>
      </c>
      <c r="E58" s="140"/>
    </row>
    <row r="59" spans="2:5" s="5" customFormat="1" x14ac:dyDescent="0.25">
      <c r="B59" s="218">
        <f>+'[10]Area nueva edificaciones'!B58-'[10]Area nueva vivienda'!B58</f>
        <v>290430</v>
      </c>
      <c r="C59" s="219" t="s">
        <v>219</v>
      </c>
      <c r="D59" s="218">
        <f t="shared" si="0"/>
        <v>214.6575</v>
      </c>
      <c r="E59" s="140"/>
    </row>
    <row r="60" spans="2:5" s="5" customFormat="1" x14ac:dyDescent="0.25">
      <c r="B60" s="218">
        <f>+'[10]Area nueva edificaciones'!B59-'[10]Area nueva vivienda'!B59</f>
        <v>258533</v>
      </c>
      <c r="C60" s="219" t="s">
        <v>220</v>
      </c>
      <c r="D60" s="218">
        <f t="shared" si="0"/>
        <v>240.53675000000001</v>
      </c>
      <c r="E60" s="140"/>
    </row>
    <row r="61" spans="2:5" s="5" customFormat="1" x14ac:dyDescent="0.25">
      <c r="B61" s="218">
        <f>+'[10]Area nueva edificaciones'!B60-'[10]Area nueva vivienda'!B60</f>
        <v>182344</v>
      </c>
      <c r="C61" s="219" t="s">
        <v>221</v>
      </c>
      <c r="D61" s="218">
        <f t="shared" si="0"/>
        <v>237.86875000000001</v>
      </c>
      <c r="E61" s="140"/>
    </row>
    <row r="62" spans="2:5" s="5" customFormat="1" x14ac:dyDescent="0.25">
      <c r="B62" s="218">
        <f>+'[10]Area nueva edificaciones'!B61-'[10]Area nueva vivienda'!B61</f>
        <v>291739</v>
      </c>
      <c r="C62" s="219" t="s">
        <v>222</v>
      </c>
      <c r="D62" s="218">
        <f t="shared" si="0"/>
        <v>255.76150000000001</v>
      </c>
      <c r="E62" s="140"/>
    </row>
    <row r="63" spans="2:5" s="5" customFormat="1" x14ac:dyDescent="0.25">
      <c r="B63" s="218">
        <f>+'[10]Area nueva edificaciones'!B62-'[10]Area nueva vivienda'!B62</f>
        <v>198154</v>
      </c>
      <c r="C63" s="219" t="s">
        <v>223</v>
      </c>
      <c r="D63" s="218">
        <f t="shared" si="0"/>
        <v>232.6925</v>
      </c>
      <c r="E63" s="140"/>
    </row>
    <row r="64" spans="2:5" s="5" customFormat="1" x14ac:dyDescent="0.25">
      <c r="B64" s="218">
        <f>+'[10]Area nueva edificaciones'!B63-'[10]Area nueva vivienda'!B63</f>
        <v>168001</v>
      </c>
      <c r="C64" s="219" t="s">
        <v>224</v>
      </c>
      <c r="D64" s="218">
        <f t="shared" si="0"/>
        <v>210.05950000000001</v>
      </c>
      <c r="E64" s="140"/>
    </row>
    <row r="65" spans="2:5" s="5" customFormat="1" x14ac:dyDescent="0.25">
      <c r="B65" s="218">
        <f>+'[10]Area nueva edificaciones'!B64-'[10]Area nueva vivienda'!B64</f>
        <v>424069</v>
      </c>
      <c r="C65" s="219" t="s">
        <v>225</v>
      </c>
      <c r="D65" s="218">
        <f t="shared" si="0"/>
        <v>270.49074999999999</v>
      </c>
      <c r="E65" s="140"/>
    </row>
    <row r="66" spans="2:5" s="5" customFormat="1" x14ac:dyDescent="0.25">
      <c r="B66" s="218">
        <f>+'[10]Area nueva edificaciones'!B65-'[10]Area nueva vivienda'!B65</f>
        <v>254251</v>
      </c>
      <c r="C66" s="219" t="s">
        <v>226</v>
      </c>
      <c r="D66" s="218">
        <f t="shared" si="0"/>
        <v>261.11874999999998</v>
      </c>
      <c r="E66" s="140"/>
    </row>
    <row r="67" spans="2:5" s="5" customFormat="1" x14ac:dyDescent="0.25">
      <c r="B67" s="218">
        <f>+'[10]Area nueva edificaciones'!B66-'[10]Area nueva vivienda'!B66</f>
        <v>389154</v>
      </c>
      <c r="C67" s="219" t="s">
        <v>227</v>
      </c>
      <c r="D67" s="218">
        <f t="shared" si="0"/>
        <v>308.86874999999998</v>
      </c>
      <c r="E67" s="140"/>
    </row>
    <row r="68" spans="2:5" s="5" customFormat="1" x14ac:dyDescent="0.25">
      <c r="B68" s="218">
        <f>+'[10]Area nueva edificaciones'!B67-'[10]Area nueva vivienda'!B67</f>
        <v>376667</v>
      </c>
      <c r="C68" s="219" t="s">
        <v>228</v>
      </c>
      <c r="D68" s="218">
        <f t="shared" si="0"/>
        <v>361.03525000000002</v>
      </c>
      <c r="E68" s="140"/>
    </row>
    <row r="69" spans="2:5" s="5" customFormat="1" x14ac:dyDescent="0.25">
      <c r="B69" s="218">
        <f>+'[10]Area nueva edificaciones'!B68-'[10]Area nueva vivienda'!B68</f>
        <v>246407</v>
      </c>
      <c r="C69" s="219" t="s">
        <v>229</v>
      </c>
      <c r="D69" s="218">
        <f>+AVERAGE(B66:B69)/1000</f>
        <v>316.61975000000001</v>
      </c>
      <c r="E69" s="140"/>
    </row>
    <row r="70" spans="2:5" s="5" customFormat="1" x14ac:dyDescent="0.25">
      <c r="B70" s="218">
        <f>+'[10]Area nueva edificaciones'!B69-'[10]Area nueva vivienda'!B69</f>
        <v>280485</v>
      </c>
      <c r="C70" s="219" t="s">
        <v>230</v>
      </c>
      <c r="D70" s="218">
        <f>+AVERAGE(B67:B70)/1000</f>
        <v>323.17824999999999</v>
      </c>
      <c r="E70" s="140"/>
    </row>
    <row r="71" spans="2:5" s="5" customFormat="1" x14ac:dyDescent="0.25">
      <c r="B71" s="218">
        <f>+'[10]Area nueva edificaciones'!B70-'[10]Area nueva vivienda'!B70</f>
        <v>831352</v>
      </c>
      <c r="C71" s="18" t="s">
        <v>231</v>
      </c>
      <c r="D71" s="218">
        <f>+AVERAGE(B68:B71)/1000</f>
        <v>433.72775000000001</v>
      </c>
      <c r="E71" s="140"/>
    </row>
    <row r="72" spans="2:5" s="5" customFormat="1" x14ac:dyDescent="0.25">
      <c r="B72" s="218">
        <v>304277</v>
      </c>
      <c r="C72" s="219" t="s">
        <v>238</v>
      </c>
      <c r="D72" s="218">
        <f>+AVERAGE(B69:B72)/1000</f>
        <v>415.63024999999999</v>
      </c>
      <c r="E72" s="140"/>
    </row>
    <row r="73" spans="2:5" s="5" customFormat="1" x14ac:dyDescent="0.25">
      <c r="B73" s="81"/>
      <c r="D73" s="157"/>
      <c r="E73" s="152"/>
    </row>
    <row r="74" spans="2:5" s="5" customFormat="1" x14ac:dyDescent="0.25">
      <c r="B74" s="81"/>
      <c r="D74" s="157"/>
      <c r="E74" s="152"/>
    </row>
    <row r="75" spans="2:5" s="5" customFormat="1" x14ac:dyDescent="0.25">
      <c r="B75" s="81"/>
      <c r="D75" s="157"/>
      <c r="E75" s="152"/>
    </row>
    <row r="76" spans="2:5" s="5" customFormat="1" x14ac:dyDescent="0.25">
      <c r="B76" s="81"/>
      <c r="D76" s="157"/>
      <c r="E76" s="152"/>
    </row>
    <row r="77" spans="2:5" s="5" customFormat="1" x14ac:dyDescent="0.25">
      <c r="B77" s="81"/>
      <c r="D77" s="157"/>
      <c r="E77" s="152"/>
    </row>
    <row r="78" spans="2:5" s="5" customFormat="1" x14ac:dyDescent="0.25">
      <c r="B78" s="81"/>
      <c r="D78" s="157"/>
      <c r="E78" s="152"/>
    </row>
    <row r="79" spans="2:5" s="5" customFormat="1" x14ac:dyDescent="0.25">
      <c r="B79" s="81"/>
      <c r="D79" s="157"/>
      <c r="E79" s="152"/>
    </row>
    <row r="80" spans="2:5" s="5" customFormat="1" x14ac:dyDescent="0.25">
      <c r="B80" s="81"/>
      <c r="D80" s="157"/>
      <c r="E80" s="152"/>
    </row>
    <row r="81" spans="2:38" s="5" customFormat="1" x14ac:dyDescent="0.25">
      <c r="B81" s="81"/>
      <c r="D81" s="157"/>
      <c r="E81" s="152"/>
    </row>
    <row r="82" spans="2:38" s="18" customFormat="1" x14ac:dyDescent="0.25">
      <c r="B82" s="68"/>
      <c r="D82" s="144"/>
      <c r="E82" s="140"/>
    </row>
    <row r="83" spans="2:38" s="18" customFormat="1" x14ac:dyDescent="0.25">
      <c r="B83" s="68"/>
      <c r="D83" s="144"/>
      <c r="E83" s="140"/>
    </row>
    <row r="84" spans="2:38" s="134" customFormat="1" x14ac:dyDescent="0.25">
      <c r="B84" s="135"/>
      <c r="D84" s="138"/>
      <c r="E84" s="137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  <c r="AD84" s="18"/>
      <c r="AE84" s="18"/>
      <c r="AF84" s="18"/>
      <c r="AG84" s="18"/>
      <c r="AH84" s="18"/>
      <c r="AI84" s="18"/>
      <c r="AJ84" s="18"/>
      <c r="AK84" s="18"/>
      <c r="AL84" s="18"/>
    </row>
    <row r="85" spans="2:38" s="134" customFormat="1" x14ac:dyDescent="0.25">
      <c r="B85" s="135"/>
      <c r="D85" s="138"/>
      <c r="E85" s="137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  <c r="AD85" s="18"/>
      <c r="AE85" s="18"/>
      <c r="AF85" s="18"/>
      <c r="AG85" s="18"/>
      <c r="AH85" s="18"/>
      <c r="AI85" s="18"/>
      <c r="AJ85" s="18"/>
      <c r="AK85" s="18"/>
      <c r="AL85" s="18"/>
    </row>
    <row r="86" spans="2:38" s="134" customFormat="1" x14ac:dyDescent="0.25">
      <c r="B86" s="135"/>
      <c r="D86" s="138"/>
      <c r="E86" s="137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</row>
    <row r="87" spans="2:38" s="134" customFormat="1" x14ac:dyDescent="0.25">
      <c r="B87" s="135"/>
      <c r="D87" s="138"/>
      <c r="E87" s="137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  <c r="AD87" s="18"/>
      <c r="AE87" s="18"/>
      <c r="AF87" s="18"/>
      <c r="AG87" s="18"/>
      <c r="AH87" s="18"/>
      <c r="AI87" s="18"/>
      <c r="AJ87" s="18"/>
      <c r="AK87" s="18"/>
      <c r="AL87" s="18"/>
    </row>
    <row r="88" spans="2:38" s="134" customFormat="1" x14ac:dyDescent="0.25">
      <c r="B88" s="135"/>
      <c r="D88" s="138"/>
      <c r="E88" s="137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  <c r="AD88" s="18"/>
      <c r="AE88" s="18"/>
      <c r="AF88" s="18"/>
      <c r="AG88" s="18"/>
      <c r="AH88" s="18"/>
      <c r="AI88" s="18"/>
      <c r="AJ88" s="18"/>
      <c r="AK88" s="18"/>
      <c r="AL88" s="18"/>
    </row>
    <row r="89" spans="2:38" s="134" customFormat="1" x14ac:dyDescent="0.25">
      <c r="B89" s="135"/>
      <c r="D89" s="138"/>
      <c r="E89" s="137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</row>
    <row r="90" spans="2:38" s="134" customFormat="1" x14ac:dyDescent="0.25">
      <c r="B90" s="135"/>
      <c r="D90" s="138"/>
      <c r="E90" s="137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  <c r="AD90" s="18"/>
      <c r="AE90" s="18"/>
      <c r="AF90" s="18"/>
      <c r="AG90" s="18"/>
      <c r="AH90" s="18"/>
      <c r="AI90" s="18"/>
      <c r="AJ90" s="18"/>
      <c r="AK90" s="18"/>
      <c r="AL90" s="18"/>
    </row>
    <row r="91" spans="2:38" s="134" customFormat="1" x14ac:dyDescent="0.25">
      <c r="B91" s="135"/>
      <c r="D91" s="138"/>
      <c r="E91" s="137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  <c r="AD91" s="18"/>
      <c r="AE91" s="18"/>
      <c r="AF91" s="18"/>
      <c r="AG91" s="18"/>
      <c r="AH91" s="18"/>
      <c r="AI91" s="18"/>
      <c r="AJ91" s="18"/>
      <c r="AK91" s="18"/>
      <c r="AL91" s="18"/>
    </row>
    <row r="92" spans="2:38" s="134" customFormat="1" x14ac:dyDescent="0.25">
      <c r="B92" s="135"/>
      <c r="D92" s="138"/>
      <c r="E92" s="137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</row>
    <row r="93" spans="2:38" s="134" customFormat="1" x14ac:dyDescent="0.25">
      <c r="B93" s="135"/>
      <c r="D93" s="138"/>
      <c r="E93" s="137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  <c r="AD93" s="18"/>
      <c r="AE93" s="18"/>
      <c r="AF93" s="18"/>
      <c r="AG93" s="18"/>
      <c r="AH93" s="18"/>
      <c r="AI93" s="18"/>
      <c r="AJ93" s="18"/>
      <c r="AK93" s="18"/>
      <c r="AL93" s="18"/>
    </row>
    <row r="94" spans="2:38" s="134" customFormat="1" x14ac:dyDescent="0.25">
      <c r="B94" s="135"/>
      <c r="D94" s="138"/>
      <c r="E94" s="137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</row>
    <row r="95" spans="2:38" s="134" customFormat="1" x14ac:dyDescent="0.25">
      <c r="B95" s="135"/>
      <c r="D95" s="138"/>
      <c r="E95" s="137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/>
      <c r="AI95" s="18"/>
      <c r="AJ95" s="18"/>
      <c r="AK95" s="18"/>
      <c r="AL95" s="18"/>
    </row>
    <row r="96" spans="2:38" s="134" customFormat="1" x14ac:dyDescent="0.25">
      <c r="B96" s="135"/>
      <c r="D96" s="138"/>
      <c r="E96" s="137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  <c r="AD96" s="18"/>
      <c r="AE96" s="18"/>
      <c r="AF96" s="18"/>
      <c r="AG96" s="18"/>
      <c r="AH96" s="18"/>
      <c r="AI96" s="18"/>
      <c r="AJ96" s="18"/>
      <c r="AK96" s="18"/>
      <c r="AL96" s="18"/>
    </row>
    <row r="97" spans="2:38" s="134" customFormat="1" x14ac:dyDescent="0.25">
      <c r="B97" s="135"/>
      <c r="D97" s="138"/>
      <c r="E97" s="137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</row>
    <row r="98" spans="2:38" s="134" customFormat="1" x14ac:dyDescent="0.25">
      <c r="B98" s="135"/>
      <c r="D98" s="138"/>
      <c r="E98" s="137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/>
      <c r="AI98" s="18"/>
      <c r="AJ98" s="18"/>
      <c r="AK98" s="18"/>
      <c r="AL98" s="18"/>
    </row>
    <row r="99" spans="2:38" s="134" customFormat="1" x14ac:dyDescent="0.25">
      <c r="B99" s="135"/>
      <c r="D99" s="138"/>
      <c r="E99" s="137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</row>
    <row r="100" spans="2:38" s="134" customFormat="1" x14ac:dyDescent="0.25">
      <c r="B100" s="135"/>
      <c r="D100" s="138"/>
      <c r="E100" s="137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  <c r="AD100" s="18"/>
      <c r="AE100" s="18"/>
      <c r="AF100" s="18"/>
      <c r="AG100" s="18"/>
      <c r="AH100" s="18"/>
      <c r="AI100" s="18"/>
      <c r="AJ100" s="18"/>
      <c r="AK100" s="18"/>
      <c r="AL100" s="18"/>
    </row>
    <row r="101" spans="2:38" s="134" customFormat="1" x14ac:dyDescent="0.25">
      <c r="B101" s="135"/>
      <c r="D101" s="138"/>
      <c r="E101" s="137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</row>
    <row r="102" spans="2:38" s="134" customFormat="1" x14ac:dyDescent="0.25">
      <c r="B102" s="135"/>
      <c r="D102" s="138"/>
      <c r="E102" s="137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  <c r="AD102" s="18"/>
      <c r="AE102" s="18"/>
      <c r="AF102" s="18"/>
      <c r="AG102" s="18"/>
      <c r="AH102" s="18"/>
      <c r="AI102" s="18"/>
      <c r="AJ102" s="18"/>
      <c r="AK102" s="18"/>
      <c r="AL102" s="18"/>
    </row>
    <row r="103" spans="2:38" s="134" customFormat="1" x14ac:dyDescent="0.25">
      <c r="B103" s="135"/>
      <c r="D103" s="138"/>
      <c r="E103" s="137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  <c r="AD103" s="18"/>
      <c r="AE103" s="18"/>
      <c r="AF103" s="18"/>
      <c r="AG103" s="18"/>
      <c r="AH103" s="18"/>
      <c r="AI103" s="18"/>
      <c r="AJ103" s="18"/>
      <c r="AK103" s="18"/>
      <c r="AL103" s="18"/>
    </row>
    <row r="104" spans="2:38" s="134" customFormat="1" x14ac:dyDescent="0.25">
      <c r="B104" s="135"/>
      <c r="D104" s="138"/>
      <c r="E104" s="137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</row>
    <row r="105" spans="2:38" s="134" customFormat="1" x14ac:dyDescent="0.25">
      <c r="B105" s="135"/>
      <c r="D105" s="138"/>
      <c r="E105" s="137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  <c r="AD105" s="18"/>
      <c r="AE105" s="18"/>
      <c r="AF105" s="18"/>
      <c r="AG105" s="18"/>
      <c r="AH105" s="18"/>
      <c r="AI105" s="18"/>
      <c r="AJ105" s="18"/>
      <c r="AK105" s="18"/>
      <c r="AL105" s="18"/>
    </row>
    <row r="106" spans="2:38" s="110" customFormat="1" x14ac:dyDescent="0.25">
      <c r="B106" s="111"/>
      <c r="D106" s="113"/>
      <c r="E106" s="114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/>
      <c r="AI106" s="18"/>
      <c r="AJ106" s="18"/>
      <c r="AK106" s="18"/>
      <c r="AL106" s="18"/>
    </row>
    <row r="107" spans="2:38" s="110" customFormat="1" x14ac:dyDescent="0.25">
      <c r="B107" s="111"/>
      <c r="D107" s="113"/>
      <c r="E107" s="114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  <c r="AD107" s="18"/>
      <c r="AE107" s="18"/>
      <c r="AF107" s="18"/>
      <c r="AG107" s="18"/>
      <c r="AH107" s="18"/>
      <c r="AI107" s="18"/>
      <c r="AJ107" s="18"/>
      <c r="AK107" s="18"/>
      <c r="AL107" s="18"/>
    </row>
    <row r="108" spans="2:38" s="110" customFormat="1" x14ac:dyDescent="0.25">
      <c r="B108" s="111"/>
      <c r="D108" s="113"/>
      <c r="E108" s="114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</row>
    <row r="109" spans="2:38" s="110" customFormat="1" x14ac:dyDescent="0.25">
      <c r="B109" s="111"/>
      <c r="D109" s="113"/>
      <c r="E109" s="114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/>
      <c r="AI109" s="18"/>
      <c r="AJ109" s="18"/>
      <c r="AK109" s="18"/>
      <c r="AL109" s="18"/>
    </row>
    <row r="110" spans="2:38" s="110" customFormat="1" x14ac:dyDescent="0.25">
      <c r="B110" s="111"/>
      <c r="D110" s="113"/>
      <c r="E110" s="114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</row>
    <row r="111" spans="2:38" s="110" customFormat="1" x14ac:dyDescent="0.25">
      <c r="B111" s="111"/>
      <c r="D111" s="113"/>
      <c r="E111" s="114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  <c r="AD111" s="18"/>
      <c r="AE111" s="18"/>
      <c r="AF111" s="18"/>
      <c r="AG111" s="18"/>
      <c r="AH111" s="18"/>
      <c r="AI111" s="18"/>
      <c r="AJ111" s="18"/>
      <c r="AK111" s="18"/>
      <c r="AL111" s="18"/>
    </row>
    <row r="112" spans="2:38" s="110" customFormat="1" x14ac:dyDescent="0.25">
      <c r="B112" s="111"/>
      <c r="D112" s="113"/>
      <c r="E112" s="114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  <c r="AD112" s="18"/>
      <c r="AE112" s="18"/>
      <c r="AF112" s="18"/>
      <c r="AG112" s="18"/>
      <c r="AH112" s="18"/>
      <c r="AI112" s="18"/>
      <c r="AJ112" s="18"/>
      <c r="AK112" s="18"/>
      <c r="AL112" s="18"/>
    </row>
    <row r="113" spans="2:38" s="110" customFormat="1" x14ac:dyDescent="0.25">
      <c r="B113" s="111"/>
      <c r="D113" s="113"/>
      <c r="E113" s="114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  <c r="AD113" s="18"/>
      <c r="AE113" s="18"/>
      <c r="AF113" s="18"/>
      <c r="AG113" s="18"/>
      <c r="AH113" s="18"/>
      <c r="AI113" s="18"/>
      <c r="AJ113" s="18"/>
      <c r="AK113" s="18"/>
      <c r="AL113" s="18"/>
    </row>
    <row r="114" spans="2:38" s="110" customFormat="1" x14ac:dyDescent="0.25">
      <c r="B114" s="111"/>
      <c r="D114" s="113"/>
      <c r="E114" s="114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</row>
    <row r="115" spans="2:38" s="110" customFormat="1" x14ac:dyDescent="0.25">
      <c r="B115" s="111"/>
      <c r="D115" s="113"/>
      <c r="E115" s="114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  <c r="AD115" s="18"/>
      <c r="AE115" s="18"/>
      <c r="AF115" s="18"/>
      <c r="AG115" s="18"/>
      <c r="AH115" s="18"/>
      <c r="AI115" s="18"/>
      <c r="AJ115" s="18"/>
      <c r="AK115" s="18"/>
      <c r="AL115" s="18"/>
    </row>
    <row r="116" spans="2:38" s="110" customFormat="1" x14ac:dyDescent="0.25">
      <c r="B116" s="111"/>
      <c r="D116" s="113"/>
      <c r="E116" s="114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  <c r="AD116" s="18"/>
      <c r="AE116" s="18"/>
      <c r="AF116" s="18"/>
      <c r="AG116" s="18"/>
      <c r="AH116" s="18"/>
      <c r="AI116" s="18"/>
      <c r="AJ116" s="18"/>
      <c r="AK116" s="18"/>
      <c r="AL116" s="18"/>
    </row>
    <row r="117" spans="2:38" s="110" customFormat="1" x14ac:dyDescent="0.25">
      <c r="B117" s="111"/>
      <c r="D117" s="113"/>
      <c r="E117" s="114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</row>
    <row r="118" spans="2:38" s="110" customFormat="1" x14ac:dyDescent="0.25">
      <c r="B118" s="111"/>
      <c r="D118" s="113"/>
      <c r="E118" s="114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  <c r="AD118" s="18"/>
      <c r="AE118" s="18"/>
      <c r="AF118" s="18"/>
      <c r="AG118" s="18"/>
      <c r="AH118" s="18"/>
      <c r="AI118" s="18"/>
      <c r="AJ118" s="18"/>
      <c r="AK118" s="18"/>
      <c r="AL118" s="18"/>
    </row>
    <row r="119" spans="2:38" s="110" customFormat="1" x14ac:dyDescent="0.25">
      <c r="B119" s="111"/>
      <c r="D119" s="113"/>
      <c r="E119" s="114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  <c r="AD119" s="18"/>
      <c r="AE119" s="18"/>
      <c r="AF119" s="18"/>
      <c r="AG119" s="18"/>
      <c r="AH119" s="18"/>
      <c r="AI119" s="18"/>
      <c r="AJ119" s="18"/>
      <c r="AK119" s="18"/>
      <c r="AL119" s="18"/>
    </row>
    <row r="120" spans="2:38" s="110" customFormat="1" x14ac:dyDescent="0.25">
      <c r="B120" s="111"/>
      <c r="D120" s="113"/>
      <c r="E120" s="114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</row>
    <row r="121" spans="2:38" s="110" customFormat="1" x14ac:dyDescent="0.25">
      <c r="B121" s="111"/>
      <c r="D121" s="113"/>
      <c r="E121" s="114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  <c r="AD121" s="18"/>
      <c r="AE121" s="18"/>
      <c r="AF121" s="18"/>
      <c r="AG121" s="18"/>
      <c r="AH121" s="18"/>
      <c r="AI121" s="18"/>
      <c r="AJ121" s="18"/>
      <c r="AK121" s="18"/>
      <c r="AL121" s="18"/>
    </row>
    <row r="122" spans="2:38" s="110" customFormat="1" x14ac:dyDescent="0.25">
      <c r="B122" s="111"/>
      <c r="D122" s="113"/>
      <c r="E122" s="114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/>
      <c r="AI122" s="18"/>
      <c r="AJ122" s="18"/>
      <c r="AK122" s="18"/>
      <c r="AL122" s="18"/>
    </row>
    <row r="123" spans="2:38" s="110" customFormat="1" x14ac:dyDescent="0.25">
      <c r="D123" s="113"/>
      <c r="E123" s="114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  <c r="AK123" s="18"/>
      <c r="AL123" s="18"/>
    </row>
    <row r="124" spans="2:38" s="110" customFormat="1" x14ac:dyDescent="0.25">
      <c r="D124" s="113"/>
      <c r="E124" s="114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</row>
    <row r="125" spans="2:38" s="110" customFormat="1" x14ac:dyDescent="0.25">
      <c r="D125" s="113"/>
      <c r="E125" s="114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/>
      <c r="AI125" s="18"/>
      <c r="AJ125" s="18"/>
      <c r="AK125" s="18"/>
      <c r="AL125" s="18"/>
    </row>
    <row r="126" spans="2:38" s="110" customFormat="1" x14ac:dyDescent="0.25">
      <c r="D126" s="113"/>
      <c r="E126" s="114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</row>
    <row r="127" spans="2:38" s="110" customFormat="1" x14ac:dyDescent="0.25">
      <c r="D127" s="113"/>
      <c r="E127" s="114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  <c r="AD127" s="18"/>
      <c r="AE127" s="18"/>
      <c r="AF127" s="18"/>
      <c r="AG127" s="18"/>
      <c r="AH127" s="18"/>
      <c r="AI127" s="18"/>
      <c r="AJ127" s="18"/>
      <c r="AK127" s="18"/>
      <c r="AL127" s="18"/>
    </row>
    <row r="128" spans="2:38" s="110" customFormat="1" x14ac:dyDescent="0.25">
      <c r="D128" s="113"/>
      <c r="E128" s="114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  <c r="AD128" s="18"/>
      <c r="AE128" s="18"/>
      <c r="AF128" s="18"/>
      <c r="AG128" s="18"/>
      <c r="AH128" s="18"/>
      <c r="AI128" s="18"/>
      <c r="AJ128" s="18"/>
      <c r="AK128" s="18"/>
      <c r="AL128" s="18"/>
    </row>
    <row r="129" spans="4:38" s="110" customFormat="1" x14ac:dyDescent="0.25">
      <c r="D129" s="113"/>
      <c r="E129" s="114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  <c r="AD129" s="18"/>
      <c r="AE129" s="18"/>
      <c r="AF129" s="18"/>
      <c r="AG129" s="18"/>
      <c r="AH129" s="18"/>
      <c r="AI129" s="18"/>
      <c r="AJ129" s="18"/>
      <c r="AK129" s="18"/>
      <c r="AL129" s="18"/>
    </row>
    <row r="130" spans="4:38" s="110" customFormat="1" x14ac:dyDescent="0.25">
      <c r="D130" s="113"/>
      <c r="E130" s="114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</row>
    <row r="131" spans="4:38" s="110" customFormat="1" x14ac:dyDescent="0.25">
      <c r="D131" s="113"/>
      <c r="E131" s="114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  <c r="AD131" s="18"/>
      <c r="AE131" s="18"/>
      <c r="AF131" s="18"/>
      <c r="AG131" s="18"/>
      <c r="AH131" s="18"/>
      <c r="AI131" s="18"/>
      <c r="AJ131" s="18"/>
      <c r="AK131" s="18"/>
      <c r="AL131" s="18"/>
    </row>
    <row r="132" spans="4:38" s="110" customFormat="1" x14ac:dyDescent="0.25"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  <c r="AD132" s="18"/>
      <c r="AE132" s="18"/>
      <c r="AF132" s="18"/>
      <c r="AG132" s="18"/>
      <c r="AH132" s="18"/>
      <c r="AI132" s="18"/>
      <c r="AJ132" s="18"/>
      <c r="AK132" s="18"/>
      <c r="AL132" s="18"/>
    </row>
    <row r="133" spans="4:38" s="110" customFormat="1" x14ac:dyDescent="0.25"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</row>
    <row r="134" spans="4:38" s="18" customFormat="1" x14ac:dyDescent="0.25"/>
    <row r="135" spans="4:38" s="18" customFormat="1" x14ac:dyDescent="0.25"/>
    <row r="136" spans="4:38" s="18" customFormat="1" x14ac:dyDescent="0.25"/>
    <row r="137" spans="4:38" s="18" customFormat="1" x14ac:dyDescent="0.25"/>
    <row r="138" spans="4:38" s="29" customFormat="1" x14ac:dyDescent="0.25"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/>
      <c r="AI138" s="18"/>
      <c r="AJ138" s="18"/>
      <c r="AK138" s="18"/>
      <c r="AL138" s="18"/>
    </row>
    <row r="139" spans="4:38" s="29" customFormat="1" x14ac:dyDescent="0.25"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  <c r="AD139" s="18"/>
      <c r="AE139" s="18"/>
      <c r="AF139" s="18"/>
      <c r="AG139" s="18"/>
      <c r="AH139" s="18"/>
      <c r="AI139" s="18"/>
      <c r="AJ139" s="18"/>
      <c r="AK139" s="18"/>
      <c r="AL139" s="18"/>
    </row>
    <row r="140" spans="4:38" s="29" customFormat="1" x14ac:dyDescent="0.25"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</row>
    <row r="141" spans="4:38" s="29" customFormat="1" x14ac:dyDescent="0.25"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/>
      <c r="AI141" s="18"/>
      <c r="AJ141" s="18"/>
      <c r="AK141" s="18"/>
      <c r="AL141" s="18"/>
    </row>
    <row r="142" spans="4:38" s="29" customFormat="1" x14ac:dyDescent="0.25"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</row>
    <row r="143" spans="4:38" s="29" customFormat="1" x14ac:dyDescent="0.25"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  <c r="AD143" s="18"/>
      <c r="AE143" s="18"/>
      <c r="AF143" s="18"/>
      <c r="AG143" s="18"/>
      <c r="AH143" s="18"/>
      <c r="AI143" s="18"/>
      <c r="AJ143" s="18"/>
      <c r="AK143" s="18"/>
      <c r="AL143" s="18"/>
    </row>
    <row r="144" spans="4:38" s="29" customFormat="1" x14ac:dyDescent="0.25"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  <c r="AD144" s="18"/>
      <c r="AE144" s="18"/>
      <c r="AF144" s="18"/>
      <c r="AG144" s="18"/>
      <c r="AH144" s="18"/>
      <c r="AI144" s="18"/>
      <c r="AJ144" s="18"/>
      <c r="AK144" s="18"/>
      <c r="AL144" s="18"/>
    </row>
    <row r="145" spans="15:38" s="29" customFormat="1" x14ac:dyDescent="0.25"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  <c r="AD145" s="18"/>
      <c r="AE145" s="18"/>
      <c r="AF145" s="18"/>
      <c r="AG145" s="18"/>
      <c r="AH145" s="18"/>
      <c r="AI145" s="18"/>
      <c r="AJ145" s="18"/>
      <c r="AK145" s="18"/>
      <c r="AL145" s="18"/>
    </row>
    <row r="146" spans="15:38" s="29" customFormat="1" x14ac:dyDescent="0.25"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</row>
    <row r="147" spans="15:38" s="29" customFormat="1" x14ac:dyDescent="0.25"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18"/>
      <c r="AE147" s="18"/>
      <c r="AF147" s="18"/>
      <c r="AG147" s="18"/>
      <c r="AH147" s="18"/>
      <c r="AI147" s="18"/>
      <c r="AJ147" s="18"/>
      <c r="AK147" s="18"/>
      <c r="AL147" s="18"/>
    </row>
    <row r="148" spans="15:38" s="29" customFormat="1" x14ac:dyDescent="0.25"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18"/>
      <c r="AE148" s="18"/>
      <c r="AF148" s="18"/>
      <c r="AG148" s="18"/>
      <c r="AH148" s="18"/>
      <c r="AI148" s="18"/>
      <c r="AJ148" s="18"/>
      <c r="AK148" s="18"/>
      <c r="AL148" s="18"/>
    </row>
    <row r="149" spans="15:38" s="29" customFormat="1" x14ac:dyDescent="0.25"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Q54"/>
  <sheetViews>
    <sheetView zoomScaleSheetLayoutView="100" workbookViewId="0">
      <pane ySplit="11" topLeftCell="A12" activePane="bottomLeft" state="frozen"/>
      <selection activeCell="A25" sqref="A25"/>
      <selection pane="bottomLeft" activeCell="C7" sqref="C7:J7"/>
    </sheetView>
  </sheetViews>
  <sheetFormatPr baseColWidth="10" defaultColWidth="10.85546875" defaultRowHeight="15.75" x14ac:dyDescent="0.25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42578125" style="5" customWidth="1"/>
    <col min="6" max="6" width="10" style="5" customWidth="1"/>
    <col min="7" max="8" width="9.28515625" style="5" customWidth="1"/>
    <col min="9" max="9" width="10.5703125" style="5" customWidth="1"/>
    <col min="10" max="10" width="10" style="5" customWidth="1"/>
    <col min="11" max="11" width="1.85546875" style="5" customWidth="1"/>
    <col min="12" max="12" width="15.140625" style="18" bestFit="1" customWidth="1"/>
    <col min="13" max="13" width="13.5703125" style="18" customWidth="1"/>
    <col min="14" max="14" width="10.85546875" style="18" customWidth="1"/>
    <col min="15" max="15" width="13.28515625" style="18" bestFit="1" customWidth="1"/>
    <col min="16" max="17" width="10.85546875" style="134"/>
    <col min="18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141"/>
    </row>
    <row r="2" spans="1:17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13"/>
      <c r="L2" s="141"/>
    </row>
    <row r="3" spans="1:17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13"/>
      <c r="L3" s="141"/>
    </row>
    <row r="4" spans="1:17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14"/>
    </row>
    <row r="5" spans="1:17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14"/>
      <c r="M5" s="146"/>
    </row>
    <row r="6" spans="1:17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14"/>
    </row>
    <row r="7" spans="1:17" x14ac:dyDescent="0.25">
      <c r="A7" s="12"/>
      <c r="B7" s="6"/>
      <c r="C7" s="232" t="s">
        <v>39</v>
      </c>
      <c r="D7" s="232"/>
      <c r="E7" s="232"/>
      <c r="F7" s="232"/>
      <c r="G7" s="232"/>
      <c r="H7" s="232"/>
      <c r="I7" s="232"/>
      <c r="J7" s="232"/>
      <c r="K7" s="14"/>
    </row>
    <row r="8" spans="1:17" x14ac:dyDescent="0.25">
      <c r="A8" s="12"/>
      <c r="B8" s="6"/>
      <c r="C8" s="232" t="s">
        <v>65</v>
      </c>
      <c r="D8" s="232"/>
      <c r="E8" s="232"/>
      <c r="F8" s="232"/>
      <c r="G8" s="232"/>
      <c r="H8" s="232"/>
      <c r="I8" s="232"/>
      <c r="J8" s="232"/>
      <c r="K8" s="14"/>
    </row>
    <row r="9" spans="1:17" x14ac:dyDescent="0.25">
      <c r="A9" s="12"/>
      <c r="B9" s="6"/>
      <c r="C9" s="24"/>
      <c r="D9" s="24"/>
      <c r="E9" s="24"/>
      <c r="F9" s="24"/>
      <c r="G9" s="24"/>
      <c r="H9" s="24"/>
      <c r="I9" s="6"/>
      <c r="J9" s="87"/>
      <c r="K9" s="14"/>
    </row>
    <row r="10" spans="1:17" ht="15.75" customHeight="1" x14ac:dyDescent="0.25">
      <c r="A10" s="12"/>
      <c r="B10" s="7"/>
      <c r="C10" s="240" t="s">
        <v>234</v>
      </c>
      <c r="D10" s="240"/>
      <c r="E10" s="234" t="s">
        <v>178</v>
      </c>
      <c r="F10" s="234" t="s">
        <v>179</v>
      </c>
      <c r="G10" s="240" t="s">
        <v>235</v>
      </c>
      <c r="H10" s="240"/>
      <c r="I10" s="234" t="s">
        <v>178</v>
      </c>
      <c r="J10" s="234" t="s">
        <v>179</v>
      </c>
      <c r="K10" s="14"/>
    </row>
    <row r="11" spans="1:17" x14ac:dyDescent="0.25">
      <c r="A11" s="12"/>
      <c r="B11" s="7"/>
      <c r="C11" s="24">
        <v>2013</v>
      </c>
      <c r="D11" s="24">
        <v>2014</v>
      </c>
      <c r="E11" s="234"/>
      <c r="F11" s="234"/>
      <c r="G11" s="27">
        <v>2013</v>
      </c>
      <c r="H11" s="27">
        <v>2014</v>
      </c>
      <c r="I11" s="234"/>
      <c r="J11" s="234"/>
      <c r="K11" s="14"/>
      <c r="L11" s="237" t="s">
        <v>174</v>
      </c>
      <c r="M11" s="238"/>
      <c r="N11" s="239" t="s">
        <v>173</v>
      </c>
      <c r="O11" s="239"/>
    </row>
    <row r="12" spans="1:17" ht="12" customHeight="1" x14ac:dyDescent="0.25">
      <c r="A12" s="12"/>
      <c r="B12" s="7"/>
      <c r="C12" s="24"/>
      <c r="D12" s="24"/>
      <c r="E12" s="24"/>
      <c r="F12" s="24"/>
      <c r="G12" s="24"/>
      <c r="H12" s="24"/>
      <c r="I12" s="24"/>
      <c r="J12" s="24"/>
      <c r="K12" s="14"/>
    </row>
    <row r="13" spans="1:17" x14ac:dyDescent="0.25">
      <c r="A13" s="12"/>
      <c r="B13" s="8" t="s">
        <v>20</v>
      </c>
      <c r="C13" s="23">
        <v>5486.6420000000007</v>
      </c>
      <c r="D13" s="23">
        <v>5655.4790000000003</v>
      </c>
      <c r="E13" s="23">
        <v>3.0772374067781216</v>
      </c>
      <c r="F13" s="58">
        <v>100</v>
      </c>
      <c r="G13" s="23">
        <v>256.03800000000001</v>
      </c>
      <c r="H13" s="23">
        <v>310.98900000000003</v>
      </c>
      <c r="I13" s="23">
        <v>21.462048602160632</v>
      </c>
      <c r="J13" s="58">
        <v>100</v>
      </c>
      <c r="K13" s="14"/>
      <c r="L13" s="68"/>
      <c r="M13" s="140"/>
      <c r="N13" s="18" t="s">
        <v>173</v>
      </c>
    </row>
    <row r="14" spans="1:17" x14ac:dyDescent="0.25">
      <c r="A14" s="12"/>
      <c r="B14" s="7" t="s">
        <v>21</v>
      </c>
      <c r="C14" s="20">
        <v>3712.1889999999999</v>
      </c>
      <c r="D14" s="23">
        <v>3351.9349999999999</v>
      </c>
      <c r="E14" s="20">
        <v>-9.7046244143280447</v>
      </c>
      <c r="F14" s="20">
        <v>59.268808176990838</v>
      </c>
      <c r="G14" s="20">
        <v>215.23500000000001</v>
      </c>
      <c r="H14" s="23">
        <v>203.667</v>
      </c>
      <c r="I14" s="20">
        <v>-5.3745905638023617</v>
      </c>
      <c r="J14" s="20">
        <v>65.490097720498142</v>
      </c>
      <c r="K14" s="14"/>
      <c r="L14" s="204">
        <v>3712189</v>
      </c>
      <c r="M14" s="204">
        <v>3351935</v>
      </c>
      <c r="N14" s="204">
        <v>215235</v>
      </c>
      <c r="O14" s="204">
        <v>203667</v>
      </c>
      <c r="Q14" s="182"/>
    </row>
    <row r="15" spans="1:17" x14ac:dyDescent="0.25">
      <c r="A15" s="12"/>
      <c r="B15" s="7" t="s">
        <v>22</v>
      </c>
      <c r="C15" s="20">
        <v>27.16</v>
      </c>
      <c r="D15" s="23">
        <v>39.073</v>
      </c>
      <c r="E15" s="20">
        <v>43.862297496318114</v>
      </c>
      <c r="F15" s="20">
        <v>0.69088754462707758</v>
      </c>
      <c r="G15" s="20">
        <v>3.07</v>
      </c>
      <c r="H15" s="23">
        <v>0</v>
      </c>
      <c r="I15" s="20" t="s">
        <v>110</v>
      </c>
      <c r="J15" s="20">
        <v>0</v>
      </c>
      <c r="K15" s="14"/>
      <c r="L15" s="204">
        <v>27160</v>
      </c>
      <c r="M15" s="204">
        <v>39073</v>
      </c>
      <c r="N15" s="206">
        <v>3070</v>
      </c>
      <c r="O15" s="206">
        <v>0</v>
      </c>
    </row>
    <row r="16" spans="1:17" x14ac:dyDescent="0.25">
      <c r="A16" s="12"/>
      <c r="B16" s="7" t="s">
        <v>23</v>
      </c>
      <c r="C16" s="20">
        <v>807.27700000000004</v>
      </c>
      <c r="D16" s="23">
        <v>1642.059</v>
      </c>
      <c r="E16" s="20">
        <v>103.40713286765259</v>
      </c>
      <c r="F16" s="20">
        <v>29.034835068789043</v>
      </c>
      <c r="G16" s="20">
        <v>16.562000000000001</v>
      </c>
      <c r="H16" s="23">
        <v>68.153999999999996</v>
      </c>
      <c r="I16" s="20">
        <v>311.50827194783233</v>
      </c>
      <c r="J16" s="20">
        <v>21.915244590644679</v>
      </c>
      <c r="K16" s="14"/>
      <c r="L16" s="204">
        <v>807277</v>
      </c>
      <c r="M16" s="204">
        <v>1642059</v>
      </c>
      <c r="N16" s="206">
        <v>16562</v>
      </c>
      <c r="O16" s="206">
        <v>68154</v>
      </c>
      <c r="Q16" s="182"/>
    </row>
    <row r="17" spans="1:17" x14ac:dyDescent="0.25">
      <c r="A17" s="12"/>
      <c r="B17" s="7" t="s">
        <v>24</v>
      </c>
      <c r="C17" s="20">
        <v>13.227</v>
      </c>
      <c r="D17" s="23">
        <v>10.988</v>
      </c>
      <c r="E17" s="20">
        <v>-16.927496786875341</v>
      </c>
      <c r="F17" s="20">
        <v>0.19428946690457163</v>
      </c>
      <c r="G17" s="20">
        <v>3.1619999999999999</v>
      </c>
      <c r="H17" s="23">
        <v>6.7119999999999997</v>
      </c>
      <c r="I17" s="20">
        <v>112.27071473750789</v>
      </c>
      <c r="J17" s="20">
        <v>2.1582756946387169</v>
      </c>
      <c r="K17" s="14"/>
      <c r="L17" s="204">
        <v>13227</v>
      </c>
      <c r="M17" s="204">
        <v>10988</v>
      </c>
      <c r="N17" s="206">
        <v>3162</v>
      </c>
      <c r="O17" s="206">
        <v>6712</v>
      </c>
    </row>
    <row r="18" spans="1:17" x14ac:dyDescent="0.25">
      <c r="A18" s="12"/>
      <c r="B18" s="7" t="s">
        <v>25</v>
      </c>
      <c r="C18" s="20">
        <v>717.95399999999995</v>
      </c>
      <c r="D18" s="23">
        <v>352.46100000000001</v>
      </c>
      <c r="E18" s="20">
        <v>-50.907579037097086</v>
      </c>
      <c r="F18" s="20">
        <v>6.23220420410013</v>
      </c>
      <c r="G18" s="20">
        <v>11.680999999999999</v>
      </c>
      <c r="H18" s="23">
        <v>24.744</v>
      </c>
      <c r="I18" s="20">
        <v>111.8311788374283</v>
      </c>
      <c r="J18" s="20">
        <v>7.9565515178993458</v>
      </c>
      <c r="K18" s="14"/>
      <c r="L18" s="204">
        <v>717954</v>
      </c>
      <c r="M18" s="204">
        <v>352461</v>
      </c>
      <c r="N18" s="206">
        <v>11681</v>
      </c>
      <c r="O18" s="206">
        <v>24744</v>
      </c>
    </row>
    <row r="19" spans="1:17" x14ac:dyDescent="0.25">
      <c r="A19" s="12"/>
      <c r="B19" s="7" t="s">
        <v>26</v>
      </c>
      <c r="C19" s="20">
        <v>50.3</v>
      </c>
      <c r="D19" s="23">
        <v>76.421999999999997</v>
      </c>
      <c r="E19" s="20">
        <v>51.932405566600394</v>
      </c>
      <c r="F19" s="20">
        <v>1.3512913760266814</v>
      </c>
      <c r="G19" s="20">
        <v>0.88100000000000001</v>
      </c>
      <c r="H19" s="23">
        <v>1.649</v>
      </c>
      <c r="I19" s="20">
        <v>87.173666288308738</v>
      </c>
      <c r="J19" s="20">
        <v>0.53024383499094818</v>
      </c>
      <c r="K19" s="14"/>
      <c r="L19" s="204">
        <v>50300</v>
      </c>
      <c r="M19" s="204">
        <v>76422</v>
      </c>
      <c r="N19" s="206">
        <v>881</v>
      </c>
      <c r="O19" s="206">
        <v>1649</v>
      </c>
    </row>
    <row r="20" spans="1:17" x14ac:dyDescent="0.25">
      <c r="A20" s="12" t="s">
        <v>19</v>
      </c>
      <c r="B20" s="73" t="s">
        <v>27</v>
      </c>
      <c r="C20" s="20">
        <v>63.941000000000003</v>
      </c>
      <c r="D20" s="23">
        <v>67.617999999999995</v>
      </c>
      <c r="E20" s="20">
        <v>5.750613847140329</v>
      </c>
      <c r="F20" s="20">
        <v>1.1956193277351042</v>
      </c>
      <c r="G20" s="20">
        <v>3.7669999999999999</v>
      </c>
      <c r="H20" s="23">
        <v>3.2530000000000001</v>
      </c>
      <c r="I20" s="20">
        <v>-13.64481019378816</v>
      </c>
      <c r="J20" s="20">
        <v>1.0460177048062793</v>
      </c>
      <c r="K20" s="14"/>
      <c r="L20" s="204">
        <v>63941</v>
      </c>
      <c r="M20" s="204">
        <v>67618</v>
      </c>
      <c r="N20" s="206">
        <v>3767</v>
      </c>
      <c r="O20" s="206">
        <v>3253</v>
      </c>
    </row>
    <row r="21" spans="1:17" x14ac:dyDescent="0.25">
      <c r="A21" s="12" t="s">
        <v>19</v>
      </c>
      <c r="B21" s="73" t="s">
        <v>28</v>
      </c>
      <c r="C21" s="20">
        <v>58.081000000000003</v>
      </c>
      <c r="D21" s="23">
        <v>81.53</v>
      </c>
      <c r="E21" s="20">
        <v>40.372927463370111</v>
      </c>
      <c r="F21" s="20">
        <v>1.4416108697424215</v>
      </c>
      <c r="G21" s="20">
        <v>0.23300000000000001</v>
      </c>
      <c r="H21" s="23">
        <v>0</v>
      </c>
      <c r="I21" s="20" t="s">
        <v>110</v>
      </c>
      <c r="J21" s="20">
        <v>0</v>
      </c>
      <c r="K21" s="14"/>
      <c r="L21" s="204">
        <v>58081</v>
      </c>
      <c r="M21" s="204">
        <v>81530</v>
      </c>
      <c r="N21" s="206">
        <v>233</v>
      </c>
      <c r="O21" s="206">
        <v>0</v>
      </c>
    </row>
    <row r="22" spans="1:17" x14ac:dyDescent="0.25">
      <c r="A22" s="12" t="s">
        <v>19</v>
      </c>
      <c r="B22" s="73" t="s">
        <v>29</v>
      </c>
      <c r="C22" s="20">
        <v>23.416</v>
      </c>
      <c r="D22" s="23">
        <v>15.167</v>
      </c>
      <c r="E22" s="20">
        <v>-35.228049197130176</v>
      </c>
      <c r="F22" s="20">
        <v>0.26818241213520549</v>
      </c>
      <c r="G22" s="20">
        <v>0</v>
      </c>
      <c r="H22" s="23">
        <v>0.57899999999999996</v>
      </c>
      <c r="I22" s="20" t="s">
        <v>110</v>
      </c>
      <c r="J22" s="20">
        <v>0.18618021859294057</v>
      </c>
      <c r="K22" s="14"/>
      <c r="L22" s="204">
        <v>23416</v>
      </c>
      <c r="M22" s="204">
        <v>15167</v>
      </c>
      <c r="N22" s="206">
        <v>0</v>
      </c>
      <c r="O22" s="206">
        <v>579</v>
      </c>
    </row>
    <row r="23" spans="1:17" x14ac:dyDescent="0.25">
      <c r="A23" s="12" t="s">
        <v>19</v>
      </c>
      <c r="B23" s="73" t="s">
        <v>30</v>
      </c>
      <c r="C23" s="20">
        <v>6.7720000000000002</v>
      </c>
      <c r="D23" s="23">
        <v>15.991</v>
      </c>
      <c r="E23" s="20">
        <v>136.13408151210868</v>
      </c>
      <c r="F23" s="20">
        <v>0.28275235395622544</v>
      </c>
      <c r="G23" s="20">
        <v>1.4470000000000001</v>
      </c>
      <c r="H23" s="23">
        <v>0</v>
      </c>
      <c r="I23" s="20" t="s">
        <v>110</v>
      </c>
      <c r="J23" s="20">
        <v>0</v>
      </c>
      <c r="K23" s="14"/>
      <c r="L23" s="204">
        <v>6772</v>
      </c>
      <c r="M23" s="204">
        <v>15991</v>
      </c>
      <c r="N23" s="206">
        <v>1447</v>
      </c>
      <c r="O23" s="206">
        <v>0</v>
      </c>
    </row>
    <row r="24" spans="1:17" x14ac:dyDescent="0.25">
      <c r="A24" s="12" t="s">
        <v>19</v>
      </c>
      <c r="B24" s="73" t="s">
        <v>31</v>
      </c>
      <c r="C24" s="20">
        <v>6.3140000000000001</v>
      </c>
      <c r="D24" s="23">
        <v>0</v>
      </c>
      <c r="E24" s="20" t="s">
        <v>110</v>
      </c>
      <c r="F24" s="20">
        <v>0</v>
      </c>
      <c r="G24" s="20">
        <v>0</v>
      </c>
      <c r="H24" s="23">
        <v>0</v>
      </c>
      <c r="I24" s="20" t="s">
        <v>110</v>
      </c>
      <c r="J24" s="20">
        <v>0</v>
      </c>
      <c r="K24" s="14"/>
      <c r="L24" s="204">
        <v>6314</v>
      </c>
      <c r="M24" s="204">
        <v>0</v>
      </c>
      <c r="N24" s="206">
        <v>0</v>
      </c>
      <c r="O24" s="206">
        <v>0</v>
      </c>
    </row>
    <row r="25" spans="1:17" x14ac:dyDescent="0.25">
      <c r="A25" s="12" t="s">
        <v>19</v>
      </c>
      <c r="B25" s="7" t="s">
        <v>32</v>
      </c>
      <c r="C25" s="20">
        <v>1.0999999999999999E-2</v>
      </c>
      <c r="D25" s="23">
        <v>2.2349999999999999</v>
      </c>
      <c r="E25" s="20">
        <v>20218.18181818182</v>
      </c>
      <c r="F25" s="20">
        <v>3.9519198992693627E-2</v>
      </c>
      <c r="G25" s="20">
        <v>0</v>
      </c>
      <c r="H25" s="23">
        <v>2.2309999999999999</v>
      </c>
      <c r="I25" s="20" t="s">
        <v>110</v>
      </c>
      <c r="J25" s="20">
        <v>0.71738871792892978</v>
      </c>
      <c r="K25" s="14"/>
      <c r="L25" s="204">
        <v>11</v>
      </c>
      <c r="M25" s="204">
        <v>2235</v>
      </c>
      <c r="N25" s="206">
        <v>0</v>
      </c>
      <c r="O25" s="206">
        <v>2231</v>
      </c>
    </row>
    <row r="26" spans="1:17" x14ac:dyDescent="0.25">
      <c r="A26" s="12"/>
      <c r="B26" s="7"/>
      <c r="C26" s="2"/>
      <c r="D26" s="2"/>
      <c r="E26" s="2"/>
      <c r="F26" s="3"/>
      <c r="G26" s="3"/>
      <c r="H26" s="3"/>
      <c r="I26" s="4"/>
      <c r="J26" s="4"/>
      <c r="K26" s="14"/>
      <c r="M26" s="18" t="s">
        <v>110</v>
      </c>
    </row>
    <row r="27" spans="1:17" x14ac:dyDescent="0.25">
      <c r="A27" s="12"/>
      <c r="B27" s="8" t="s">
        <v>33</v>
      </c>
      <c r="C27" s="23">
        <v>3712.1890000000003</v>
      </c>
      <c r="D27" s="23">
        <v>3351.9349999999999</v>
      </c>
      <c r="E27" s="23">
        <v>-9.7046244143280553</v>
      </c>
      <c r="F27" s="58">
        <v>100</v>
      </c>
      <c r="G27" s="23">
        <v>215.23500000000001</v>
      </c>
      <c r="H27" s="23">
        <v>203.667</v>
      </c>
      <c r="I27" s="23">
        <v>-5.3745905638023617</v>
      </c>
      <c r="J27" s="58">
        <v>100</v>
      </c>
      <c r="K27" s="14"/>
    </row>
    <row r="28" spans="1:17" x14ac:dyDescent="0.25">
      <c r="A28" s="12"/>
      <c r="B28" s="7" t="s">
        <v>35</v>
      </c>
      <c r="C28" s="20">
        <v>1068.0050000000001</v>
      </c>
      <c r="D28" s="23">
        <v>809.26499999999999</v>
      </c>
      <c r="E28" s="20">
        <v>-24.226478340457213</v>
      </c>
      <c r="F28" s="20">
        <v>24.143218767667037</v>
      </c>
      <c r="G28" s="20">
        <v>59.871000000000002</v>
      </c>
      <c r="H28" s="23">
        <v>152.47800000000001</v>
      </c>
      <c r="I28" s="20">
        <v>154.67755674700607</v>
      </c>
      <c r="J28" s="20">
        <v>74.866325914360203</v>
      </c>
      <c r="K28" s="14"/>
      <c r="L28" s="204">
        <v>1068005</v>
      </c>
      <c r="M28" s="204">
        <v>809265</v>
      </c>
      <c r="N28" s="204">
        <v>59871</v>
      </c>
      <c r="O28" s="204">
        <v>152478</v>
      </c>
    </row>
    <row r="29" spans="1:17" x14ac:dyDescent="0.25">
      <c r="A29" s="12"/>
      <c r="B29" s="7" t="s">
        <v>36</v>
      </c>
      <c r="C29" s="20">
        <v>2644.1840000000002</v>
      </c>
      <c r="D29" s="23">
        <v>2542.67</v>
      </c>
      <c r="E29" s="20">
        <v>-3.8391428130568839</v>
      </c>
      <c r="F29" s="20">
        <v>75.856781232332963</v>
      </c>
      <c r="G29" s="20">
        <v>155.364</v>
      </c>
      <c r="H29" s="23">
        <v>51.189</v>
      </c>
      <c r="I29" s="20">
        <v>-67.052212867845839</v>
      </c>
      <c r="J29" s="20">
        <v>25.133674085639797</v>
      </c>
      <c r="K29" s="14"/>
      <c r="L29" s="204">
        <v>2644184</v>
      </c>
      <c r="M29" s="204">
        <v>2542670</v>
      </c>
      <c r="N29" s="204">
        <v>155364</v>
      </c>
      <c r="O29" s="204">
        <v>51189</v>
      </c>
      <c r="Q29" s="182"/>
    </row>
    <row r="30" spans="1:17" x14ac:dyDescent="0.25">
      <c r="A30" s="12"/>
      <c r="B30" s="7"/>
      <c r="C30" s="2"/>
      <c r="D30" s="2"/>
      <c r="E30" s="2"/>
      <c r="F30" s="3"/>
      <c r="G30" s="3"/>
      <c r="H30" s="3"/>
      <c r="I30" s="4"/>
      <c r="J30" s="4"/>
      <c r="K30" s="14"/>
      <c r="L30" s="141"/>
      <c r="M30" s="18" t="s">
        <v>110</v>
      </c>
    </row>
    <row r="31" spans="1:17" x14ac:dyDescent="0.25">
      <c r="A31" s="12"/>
      <c r="B31" s="7"/>
      <c r="C31" s="2"/>
      <c r="D31" s="2"/>
      <c r="E31" s="2"/>
      <c r="F31" s="3"/>
      <c r="G31" s="3"/>
      <c r="H31" s="3"/>
      <c r="I31" s="4"/>
      <c r="J31" s="4"/>
      <c r="K31" s="14"/>
      <c r="L31" s="199"/>
    </row>
    <row r="32" spans="1:17" x14ac:dyDescent="0.25">
      <c r="A32" s="12"/>
      <c r="B32" s="7"/>
      <c r="C32" s="2"/>
      <c r="D32" s="2"/>
      <c r="E32" s="2"/>
      <c r="F32" s="3"/>
      <c r="G32" s="3"/>
      <c r="H32" s="3"/>
      <c r="I32" s="4"/>
      <c r="J32" s="4"/>
      <c r="K32" s="14"/>
    </row>
    <row r="33" spans="1:17" x14ac:dyDescent="0.25">
      <c r="A33" s="12"/>
      <c r="B33" s="7"/>
      <c r="C33" s="2"/>
      <c r="D33" s="2"/>
      <c r="E33" s="2"/>
      <c r="F33" s="3"/>
      <c r="G33" s="3"/>
      <c r="H33" s="3"/>
      <c r="I33" s="4"/>
      <c r="J33" s="4"/>
      <c r="K33" s="14"/>
    </row>
    <row r="34" spans="1:17" x14ac:dyDescent="0.25">
      <c r="A34" s="12"/>
      <c r="B34" s="7"/>
      <c r="C34" s="2"/>
      <c r="D34" s="2"/>
      <c r="E34" s="2"/>
      <c r="F34" s="3"/>
      <c r="G34" s="3"/>
      <c r="H34" s="3"/>
      <c r="I34" s="4"/>
      <c r="J34" s="4"/>
      <c r="K34" s="14"/>
    </row>
    <row r="35" spans="1:17" x14ac:dyDescent="0.25">
      <c r="A35" s="12"/>
      <c r="B35" s="7"/>
      <c r="C35" s="2"/>
      <c r="D35" s="2"/>
      <c r="E35" s="2"/>
      <c r="F35" s="3"/>
      <c r="G35" s="3"/>
      <c r="H35" s="3"/>
      <c r="I35" s="4"/>
      <c r="J35" s="4"/>
      <c r="K35" s="14"/>
    </row>
    <row r="36" spans="1:17" x14ac:dyDescent="0.25">
      <c r="A36" s="12"/>
      <c r="B36" s="7"/>
      <c r="C36" s="2"/>
      <c r="D36" s="2"/>
      <c r="E36" s="2"/>
      <c r="F36" s="3"/>
      <c r="G36" s="3"/>
      <c r="H36" s="3"/>
      <c r="I36" s="4"/>
      <c r="J36" s="4"/>
      <c r="K36" s="14"/>
    </row>
    <row r="37" spans="1:17" x14ac:dyDescent="0.25">
      <c r="A37" s="12"/>
      <c r="B37" s="7"/>
      <c r="C37" s="2"/>
      <c r="D37" s="2"/>
      <c r="E37" s="2"/>
      <c r="F37" s="3"/>
      <c r="G37" s="3"/>
      <c r="H37" s="3"/>
      <c r="I37" s="4"/>
      <c r="J37" s="4"/>
      <c r="K37" s="14"/>
    </row>
    <row r="38" spans="1:17" x14ac:dyDescent="0.25">
      <c r="A38" s="12"/>
      <c r="B38" s="7"/>
      <c r="C38" s="2"/>
      <c r="D38" s="2"/>
      <c r="E38" s="2"/>
      <c r="F38" s="3"/>
      <c r="G38" s="3"/>
      <c r="H38" s="3"/>
      <c r="I38" s="4"/>
      <c r="J38" s="4"/>
      <c r="K38" s="14"/>
    </row>
    <row r="39" spans="1:17" x14ac:dyDescent="0.25">
      <c r="A39" s="12"/>
      <c r="B39" s="7"/>
      <c r="C39" s="2"/>
      <c r="D39" s="2"/>
      <c r="E39" s="2"/>
      <c r="F39" s="3"/>
      <c r="G39" s="3"/>
      <c r="H39" s="3"/>
      <c r="I39" s="4"/>
      <c r="J39" s="4"/>
      <c r="K39" s="14"/>
    </row>
    <row r="40" spans="1:17" x14ac:dyDescent="0.25">
      <c r="A40" s="12"/>
      <c r="B40" s="7"/>
      <c r="C40" s="2"/>
      <c r="D40" s="2"/>
      <c r="E40" s="2"/>
      <c r="F40" s="3"/>
      <c r="G40" s="3"/>
      <c r="H40" s="3"/>
      <c r="I40" s="4"/>
      <c r="J40" s="4"/>
      <c r="K40" s="14"/>
    </row>
    <row r="41" spans="1:17" x14ac:dyDescent="0.25">
      <c r="A41" s="12"/>
      <c r="B41" s="70" t="s">
        <v>63</v>
      </c>
      <c r="C41" s="2"/>
      <c r="D41" s="2"/>
      <c r="E41" s="2"/>
      <c r="F41" s="3"/>
      <c r="G41" s="3"/>
      <c r="H41" s="3"/>
      <c r="I41" s="4"/>
      <c r="J41" s="4"/>
      <c r="K41" s="14"/>
    </row>
    <row r="42" spans="1:17" x14ac:dyDescent="0.25">
      <c r="A42" s="15"/>
      <c r="B42" s="26" t="s">
        <v>149</v>
      </c>
      <c r="C42" s="16"/>
      <c r="D42" s="16"/>
      <c r="E42" s="16"/>
      <c r="F42" s="16"/>
      <c r="G42" s="16"/>
      <c r="H42" s="16"/>
      <c r="I42" s="16"/>
      <c r="J42" s="16"/>
      <c r="K42" s="17"/>
    </row>
    <row r="43" spans="1:17" x14ac:dyDescent="0.25">
      <c r="C43" s="18" t="s">
        <v>21</v>
      </c>
      <c r="D43" s="68">
        <f>+D14</f>
        <v>3351.9349999999999</v>
      </c>
      <c r="E43" s="18"/>
      <c r="F43" s="18"/>
      <c r="G43" s="18" t="s">
        <v>34</v>
      </c>
      <c r="H43" s="68">
        <f>+D28</f>
        <v>809.26499999999999</v>
      </c>
      <c r="L43" s="5"/>
      <c r="M43" s="5"/>
      <c r="N43" s="5"/>
      <c r="O43" s="5"/>
      <c r="P43" s="5"/>
      <c r="Q43" s="5"/>
    </row>
    <row r="44" spans="1:17" x14ac:dyDescent="0.25">
      <c r="C44" s="18" t="s">
        <v>37</v>
      </c>
      <c r="D44" s="68">
        <f>+SUM(D15:D25)</f>
        <v>2303.5440000000003</v>
      </c>
      <c r="E44" s="18"/>
      <c r="F44" s="18"/>
      <c r="G44" s="18" t="s">
        <v>38</v>
      </c>
      <c r="H44" s="68">
        <f>+D29</f>
        <v>2542.67</v>
      </c>
      <c r="L44" s="5"/>
      <c r="M44" s="5"/>
      <c r="N44" s="5"/>
      <c r="O44" s="5"/>
      <c r="P44" s="5"/>
      <c r="Q44" s="5"/>
    </row>
    <row r="45" spans="1:17" s="134" customFormat="1" x14ac:dyDescent="0.25">
      <c r="B45" s="18"/>
      <c r="C45" s="18"/>
      <c r="D45" s="68"/>
      <c r="E45" s="18"/>
      <c r="F45" s="18"/>
      <c r="G45" s="18"/>
      <c r="H45" s="68"/>
      <c r="L45" s="18"/>
      <c r="M45" s="18"/>
      <c r="N45" s="18"/>
      <c r="O45" s="18"/>
    </row>
    <row r="46" spans="1:17" s="110" customFormat="1" x14ac:dyDescent="0.25">
      <c r="B46" s="18"/>
      <c r="C46" s="18"/>
      <c r="D46" s="68"/>
      <c r="E46" s="18"/>
      <c r="F46" s="18"/>
      <c r="G46" s="18"/>
      <c r="H46" s="18"/>
      <c r="L46" s="18"/>
      <c r="M46" s="18"/>
      <c r="N46" s="18"/>
      <c r="O46" s="18"/>
      <c r="P46" s="134"/>
      <c r="Q46" s="134"/>
    </row>
    <row r="47" spans="1:17" x14ac:dyDescent="0.25">
      <c r="C47" s="18"/>
      <c r="D47" s="68"/>
      <c r="E47" s="18"/>
      <c r="F47" s="18"/>
      <c r="G47" s="18"/>
      <c r="H47" s="18"/>
    </row>
    <row r="48" spans="1:17" x14ac:dyDescent="0.25">
      <c r="C48" s="18"/>
      <c r="D48" s="68"/>
      <c r="E48" s="18"/>
      <c r="F48" s="18"/>
      <c r="G48" s="18"/>
      <c r="H48" s="18"/>
    </row>
    <row r="49" spans="3:8" x14ac:dyDescent="0.25">
      <c r="C49" s="18"/>
      <c r="D49" s="68"/>
      <c r="E49" s="18"/>
      <c r="F49" s="18"/>
      <c r="G49" s="18"/>
      <c r="H49" s="18"/>
    </row>
    <row r="50" spans="3:8" x14ac:dyDescent="0.25">
      <c r="C50" s="18"/>
      <c r="D50" s="68"/>
      <c r="E50" s="18"/>
      <c r="F50" s="18"/>
      <c r="G50" s="18"/>
      <c r="H50" s="18"/>
    </row>
    <row r="51" spans="3:8" x14ac:dyDescent="0.25">
      <c r="C51" s="18"/>
      <c r="D51" s="68"/>
    </row>
    <row r="52" spans="3:8" x14ac:dyDescent="0.25">
      <c r="C52" s="18"/>
      <c r="D52" s="68"/>
    </row>
    <row r="53" spans="3:8" x14ac:dyDescent="0.25">
      <c r="C53" s="18"/>
      <c r="D53" s="68"/>
    </row>
    <row r="54" spans="3:8" x14ac:dyDescent="0.25">
      <c r="C54" s="18"/>
      <c r="D54" s="68"/>
    </row>
  </sheetData>
  <mergeCells count="10">
    <mergeCell ref="L11:M11"/>
    <mergeCell ref="N11:O11"/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1"/>
  <sheetViews>
    <sheetView zoomScaleSheetLayoutView="8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5.140625" style="5" customWidth="1"/>
    <col min="3" max="3" width="7.28515625" style="5" customWidth="1"/>
    <col min="4" max="4" width="9.42578125" style="5" customWidth="1"/>
    <col min="5" max="5" width="13.42578125" style="5" customWidth="1"/>
    <col min="6" max="6" width="7" style="5" customWidth="1"/>
    <col min="7" max="7" width="6.85546875" style="5" customWidth="1"/>
    <col min="8" max="8" width="13.5703125" style="5" customWidth="1"/>
    <col min="9" max="9" width="6.42578125" style="5" customWidth="1"/>
    <col min="10" max="10" width="6.140625" style="5" customWidth="1"/>
    <col min="11" max="11" width="13.42578125" style="5" customWidth="1"/>
    <col min="12" max="12" width="1.85546875" style="5" customWidth="1"/>
    <col min="13" max="13" width="10.85546875" style="5"/>
    <col min="14" max="14" width="11.42578125" style="5" customWidth="1"/>
    <col min="15" max="15" width="10.85546875" style="5" customWidth="1"/>
    <col min="16" max="16384" width="10.85546875" style="5"/>
  </cols>
  <sheetData>
    <row r="1" spans="1:15" x14ac:dyDescent="0.25">
      <c r="A1" s="9"/>
      <c r="B1" s="10"/>
      <c r="C1" s="10"/>
      <c r="D1" s="10"/>
      <c r="E1" s="10"/>
      <c r="F1" s="10"/>
      <c r="G1" s="10"/>
      <c r="H1" s="10"/>
      <c r="I1" s="10"/>
      <c r="J1" s="10"/>
      <c r="K1" s="10"/>
      <c r="L1" s="11"/>
      <c r="M1" s="21"/>
    </row>
    <row r="2" spans="1:15" x14ac:dyDescent="0.25">
      <c r="A2" s="12"/>
      <c r="B2" s="6"/>
      <c r="C2" s="6"/>
      <c r="D2" s="6"/>
      <c r="E2" s="6"/>
      <c r="F2" s="6"/>
      <c r="G2" s="6"/>
      <c r="H2" s="6"/>
      <c r="I2" s="6"/>
      <c r="J2" s="6"/>
      <c r="K2" s="6"/>
      <c r="L2" s="13"/>
      <c r="M2" s="21"/>
    </row>
    <row r="3" spans="1:15" x14ac:dyDescent="0.25">
      <c r="A3" s="12"/>
      <c r="B3" s="6"/>
      <c r="C3" s="6"/>
      <c r="D3" s="6"/>
      <c r="E3" s="6"/>
      <c r="F3" s="6"/>
      <c r="G3" s="6"/>
      <c r="H3" s="6"/>
      <c r="I3" s="6"/>
      <c r="J3" s="6"/>
      <c r="K3" s="6"/>
      <c r="L3" s="13"/>
      <c r="M3" s="21"/>
    </row>
    <row r="4" spans="1:15" x14ac:dyDescent="0.25">
      <c r="A4" s="12"/>
      <c r="B4" s="6"/>
      <c r="C4" s="6"/>
      <c r="D4" s="6"/>
      <c r="E4" s="6"/>
      <c r="F4" s="6"/>
      <c r="G4" s="6"/>
      <c r="H4" s="6"/>
      <c r="I4" s="6"/>
      <c r="J4" s="6"/>
      <c r="K4" s="6"/>
      <c r="L4" s="14"/>
    </row>
    <row r="5" spans="1:15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5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5" x14ac:dyDescent="0.25">
      <c r="A7" s="12"/>
      <c r="B7" s="6"/>
      <c r="C7" s="232" t="s">
        <v>52</v>
      </c>
      <c r="D7" s="232"/>
      <c r="E7" s="232"/>
      <c r="F7" s="232"/>
      <c r="G7" s="232"/>
      <c r="H7" s="232"/>
      <c r="I7" s="232"/>
      <c r="J7" s="232"/>
      <c r="K7" s="232"/>
      <c r="L7" s="14"/>
    </row>
    <row r="8" spans="1:15" x14ac:dyDescent="0.25">
      <c r="A8" s="12"/>
      <c r="B8" s="6"/>
      <c r="C8" s="232" t="s">
        <v>233</v>
      </c>
      <c r="D8" s="232"/>
      <c r="E8" s="232"/>
      <c r="F8" s="232"/>
      <c r="G8" s="232"/>
      <c r="H8" s="232"/>
      <c r="I8" s="232"/>
      <c r="J8" s="232"/>
      <c r="K8" s="232"/>
      <c r="L8" s="14"/>
    </row>
    <row r="9" spans="1:15" x14ac:dyDescent="0.25">
      <c r="A9" s="12"/>
      <c r="B9" s="6"/>
      <c r="C9" s="74"/>
      <c r="D9" s="74"/>
      <c r="E9" s="74"/>
      <c r="F9" s="74"/>
      <c r="G9" s="74"/>
      <c r="H9" s="74"/>
      <c r="I9" s="74"/>
      <c r="J9" s="74"/>
      <c r="K9" s="87"/>
      <c r="L9" s="14"/>
    </row>
    <row r="10" spans="1:15" ht="15.75" customHeight="1" x14ac:dyDescent="0.25">
      <c r="A10" s="12"/>
      <c r="B10" s="7"/>
      <c r="C10" s="240" t="s">
        <v>41</v>
      </c>
      <c r="D10" s="240"/>
      <c r="E10" s="241" t="s">
        <v>176</v>
      </c>
      <c r="F10" s="240" t="s">
        <v>16</v>
      </c>
      <c r="G10" s="240"/>
      <c r="H10" s="241" t="s">
        <v>176</v>
      </c>
      <c r="I10" s="240" t="s">
        <v>42</v>
      </c>
      <c r="J10" s="240"/>
      <c r="K10" s="241" t="s">
        <v>176</v>
      </c>
      <c r="L10" s="14"/>
    </row>
    <row r="11" spans="1:15" x14ac:dyDescent="0.25">
      <c r="A11" s="12"/>
      <c r="B11" s="7"/>
      <c r="C11" s="82">
        <v>2013</v>
      </c>
      <c r="D11" s="74">
        <v>2014</v>
      </c>
      <c r="E11" s="242"/>
      <c r="F11" s="171">
        <v>2013</v>
      </c>
      <c r="G11" s="171">
        <v>2014</v>
      </c>
      <c r="H11" s="242"/>
      <c r="I11" s="171">
        <v>2013</v>
      </c>
      <c r="J11" s="171">
        <v>2014</v>
      </c>
      <c r="K11" s="242"/>
      <c r="L11" s="14"/>
      <c r="O11" s="1"/>
    </row>
    <row r="12" spans="1:15" ht="12" customHeight="1" x14ac:dyDescent="0.25">
      <c r="A12" s="12"/>
      <c r="B12" s="7"/>
      <c r="C12" s="74"/>
      <c r="D12" s="74"/>
      <c r="E12" s="74"/>
      <c r="F12" s="74"/>
      <c r="G12" s="74"/>
      <c r="H12" s="74"/>
      <c r="I12" s="74"/>
      <c r="J12" s="74"/>
      <c r="K12" s="74"/>
      <c r="L12" s="14"/>
    </row>
    <row r="13" spans="1:15" x14ac:dyDescent="0.25">
      <c r="A13" s="12"/>
      <c r="B13" s="8" t="s">
        <v>40</v>
      </c>
      <c r="C13" s="76">
        <v>-0.28013656657621677</v>
      </c>
      <c r="D13" s="76">
        <v>0.164794</v>
      </c>
      <c r="E13" s="76">
        <v>0.164794</v>
      </c>
      <c r="F13" s="76">
        <v>2.436290378241357</v>
      </c>
      <c r="G13" s="76">
        <v>3.245806</v>
      </c>
      <c r="H13" s="76">
        <v>3.245806</v>
      </c>
      <c r="I13" s="76">
        <v>2.234787291330087</v>
      </c>
      <c r="J13" s="76">
        <v>3.294073</v>
      </c>
      <c r="K13" s="76">
        <v>3.294073</v>
      </c>
      <c r="L13" s="14"/>
    </row>
    <row r="14" spans="1:15" x14ac:dyDescent="0.25">
      <c r="A14" s="12"/>
      <c r="B14" s="7" t="s">
        <v>21</v>
      </c>
      <c r="C14" s="76">
        <v>0.39908900000000003</v>
      </c>
      <c r="D14" s="76">
        <v>0.242538</v>
      </c>
      <c r="E14" s="76">
        <v>7.2856000000000004E-2</v>
      </c>
      <c r="F14" s="76">
        <v>3.204831</v>
      </c>
      <c r="G14" s="76">
        <v>3.5089519999999998</v>
      </c>
      <c r="H14" s="76">
        <v>1.0527359999999999</v>
      </c>
      <c r="I14" s="76">
        <v>2.9966330000000001</v>
      </c>
      <c r="J14" s="76">
        <v>3.4269500000000002</v>
      </c>
      <c r="K14" s="76">
        <v>1.028921</v>
      </c>
      <c r="L14" s="14"/>
    </row>
    <row r="15" spans="1:15" x14ac:dyDescent="0.25">
      <c r="A15" s="12"/>
      <c r="B15" s="7" t="s">
        <v>79</v>
      </c>
      <c r="C15" s="76">
        <v>0.26619900000000002</v>
      </c>
      <c r="D15" s="76">
        <v>0.3</v>
      </c>
      <c r="E15" s="76">
        <v>0.02</v>
      </c>
      <c r="F15" s="76">
        <v>3.6752750000000001</v>
      </c>
      <c r="G15" s="76">
        <v>2.7</v>
      </c>
      <c r="H15" s="76">
        <v>0.22</v>
      </c>
      <c r="I15" s="76">
        <v>4.1630900000000004</v>
      </c>
      <c r="J15" s="76">
        <v>3.1</v>
      </c>
      <c r="K15" s="76">
        <v>0.25</v>
      </c>
      <c r="L15" s="14"/>
    </row>
    <row r="16" spans="1:15" x14ac:dyDescent="0.25">
      <c r="A16" s="12"/>
      <c r="B16" s="7" t="s">
        <v>80</v>
      </c>
      <c r="C16" s="76">
        <v>0.18</v>
      </c>
      <c r="D16" s="76">
        <v>0.31790400000000002</v>
      </c>
      <c r="E16" s="76">
        <v>3.5181999999999998E-2</v>
      </c>
      <c r="F16" s="76">
        <v>4.03</v>
      </c>
      <c r="G16" s="76">
        <v>2.6873629999999999</v>
      </c>
      <c r="H16" s="76">
        <v>0.29973100000000003</v>
      </c>
      <c r="I16" s="76">
        <v>4.5999999999999996</v>
      </c>
      <c r="J16" s="76">
        <v>2.6873629999999999</v>
      </c>
      <c r="K16" s="76">
        <v>0.31832100000000002</v>
      </c>
      <c r="L16" s="14"/>
    </row>
    <row r="17" spans="1:14" x14ac:dyDescent="0.25">
      <c r="A17" s="12"/>
      <c r="B17" s="7" t="s">
        <v>81</v>
      </c>
      <c r="C17" s="76">
        <v>0.01</v>
      </c>
      <c r="D17" s="76">
        <v>0.01</v>
      </c>
      <c r="E17" s="76">
        <v>0</v>
      </c>
      <c r="F17" s="76">
        <v>2.34</v>
      </c>
      <c r="G17" s="76">
        <v>2.27</v>
      </c>
      <c r="H17" s="76">
        <v>0.1</v>
      </c>
      <c r="I17" s="76">
        <v>2.39</v>
      </c>
      <c r="J17" s="76">
        <v>2.2999999999999998</v>
      </c>
      <c r="K17" s="76">
        <v>0.1</v>
      </c>
      <c r="L17" s="14"/>
    </row>
    <row r="18" spans="1:14" x14ac:dyDescent="0.25">
      <c r="A18" s="12"/>
      <c r="B18" s="7" t="s">
        <v>43</v>
      </c>
      <c r="C18" s="76">
        <v>0.28459299999999998</v>
      </c>
      <c r="D18" s="76">
        <v>0.27</v>
      </c>
      <c r="E18" s="76">
        <v>0.03</v>
      </c>
      <c r="F18" s="76">
        <v>3.4986600000000001</v>
      </c>
      <c r="G18" s="76">
        <v>2.65</v>
      </c>
      <c r="H18" s="76">
        <v>0.3</v>
      </c>
      <c r="I18" s="76">
        <v>3.9071120000000001</v>
      </c>
      <c r="J18" s="76">
        <v>3.12</v>
      </c>
      <c r="K18" s="76">
        <v>0.35</v>
      </c>
      <c r="L18" s="14"/>
    </row>
    <row r="19" spans="1:14" x14ac:dyDescent="0.25">
      <c r="A19" s="12"/>
      <c r="B19" s="7"/>
      <c r="C19" s="77"/>
      <c r="D19" s="78"/>
      <c r="E19" s="78"/>
      <c r="F19" s="78"/>
      <c r="G19" s="78"/>
      <c r="H19" s="78"/>
      <c r="I19" s="79"/>
      <c r="J19" s="79"/>
      <c r="K19" s="78"/>
      <c r="L19" s="14"/>
    </row>
    <row r="20" spans="1:14" x14ac:dyDescent="0.25">
      <c r="A20" s="12"/>
      <c r="B20" s="8" t="s">
        <v>44</v>
      </c>
      <c r="C20" s="76">
        <v>9.9720781810930248E-2</v>
      </c>
      <c r="D20" s="76">
        <v>0.03</v>
      </c>
      <c r="E20" s="76">
        <v>1.300814E-2</v>
      </c>
      <c r="F20" s="76">
        <v>2.9615855703102989</v>
      </c>
      <c r="G20" s="76">
        <v>1.87</v>
      </c>
      <c r="H20" s="76">
        <v>0.87927297999999998</v>
      </c>
      <c r="I20" s="76">
        <v>2.9520895008215753</v>
      </c>
      <c r="J20" s="76">
        <v>2.06</v>
      </c>
      <c r="K20" s="76">
        <v>0.96881543000000003</v>
      </c>
      <c r="L20" s="14"/>
      <c r="N20" s="183"/>
    </row>
    <row r="21" spans="1:14" x14ac:dyDescent="0.25">
      <c r="A21" s="12"/>
      <c r="B21" s="7" t="s">
        <v>35</v>
      </c>
      <c r="C21" s="76">
        <v>8.7942153605635731E-2</v>
      </c>
      <c r="D21" s="76">
        <v>0.03</v>
      </c>
      <c r="E21" s="76">
        <v>1.7691789999999999E-2</v>
      </c>
      <c r="F21" s="76">
        <v>3.4134312200000001</v>
      </c>
      <c r="G21" s="76">
        <v>2.15</v>
      </c>
      <c r="H21" s="76">
        <v>1.12107505</v>
      </c>
      <c r="I21" s="76">
        <v>3.45753377</v>
      </c>
      <c r="J21" s="76">
        <v>2.3199999999999998</v>
      </c>
      <c r="K21" s="76">
        <v>1.2126698199999999</v>
      </c>
      <c r="L21" s="14"/>
    </row>
    <row r="22" spans="1:14" x14ac:dyDescent="0.25">
      <c r="A22" s="12"/>
      <c r="B22" s="7" t="s">
        <v>48</v>
      </c>
      <c r="C22" s="76">
        <v>8.4551875062155446E-2</v>
      </c>
      <c r="D22" s="76">
        <v>0.02</v>
      </c>
      <c r="E22" s="76">
        <v>7.3933200000000001E-3</v>
      </c>
      <c r="F22" s="76">
        <v>3.0194593938080772</v>
      </c>
      <c r="G22" s="76">
        <v>1.89</v>
      </c>
      <c r="H22" s="76">
        <v>0.65495773000000002</v>
      </c>
      <c r="I22" s="76">
        <v>3.0207132082128219</v>
      </c>
      <c r="J22" s="76">
        <v>2.0299999999999998</v>
      </c>
      <c r="K22" s="76">
        <v>0.70393799000000001</v>
      </c>
      <c r="L22" s="14"/>
    </row>
    <row r="23" spans="1:14" x14ac:dyDescent="0.25">
      <c r="A23" s="12"/>
      <c r="B23" s="7" t="s">
        <v>47</v>
      </c>
      <c r="C23" s="76">
        <v>0.10480610869891827</v>
      </c>
      <c r="D23" s="76">
        <v>0.03</v>
      </c>
      <c r="E23" s="76">
        <v>1.6334660000000001E-2</v>
      </c>
      <c r="F23" s="76">
        <v>2.9380428543287707</v>
      </c>
      <c r="G23" s="76">
        <v>1.87</v>
      </c>
      <c r="H23" s="76">
        <v>1.01096403</v>
      </c>
      <c r="I23" s="76">
        <v>2.9245015647420214</v>
      </c>
      <c r="J23" s="76">
        <v>2.08</v>
      </c>
      <c r="K23" s="76">
        <v>1.1243412399999999</v>
      </c>
      <c r="L23" s="14"/>
    </row>
    <row r="24" spans="1:14" x14ac:dyDescent="0.25">
      <c r="A24" s="12"/>
      <c r="B24" s="7" t="s">
        <v>49</v>
      </c>
      <c r="C24" s="76">
        <v>0.15</v>
      </c>
      <c r="D24" s="76">
        <v>4.3378180000000002E-2</v>
      </c>
      <c r="E24" s="76">
        <v>2.8028930000000001E-2</v>
      </c>
      <c r="F24" s="76">
        <v>1.78</v>
      </c>
      <c r="G24" s="76">
        <v>0.84764393999999998</v>
      </c>
      <c r="H24" s="76">
        <v>0.55336121000000005</v>
      </c>
      <c r="I24" s="76">
        <v>1.77</v>
      </c>
      <c r="J24" s="76">
        <v>1.1374935100000001</v>
      </c>
      <c r="K24" s="76">
        <v>0.74183960000000004</v>
      </c>
      <c r="L24" s="14"/>
    </row>
    <row r="25" spans="1:14" x14ac:dyDescent="0.25">
      <c r="A25" s="12"/>
      <c r="B25" s="7" t="s">
        <v>50</v>
      </c>
      <c r="C25" s="76">
        <v>0</v>
      </c>
      <c r="D25" s="76">
        <v>0</v>
      </c>
      <c r="E25" s="76">
        <v>0</v>
      </c>
      <c r="F25" s="76">
        <v>6.0014109436568042</v>
      </c>
      <c r="G25" s="76">
        <v>4.0943274399999998</v>
      </c>
      <c r="H25" s="76">
        <v>1.2191017900000001</v>
      </c>
      <c r="I25" s="76">
        <v>6.0014109436568042</v>
      </c>
      <c r="J25" s="76">
        <v>4.0943274399999998</v>
      </c>
      <c r="K25" s="76">
        <v>1.22138404</v>
      </c>
      <c r="L25" s="14"/>
    </row>
    <row r="26" spans="1:14" x14ac:dyDescent="0.25">
      <c r="A26" s="12"/>
      <c r="B26" s="7" t="s">
        <v>51</v>
      </c>
      <c r="C26" s="76">
        <v>7.724301841949277E-2</v>
      </c>
      <c r="D26" s="76">
        <v>-5.8323999999999997E-3</v>
      </c>
      <c r="E26" s="76">
        <v>-2.8880000000000003E-4</v>
      </c>
      <c r="F26" s="76">
        <v>0.8876785598806558</v>
      </c>
      <c r="G26" s="76">
        <v>2.0287829199999998</v>
      </c>
      <c r="H26" s="76">
        <v>0.10026944</v>
      </c>
      <c r="I26" s="76">
        <v>0.9183872525947212</v>
      </c>
      <c r="J26" s="76">
        <v>2.02393979</v>
      </c>
      <c r="K26" s="76">
        <v>0.10022209999999999</v>
      </c>
      <c r="L26" s="14"/>
    </row>
    <row r="27" spans="1:14" x14ac:dyDescent="0.25">
      <c r="A27" s="12"/>
      <c r="B27" s="7"/>
      <c r="C27" s="2"/>
      <c r="D27" s="2"/>
      <c r="E27" s="2"/>
      <c r="F27" s="2"/>
      <c r="G27" s="4"/>
      <c r="H27" s="2"/>
      <c r="I27" s="3"/>
      <c r="J27" s="3"/>
      <c r="K27" s="2"/>
      <c r="L27" s="14"/>
    </row>
    <row r="28" spans="1:14" x14ac:dyDescent="0.25">
      <c r="A28" s="12"/>
      <c r="B28" s="7"/>
      <c r="C28" s="2"/>
      <c r="D28" s="2"/>
      <c r="E28" s="2"/>
      <c r="F28" s="2"/>
      <c r="G28" s="2"/>
      <c r="H28" s="2"/>
      <c r="I28" s="3"/>
      <c r="J28" s="3"/>
      <c r="K28" s="2"/>
      <c r="L28" s="14"/>
    </row>
    <row r="29" spans="1:14" x14ac:dyDescent="0.25">
      <c r="A29" s="12"/>
      <c r="B29" s="7"/>
      <c r="C29" s="2"/>
      <c r="D29" s="2"/>
      <c r="E29" s="2"/>
      <c r="F29" s="2"/>
      <c r="G29" s="2"/>
      <c r="H29" s="2"/>
      <c r="I29" s="3"/>
      <c r="J29" s="3"/>
      <c r="K29" s="2"/>
      <c r="L29" s="14"/>
    </row>
    <row r="30" spans="1:14" x14ac:dyDescent="0.25">
      <c r="A30" s="12"/>
      <c r="B30" s="7"/>
      <c r="C30" s="2"/>
      <c r="D30" s="2"/>
      <c r="E30" s="2"/>
      <c r="F30" s="2"/>
      <c r="G30" s="2"/>
      <c r="H30" s="2"/>
      <c r="I30" s="3"/>
      <c r="J30" s="3"/>
      <c r="K30" s="2"/>
      <c r="L30" s="14"/>
    </row>
    <row r="31" spans="1:14" x14ac:dyDescent="0.25">
      <c r="A31" s="12"/>
      <c r="B31" s="7"/>
      <c r="C31" s="2"/>
      <c r="D31" s="2"/>
      <c r="E31" s="2"/>
      <c r="F31" s="2"/>
      <c r="G31" s="2"/>
      <c r="H31" s="2"/>
      <c r="I31" s="3"/>
      <c r="J31" s="3"/>
      <c r="K31" s="2"/>
      <c r="L31" s="14"/>
    </row>
    <row r="32" spans="1:14" x14ac:dyDescent="0.25">
      <c r="A32" s="12"/>
      <c r="B32" s="7"/>
      <c r="C32" s="2"/>
      <c r="D32" s="2"/>
      <c r="E32" s="2"/>
      <c r="F32" s="2"/>
      <c r="G32" s="2"/>
      <c r="H32" s="2"/>
      <c r="I32" s="3"/>
      <c r="J32" s="3"/>
      <c r="K32" s="2"/>
      <c r="L32" s="14"/>
    </row>
    <row r="33" spans="1:12" x14ac:dyDescent="0.25">
      <c r="A33" s="12"/>
      <c r="B33" s="7"/>
      <c r="C33" s="2"/>
      <c r="D33" s="2"/>
      <c r="E33" s="2"/>
      <c r="F33" s="2"/>
      <c r="G33" s="2"/>
      <c r="H33" s="2"/>
      <c r="I33" s="3"/>
      <c r="J33" s="3"/>
      <c r="K33" s="2"/>
      <c r="L33" s="14"/>
    </row>
    <row r="34" spans="1:12" x14ac:dyDescent="0.25">
      <c r="A34" s="12"/>
      <c r="B34" s="7"/>
      <c r="C34" s="2"/>
      <c r="D34" s="2"/>
      <c r="E34" s="2"/>
      <c r="F34" s="2"/>
      <c r="G34" s="2"/>
      <c r="H34" s="2"/>
      <c r="I34" s="3"/>
      <c r="J34" s="3"/>
      <c r="K34" s="2"/>
      <c r="L34" s="14"/>
    </row>
    <row r="35" spans="1:12" x14ac:dyDescent="0.25">
      <c r="A35" s="12"/>
      <c r="B35" s="7"/>
      <c r="C35" s="2"/>
      <c r="D35" s="2"/>
      <c r="E35" s="2"/>
      <c r="F35" s="2"/>
      <c r="G35" s="2"/>
      <c r="H35" s="2"/>
      <c r="I35" s="3"/>
      <c r="J35" s="3"/>
      <c r="K35" s="2"/>
      <c r="L35" s="14"/>
    </row>
    <row r="36" spans="1:12" x14ac:dyDescent="0.25">
      <c r="A36" s="12"/>
      <c r="B36" s="7"/>
      <c r="C36" s="2"/>
      <c r="D36" s="2"/>
      <c r="E36" s="2"/>
      <c r="F36" s="2"/>
      <c r="G36" s="2"/>
      <c r="H36" s="2"/>
      <c r="I36" s="3"/>
      <c r="J36" s="3"/>
      <c r="K36" s="2"/>
      <c r="L36" s="14"/>
    </row>
    <row r="37" spans="1:12" x14ac:dyDescent="0.25">
      <c r="A37" s="12"/>
      <c r="B37" s="70" t="s">
        <v>63</v>
      </c>
      <c r="C37" s="2"/>
      <c r="D37" s="2"/>
      <c r="E37" s="2"/>
      <c r="F37" s="2"/>
      <c r="G37" s="2"/>
      <c r="H37" s="2"/>
      <c r="I37" s="3"/>
      <c r="J37" s="3"/>
      <c r="K37" s="2"/>
      <c r="L37" s="14"/>
    </row>
    <row r="38" spans="1:12" x14ac:dyDescent="0.25">
      <c r="A38" s="15"/>
      <c r="B38" s="26" t="s">
        <v>182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12" x14ac:dyDescent="0.25">
      <c r="A39" s="88"/>
      <c r="B39" s="70"/>
      <c r="C39" s="212"/>
      <c r="D39" s="212" t="s">
        <v>46</v>
      </c>
      <c r="E39" s="212" t="s">
        <v>45</v>
      </c>
      <c r="F39" s="212"/>
      <c r="G39" s="212"/>
      <c r="H39" s="212"/>
      <c r="I39" s="212" t="s">
        <v>46</v>
      </c>
      <c r="J39" s="212" t="s">
        <v>45</v>
      </c>
      <c r="K39" s="212"/>
      <c r="L39" s="88"/>
    </row>
    <row r="40" spans="1:12" x14ac:dyDescent="0.25">
      <c r="C40" s="18" t="s">
        <v>21</v>
      </c>
      <c r="D40" s="214">
        <f>+G14</f>
        <v>3.5089519999999998</v>
      </c>
      <c r="E40" s="214">
        <f>+H14</f>
        <v>1.0527359999999999</v>
      </c>
      <c r="F40" s="18"/>
      <c r="G40" s="68"/>
      <c r="H40" s="18" t="s">
        <v>21</v>
      </c>
      <c r="I40" s="214">
        <f>+G20</f>
        <v>1.87</v>
      </c>
      <c r="J40" s="214">
        <f>+H20</f>
        <v>0.87927297999999998</v>
      </c>
      <c r="K40" s="68"/>
    </row>
    <row r="41" spans="1:12" x14ac:dyDescent="0.25">
      <c r="C41" s="18" t="s">
        <v>79</v>
      </c>
      <c r="D41" s="214">
        <f>+G15</f>
        <v>2.7</v>
      </c>
      <c r="E41" s="214">
        <f>+H15</f>
        <v>0.22</v>
      </c>
      <c r="F41" s="18"/>
      <c r="G41" s="68"/>
      <c r="H41" s="18" t="s">
        <v>83</v>
      </c>
      <c r="I41" s="214">
        <f>+G21</f>
        <v>2.15</v>
      </c>
      <c r="J41" s="214">
        <f>+H21</f>
        <v>1.12107505</v>
      </c>
      <c r="K41" s="68"/>
    </row>
    <row r="42" spans="1:12" x14ac:dyDescent="0.25">
      <c r="C42" s="18" t="s">
        <v>43</v>
      </c>
      <c r="D42" s="214">
        <f>+G18</f>
        <v>2.65</v>
      </c>
      <c r="E42" s="214">
        <f>+H18</f>
        <v>0.3</v>
      </c>
      <c r="F42" s="18"/>
      <c r="G42" s="68"/>
      <c r="H42" s="18"/>
      <c r="I42" s="215"/>
      <c r="J42" s="215"/>
      <c r="K42" s="68"/>
    </row>
    <row r="43" spans="1:12" x14ac:dyDescent="0.25">
      <c r="D43" s="81"/>
      <c r="E43" s="81"/>
      <c r="G43" s="81"/>
      <c r="H43" s="81"/>
      <c r="K43" s="81"/>
    </row>
    <row r="44" spans="1:12" x14ac:dyDescent="0.25">
      <c r="D44" s="81"/>
      <c r="E44" s="81"/>
      <c r="G44" s="81"/>
      <c r="H44" s="81"/>
      <c r="K44" s="81"/>
    </row>
    <row r="45" spans="1:12" x14ac:dyDescent="0.25">
      <c r="D45" s="81"/>
      <c r="E45" s="81"/>
      <c r="G45" s="81"/>
      <c r="H45" s="81"/>
      <c r="K45" s="81"/>
    </row>
    <row r="46" spans="1:12" x14ac:dyDescent="0.25">
      <c r="D46" s="81"/>
      <c r="E46" s="81"/>
      <c r="G46" s="81"/>
      <c r="H46" s="81"/>
      <c r="K46" s="81"/>
    </row>
    <row r="47" spans="1:12" x14ac:dyDescent="0.25">
      <c r="D47" s="81"/>
      <c r="E47" s="81"/>
      <c r="G47" s="81"/>
      <c r="H47" s="81"/>
      <c r="K47" s="81"/>
    </row>
    <row r="48" spans="1:12" x14ac:dyDescent="0.25">
      <c r="D48" s="81"/>
      <c r="E48" s="81"/>
      <c r="G48" s="81"/>
      <c r="H48" s="81"/>
      <c r="K48" s="81"/>
    </row>
    <row r="49" spans="3:11" x14ac:dyDescent="0.25">
      <c r="D49" s="81"/>
      <c r="E49" s="81"/>
      <c r="G49" s="81"/>
      <c r="H49" s="81"/>
      <c r="K49" s="81"/>
    </row>
    <row r="50" spans="3:11" x14ac:dyDescent="0.25">
      <c r="D50" s="81"/>
      <c r="E50" s="81"/>
      <c r="G50" s="81"/>
      <c r="H50" s="81"/>
      <c r="K50" s="81"/>
    </row>
    <row r="51" spans="3:11" x14ac:dyDescent="0.25">
      <c r="C51" s="18"/>
      <c r="D51" s="68"/>
      <c r="E51" s="68"/>
      <c r="F51" s="18"/>
      <c r="G51" s="68"/>
      <c r="H51" s="68"/>
      <c r="K51" s="68"/>
    </row>
  </sheetData>
  <mergeCells count="8">
    <mergeCell ref="K10:K11"/>
    <mergeCell ref="C8:K8"/>
    <mergeCell ref="C7:K7"/>
    <mergeCell ref="C10:D10"/>
    <mergeCell ref="H10:H11"/>
    <mergeCell ref="I10:J10"/>
    <mergeCell ref="F10:G10"/>
    <mergeCell ref="E10:E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X49"/>
  <sheetViews>
    <sheetView zoomScaleSheetLayoutView="85" workbookViewId="0">
      <selection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6.7109375" style="5" customWidth="1"/>
    <col min="3" max="7" width="8.42578125" style="5" customWidth="1"/>
    <col min="8" max="8" width="9" style="5" bestFit="1" customWidth="1"/>
    <col min="9" max="9" width="10" style="5" customWidth="1"/>
    <col min="10" max="10" width="10.5703125" style="5" customWidth="1"/>
    <col min="11" max="11" width="9.85546875" style="5" customWidth="1"/>
    <col min="12" max="12" width="0.7109375" style="5" customWidth="1"/>
    <col min="13" max="13" width="13.42578125" style="5" customWidth="1"/>
    <col min="14" max="14" width="11.42578125" style="18" customWidth="1"/>
    <col min="15" max="15" width="10.85546875" style="18" customWidth="1"/>
    <col min="16" max="17" width="10.85546875" style="18"/>
    <col min="18" max="18" width="11.42578125" style="18" customWidth="1"/>
    <col min="19" max="19" width="10.85546875" style="18"/>
    <col min="20" max="24" width="10.85546875" style="146"/>
    <col min="25" max="16384" width="10.85546875" style="5"/>
  </cols>
  <sheetData>
    <row r="1" spans="1:19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0"/>
      <c r="L1" s="11"/>
      <c r="M1" s="21"/>
    </row>
    <row r="2" spans="1:19" x14ac:dyDescent="0.25">
      <c r="A2" s="12"/>
      <c r="B2" s="6"/>
      <c r="C2" s="6"/>
      <c r="D2" s="6"/>
      <c r="E2" s="6"/>
      <c r="F2" s="6"/>
      <c r="G2" s="6"/>
      <c r="H2" s="6"/>
      <c r="I2" s="7"/>
      <c r="J2" s="6"/>
      <c r="K2" s="6"/>
      <c r="L2" s="13"/>
      <c r="M2" s="21"/>
    </row>
    <row r="3" spans="1:19" x14ac:dyDescent="0.25">
      <c r="A3" s="12"/>
      <c r="B3" s="6"/>
      <c r="C3" s="6"/>
      <c r="D3" s="6"/>
      <c r="E3" s="6"/>
      <c r="F3" s="6"/>
      <c r="G3" s="6"/>
      <c r="H3" s="6"/>
      <c r="I3" s="7"/>
      <c r="J3" s="6"/>
      <c r="K3" s="6"/>
      <c r="L3" s="13"/>
      <c r="M3" s="21"/>
    </row>
    <row r="4" spans="1:19" x14ac:dyDescent="0.25">
      <c r="A4" s="12"/>
      <c r="B4" s="6"/>
      <c r="C4" s="6"/>
      <c r="D4" s="6"/>
      <c r="E4" s="6"/>
      <c r="F4" s="6"/>
      <c r="G4" s="6"/>
      <c r="H4" s="6"/>
      <c r="I4" s="7"/>
      <c r="J4" s="6"/>
      <c r="K4" s="6"/>
      <c r="L4" s="14"/>
    </row>
    <row r="5" spans="1:19" x14ac:dyDescent="0.25">
      <c r="A5" s="12"/>
      <c r="B5" s="6"/>
      <c r="C5" s="6"/>
      <c r="D5" s="6"/>
      <c r="E5" s="6"/>
      <c r="F5" s="6"/>
      <c r="G5" s="6"/>
      <c r="H5" s="6"/>
      <c r="I5" s="6"/>
      <c r="J5" s="6"/>
      <c r="K5" s="6"/>
      <c r="L5" s="14"/>
    </row>
    <row r="6" spans="1:19" x14ac:dyDescent="0.25">
      <c r="A6" s="12"/>
      <c r="B6" s="6"/>
      <c r="C6" s="6"/>
      <c r="D6" s="6"/>
      <c r="E6" s="6"/>
      <c r="F6" s="6"/>
      <c r="G6" s="6"/>
      <c r="H6" s="6"/>
      <c r="I6" s="6"/>
      <c r="J6" s="6"/>
      <c r="K6" s="6"/>
      <c r="L6" s="14"/>
    </row>
    <row r="7" spans="1:19" x14ac:dyDescent="0.25">
      <c r="A7" s="12"/>
      <c r="B7" s="6"/>
      <c r="C7" s="232" t="s">
        <v>55</v>
      </c>
      <c r="D7" s="232"/>
      <c r="E7" s="232"/>
      <c r="F7" s="232"/>
      <c r="G7" s="232"/>
      <c r="H7" s="232"/>
      <c r="I7" s="232"/>
      <c r="J7" s="232"/>
      <c r="K7" s="232"/>
      <c r="L7" s="14"/>
    </row>
    <row r="8" spans="1:19" x14ac:dyDescent="0.25">
      <c r="A8" s="12"/>
      <c r="B8" s="6"/>
      <c r="C8" s="232" t="s">
        <v>236</v>
      </c>
      <c r="D8" s="232"/>
      <c r="E8" s="232"/>
      <c r="F8" s="232"/>
      <c r="G8" s="232"/>
      <c r="H8" s="232"/>
      <c r="I8" s="232"/>
      <c r="J8" s="232"/>
      <c r="K8" s="232"/>
      <c r="L8" s="14"/>
    </row>
    <row r="9" spans="1:19" x14ac:dyDescent="0.25">
      <c r="A9" s="12"/>
      <c r="B9" s="6"/>
      <c r="C9" s="74"/>
      <c r="D9" s="74"/>
      <c r="E9" s="74"/>
      <c r="F9" s="74"/>
      <c r="G9" s="74"/>
      <c r="H9" s="74"/>
      <c r="I9" s="6"/>
      <c r="J9" s="6"/>
      <c r="K9" s="87"/>
      <c r="L9" s="14"/>
    </row>
    <row r="10" spans="1:19" ht="15.75" customHeight="1" x14ac:dyDescent="0.25">
      <c r="A10" s="12"/>
      <c r="B10" s="7"/>
      <c r="C10" s="240" t="s">
        <v>0</v>
      </c>
      <c r="D10" s="240"/>
      <c r="E10" s="240"/>
      <c r="F10" s="240"/>
      <c r="G10" s="240"/>
      <c r="H10" s="240"/>
      <c r="I10" s="243" t="s">
        <v>177</v>
      </c>
      <c r="J10" s="243"/>
      <c r="K10" s="243" t="s">
        <v>179</v>
      </c>
      <c r="L10" s="14"/>
    </row>
    <row r="11" spans="1:19" x14ac:dyDescent="0.25">
      <c r="A11" s="12"/>
      <c r="B11" s="7"/>
      <c r="C11" s="74">
        <v>2009</v>
      </c>
      <c r="D11" s="74">
        <f>+C11+1</f>
        <v>2010</v>
      </c>
      <c r="E11" s="172">
        <f>+D11+1</f>
        <v>2011</v>
      </c>
      <c r="F11" s="172">
        <f>+E11+1</f>
        <v>2012</v>
      </c>
      <c r="G11" s="172">
        <f>+F11+1</f>
        <v>2013</v>
      </c>
      <c r="H11" s="172">
        <f>+G11+1</f>
        <v>2014</v>
      </c>
      <c r="I11" s="80" t="s">
        <v>53</v>
      </c>
      <c r="J11" s="80" t="s">
        <v>54</v>
      </c>
      <c r="K11" s="243"/>
      <c r="L11" s="14"/>
      <c r="O11" s="142"/>
    </row>
    <row r="12" spans="1:19" ht="12" customHeight="1" x14ac:dyDescent="0.25">
      <c r="A12" s="12"/>
      <c r="B12" s="7"/>
      <c r="C12" s="74"/>
      <c r="D12" s="74"/>
      <c r="E12" s="74"/>
      <c r="F12" s="74"/>
      <c r="G12" s="74"/>
      <c r="H12" s="74"/>
      <c r="I12" s="74"/>
      <c r="J12" s="74"/>
      <c r="K12" s="74"/>
      <c r="L12" s="14"/>
    </row>
    <row r="13" spans="1:19" x14ac:dyDescent="0.25">
      <c r="A13" s="12"/>
      <c r="B13" s="8" t="s">
        <v>58</v>
      </c>
      <c r="C13" s="19">
        <v>3434.1666097380098</v>
      </c>
      <c r="D13" s="19">
        <v>3737.3654895100899</v>
      </c>
      <c r="E13" s="19">
        <v>3989.85193843149</v>
      </c>
      <c r="F13" s="19">
        <v>4049.7286666666696</v>
      </c>
      <c r="G13" s="19">
        <v>4110.9999999999991</v>
      </c>
      <c r="H13" s="58">
        <v>4295.4413333333296</v>
      </c>
      <c r="I13" s="71">
        <v>4.4865320684342125</v>
      </c>
      <c r="J13" s="72">
        <v>184.44133333333048</v>
      </c>
      <c r="K13" s="71">
        <v>100</v>
      </c>
      <c r="L13" s="14"/>
      <c r="M13" s="206">
        <v>3434166.60973801</v>
      </c>
      <c r="N13" s="206">
        <v>3737365.4895100901</v>
      </c>
      <c r="O13" s="206">
        <v>3989851.9384314902</v>
      </c>
      <c r="P13" s="206">
        <v>4049728.6666666698</v>
      </c>
      <c r="Q13" s="206">
        <v>4110999.9999999991</v>
      </c>
      <c r="R13" s="206">
        <v>4295441.3333333293</v>
      </c>
      <c r="S13" s="148">
        <v>4121419.3333333335</v>
      </c>
    </row>
    <row r="14" spans="1:19" x14ac:dyDescent="0.25">
      <c r="A14" s="12"/>
      <c r="B14" s="7" t="s">
        <v>56</v>
      </c>
      <c r="C14" s="19">
        <v>189.25366666666665</v>
      </c>
      <c r="D14" s="19">
        <v>237.87333333333299</v>
      </c>
      <c r="E14" s="19">
        <v>239.21033333333335</v>
      </c>
      <c r="F14" s="19">
        <v>236.572666666667</v>
      </c>
      <c r="G14" s="19">
        <v>239.53766666666669</v>
      </c>
      <c r="H14" s="58">
        <v>216.87833333333299</v>
      </c>
      <c r="I14" s="71">
        <v>-9.459611779915079</v>
      </c>
      <c r="J14" s="71">
        <v>-22.659333333333706</v>
      </c>
      <c r="K14" s="71">
        <v>5.0490349303649324</v>
      </c>
      <c r="L14" s="14"/>
      <c r="M14" s="206">
        <v>189253.66666666666</v>
      </c>
      <c r="N14" s="206">
        <v>237873.33333333299</v>
      </c>
      <c r="O14" s="206">
        <v>239210.33333333334</v>
      </c>
      <c r="P14" s="206">
        <v>236572.66666666701</v>
      </c>
      <c r="Q14" s="206">
        <v>239537.66666666669</v>
      </c>
      <c r="R14" s="206">
        <v>216878.33333333299</v>
      </c>
      <c r="S14" s="148">
        <v>221655.66666666669</v>
      </c>
    </row>
    <row r="15" spans="1:19" x14ac:dyDescent="0.25">
      <c r="A15" s="12"/>
      <c r="B15" s="7" t="s">
        <v>57</v>
      </c>
      <c r="C15" s="19">
        <v>456.41400000000004</v>
      </c>
      <c r="D15" s="19">
        <v>486.67433333333304</v>
      </c>
      <c r="E15" s="19">
        <v>486.62933333333331</v>
      </c>
      <c r="F15" s="19">
        <v>549.92533333333301</v>
      </c>
      <c r="G15" s="19">
        <v>565.678</v>
      </c>
      <c r="H15" s="58">
        <v>588.27200000000005</v>
      </c>
      <c r="I15" s="71">
        <v>3.9941450790025534</v>
      </c>
      <c r="J15" s="71">
        <v>22.594000000000051</v>
      </c>
      <c r="K15" s="71">
        <v>13.695263288428894</v>
      </c>
      <c r="L15" s="14"/>
      <c r="M15" s="206">
        <v>456414.00000000006</v>
      </c>
      <c r="N15" s="206">
        <v>486674.33333333302</v>
      </c>
      <c r="O15" s="206">
        <v>486629.33333333331</v>
      </c>
      <c r="P15" s="206">
        <v>549925.33333333302</v>
      </c>
      <c r="Q15" s="206">
        <v>565678</v>
      </c>
      <c r="R15" s="206">
        <v>588272</v>
      </c>
      <c r="S15" s="148">
        <v>557771.33333333326</v>
      </c>
    </row>
    <row r="16" spans="1:19" ht="14.25" customHeight="1" x14ac:dyDescent="0.25">
      <c r="A16" s="12"/>
      <c r="B16" s="8"/>
      <c r="C16" s="2"/>
      <c r="D16" s="2"/>
      <c r="E16" s="2"/>
      <c r="F16" s="2"/>
      <c r="G16" s="2"/>
      <c r="H16" s="2"/>
      <c r="I16" s="69"/>
      <c r="J16" s="69"/>
      <c r="K16" s="69"/>
      <c r="L16" s="14"/>
      <c r="M16" s="18"/>
    </row>
    <row r="17" spans="1:19" x14ac:dyDescent="0.25">
      <c r="A17" s="12"/>
      <c r="B17" s="8" t="s">
        <v>59</v>
      </c>
      <c r="C17" s="19">
        <v>18644.196666666667</v>
      </c>
      <c r="D17" s="19">
        <v>19682.672000000002</v>
      </c>
      <c r="E17" s="19">
        <v>20622.387666666666</v>
      </c>
      <c r="F17" s="19">
        <v>20978.467666666667</v>
      </c>
      <c r="G17" s="19">
        <v>21548.393666666667</v>
      </c>
      <c r="H17" s="58">
        <v>22087.382666666701</v>
      </c>
      <c r="I17" s="71">
        <v>2.5012954948646637</v>
      </c>
      <c r="J17" s="72">
        <v>538.98900000003414</v>
      </c>
      <c r="K17" s="71">
        <v>100</v>
      </c>
      <c r="L17" s="14"/>
      <c r="M17" s="206">
        <v>18644196.666666668</v>
      </c>
      <c r="N17" s="206">
        <v>19682672.000000004</v>
      </c>
      <c r="O17" s="206">
        <v>20622387.666666664</v>
      </c>
      <c r="P17" s="206">
        <v>20978467.666666668</v>
      </c>
      <c r="Q17" s="206">
        <v>21548393.666666668</v>
      </c>
      <c r="R17" s="200">
        <v>22087382.666666701</v>
      </c>
      <c r="S17" s="148">
        <v>21144823.999999996</v>
      </c>
    </row>
    <row r="18" spans="1:19" x14ac:dyDescent="0.25">
      <c r="A18" s="12"/>
      <c r="B18" s="7" t="s">
        <v>56</v>
      </c>
      <c r="C18" s="19">
        <v>1002.3283333333333</v>
      </c>
      <c r="D18" s="19">
        <v>1131.2660000000001</v>
      </c>
      <c r="E18" s="19">
        <v>1203.5586666666666</v>
      </c>
      <c r="F18" s="19">
        <v>1236.11466666667</v>
      </c>
      <c r="G18" s="19">
        <v>1261.6376666666667</v>
      </c>
      <c r="H18" s="58">
        <v>1308.327</v>
      </c>
      <c r="I18" s="71">
        <v>3.700692723980703</v>
      </c>
      <c r="J18" s="71">
        <v>46.689333333333252</v>
      </c>
      <c r="K18" s="71">
        <v>5.9234134697836751</v>
      </c>
      <c r="L18" s="14"/>
      <c r="M18" s="206">
        <v>1002328.3333333333</v>
      </c>
      <c r="N18" s="206">
        <v>1131266</v>
      </c>
      <c r="O18" s="206">
        <v>1203558.6666666665</v>
      </c>
      <c r="P18" s="206">
        <v>1236114.66666667</v>
      </c>
      <c r="Q18" s="206">
        <v>1261637.6666666667</v>
      </c>
      <c r="R18" s="206">
        <v>1308327</v>
      </c>
      <c r="S18" s="148">
        <v>1234756.9999999998</v>
      </c>
    </row>
    <row r="19" spans="1:19" x14ac:dyDescent="0.25">
      <c r="A19" s="12"/>
      <c r="B19" s="7" t="s">
        <v>57</v>
      </c>
      <c r="C19" s="19">
        <v>1188.028</v>
      </c>
      <c r="D19" s="19">
        <v>1254.0340000000001</v>
      </c>
      <c r="E19" s="19">
        <v>1349.1226666666666</v>
      </c>
      <c r="F19" s="19">
        <v>1508.0360000000001</v>
      </c>
      <c r="G19" s="19">
        <v>1536.3643333333332</v>
      </c>
      <c r="H19" s="58">
        <v>1648.077</v>
      </c>
      <c r="I19" s="71">
        <v>7.2712353601890989</v>
      </c>
      <c r="J19" s="71">
        <v>111.71266666666679</v>
      </c>
      <c r="K19" s="71">
        <v>7.4616219806215645</v>
      </c>
      <c r="L19" s="14"/>
      <c r="M19" s="206">
        <v>1188028</v>
      </c>
      <c r="N19" s="206">
        <v>1254034</v>
      </c>
      <c r="O19" s="206">
        <v>1349122.6666666667</v>
      </c>
      <c r="P19" s="206">
        <v>1508036</v>
      </c>
      <c r="Q19" s="206">
        <v>1536364.3333333333</v>
      </c>
      <c r="R19" s="206">
        <v>1648077</v>
      </c>
      <c r="S19" s="148">
        <v>1498476</v>
      </c>
    </row>
    <row r="20" spans="1:19" x14ac:dyDescent="0.25">
      <c r="A20" s="12"/>
      <c r="B20" s="7"/>
      <c r="C20" s="2"/>
      <c r="D20" s="2"/>
      <c r="E20" s="2"/>
      <c r="F20" s="2"/>
      <c r="G20" s="2"/>
      <c r="H20" s="3"/>
      <c r="I20" s="4"/>
      <c r="J20" s="4"/>
      <c r="K20" s="4"/>
      <c r="L20" s="14"/>
      <c r="N20" s="18" t="s">
        <v>110</v>
      </c>
    </row>
    <row r="21" spans="1:19" x14ac:dyDescent="0.25">
      <c r="A21" s="12"/>
      <c r="B21" s="7"/>
      <c r="C21" s="2"/>
      <c r="D21" s="2"/>
      <c r="E21" s="2"/>
      <c r="F21" s="2"/>
      <c r="G21" s="2"/>
      <c r="H21" s="3"/>
      <c r="I21" s="4"/>
      <c r="J21" s="4"/>
      <c r="K21" s="4"/>
      <c r="L21" s="14"/>
      <c r="N21" s="18" t="s">
        <v>110</v>
      </c>
    </row>
    <row r="22" spans="1:19" x14ac:dyDescent="0.25">
      <c r="A22" s="12"/>
      <c r="B22" s="7"/>
      <c r="C22" s="2"/>
      <c r="D22" s="2"/>
      <c r="E22" s="2"/>
      <c r="F22" s="2"/>
      <c r="G22" s="2"/>
      <c r="H22" s="3"/>
      <c r="I22" s="4"/>
      <c r="J22" s="4"/>
      <c r="K22" s="4"/>
      <c r="L22" s="14"/>
      <c r="N22" s="18" t="s">
        <v>110</v>
      </c>
    </row>
    <row r="23" spans="1:19" x14ac:dyDescent="0.25">
      <c r="A23" s="12"/>
      <c r="B23" s="7"/>
      <c r="C23" s="2"/>
      <c r="D23" s="2"/>
      <c r="E23" s="2"/>
      <c r="F23" s="2"/>
      <c r="G23" s="2"/>
      <c r="H23" s="3"/>
      <c r="I23" s="4"/>
      <c r="J23" s="4"/>
      <c r="K23" s="4"/>
      <c r="L23" s="14"/>
      <c r="N23" s="18" t="s">
        <v>110</v>
      </c>
    </row>
    <row r="24" spans="1:19" x14ac:dyDescent="0.25">
      <c r="A24" s="12"/>
      <c r="B24" s="7"/>
      <c r="C24" s="2"/>
      <c r="D24" s="2"/>
      <c r="E24" s="2"/>
      <c r="F24" s="2"/>
      <c r="G24" s="2"/>
      <c r="H24" s="3"/>
      <c r="I24" s="4"/>
      <c r="J24" s="4"/>
      <c r="K24" s="4"/>
      <c r="L24" s="14"/>
      <c r="N24" s="18" t="s">
        <v>110</v>
      </c>
    </row>
    <row r="25" spans="1:19" x14ac:dyDescent="0.25">
      <c r="A25" s="12"/>
      <c r="B25" s="7"/>
      <c r="C25" s="2"/>
      <c r="D25" s="2"/>
      <c r="E25" s="2"/>
      <c r="F25" s="2"/>
      <c r="G25" s="2"/>
      <c r="H25" s="3"/>
      <c r="I25" s="4"/>
      <c r="J25" s="4"/>
      <c r="K25" s="4"/>
      <c r="L25" s="14"/>
    </row>
    <row r="26" spans="1:19" x14ac:dyDescent="0.25">
      <c r="A26" s="12"/>
      <c r="B26" s="7"/>
      <c r="C26" s="2"/>
      <c r="D26" s="2"/>
      <c r="E26" s="2"/>
      <c r="F26" s="2"/>
      <c r="G26" s="2"/>
      <c r="H26" s="3"/>
      <c r="I26" s="4"/>
      <c r="J26" s="4"/>
      <c r="K26" s="4"/>
      <c r="L26" s="14"/>
      <c r="N26" s="18" t="s">
        <v>110</v>
      </c>
    </row>
    <row r="27" spans="1:19" x14ac:dyDescent="0.25">
      <c r="A27" s="12"/>
      <c r="B27" s="7"/>
      <c r="C27" s="2"/>
      <c r="D27" s="2"/>
      <c r="E27" s="2"/>
      <c r="F27" s="2"/>
      <c r="G27" s="2"/>
      <c r="H27" s="3"/>
      <c r="I27" s="4"/>
      <c r="J27" s="4"/>
      <c r="K27" s="4"/>
      <c r="L27" s="14"/>
      <c r="N27" s="18" t="s">
        <v>110</v>
      </c>
    </row>
    <row r="28" spans="1:19" x14ac:dyDescent="0.25">
      <c r="A28" s="12"/>
      <c r="B28" s="7"/>
      <c r="C28" s="2"/>
      <c r="D28" s="2"/>
      <c r="E28" s="2"/>
      <c r="F28" s="2"/>
      <c r="G28" s="2"/>
      <c r="H28" s="3"/>
      <c r="I28" s="4"/>
      <c r="J28" s="4"/>
      <c r="K28" s="4"/>
      <c r="L28" s="14"/>
      <c r="N28" s="18" t="s">
        <v>110</v>
      </c>
    </row>
    <row r="29" spans="1:19" x14ac:dyDescent="0.25">
      <c r="A29" s="12"/>
      <c r="B29" s="7"/>
      <c r="C29" s="2"/>
      <c r="D29" s="2"/>
      <c r="E29" s="2"/>
      <c r="F29" s="2"/>
      <c r="G29" s="2"/>
      <c r="H29" s="3"/>
      <c r="I29" s="4"/>
      <c r="J29" s="4"/>
      <c r="K29" s="4"/>
      <c r="L29" s="14"/>
    </row>
    <row r="30" spans="1:19" x14ac:dyDescent="0.25">
      <c r="A30" s="12"/>
      <c r="B30" s="7"/>
      <c r="C30" s="2"/>
      <c r="D30" s="2"/>
      <c r="E30" s="2"/>
      <c r="F30" s="2"/>
      <c r="G30" s="2"/>
      <c r="H30" s="3"/>
      <c r="I30" s="4"/>
      <c r="J30" s="4"/>
      <c r="K30" s="4"/>
      <c r="L30" s="14"/>
    </row>
    <row r="31" spans="1:19" x14ac:dyDescent="0.25">
      <c r="A31" s="12"/>
      <c r="B31" s="7"/>
      <c r="C31" s="2"/>
      <c r="D31" s="2"/>
      <c r="E31" s="2"/>
      <c r="F31" s="2"/>
      <c r="G31" s="2"/>
      <c r="H31" s="3"/>
      <c r="I31" s="4"/>
      <c r="J31" s="4"/>
      <c r="K31" s="4"/>
      <c r="L31" s="14"/>
    </row>
    <row r="32" spans="1:19" x14ac:dyDescent="0.25">
      <c r="A32" s="12"/>
      <c r="B32" s="7"/>
      <c r="C32" s="2"/>
      <c r="D32" s="2"/>
      <c r="E32" s="2"/>
      <c r="F32" s="2"/>
      <c r="G32" s="2"/>
      <c r="H32" s="3"/>
      <c r="I32" s="4"/>
      <c r="J32" s="4"/>
      <c r="K32" s="4"/>
      <c r="L32" s="14"/>
    </row>
    <row r="33" spans="1:24" x14ac:dyDescent="0.25">
      <c r="A33" s="12"/>
      <c r="B33" s="7"/>
      <c r="C33" s="2"/>
      <c r="D33" s="2"/>
      <c r="E33" s="2"/>
      <c r="F33" s="2"/>
      <c r="G33" s="2"/>
      <c r="H33" s="3"/>
      <c r="I33" s="4"/>
      <c r="J33" s="4"/>
      <c r="K33" s="4"/>
      <c r="L33" s="14"/>
    </row>
    <row r="34" spans="1:24" x14ac:dyDescent="0.25">
      <c r="A34" s="12"/>
      <c r="B34" s="7"/>
      <c r="C34" s="2"/>
      <c r="D34" s="2"/>
      <c r="E34" s="2"/>
      <c r="F34" s="2"/>
      <c r="G34" s="2"/>
      <c r="H34" s="3"/>
      <c r="I34" s="4"/>
      <c r="J34" s="4"/>
      <c r="K34" s="4"/>
      <c r="L34" s="14"/>
      <c r="N34" s="18" t="s">
        <v>110</v>
      </c>
    </row>
    <row r="35" spans="1:24" x14ac:dyDescent="0.25">
      <c r="A35" s="12"/>
      <c r="B35" s="7"/>
      <c r="C35" s="2"/>
      <c r="D35" s="2"/>
      <c r="E35" s="2"/>
      <c r="F35" s="2"/>
      <c r="G35" s="2"/>
      <c r="H35" s="3"/>
      <c r="I35" s="4"/>
      <c r="J35" s="4"/>
      <c r="K35" s="4"/>
      <c r="L35" s="14"/>
    </row>
    <row r="36" spans="1:24" x14ac:dyDescent="0.25">
      <c r="A36" s="12"/>
      <c r="B36" s="7"/>
      <c r="C36" s="2"/>
      <c r="D36" s="2"/>
      <c r="E36" s="2"/>
      <c r="F36" s="2"/>
      <c r="G36" s="2"/>
      <c r="H36" s="3"/>
      <c r="I36" s="4"/>
      <c r="J36" s="4"/>
      <c r="K36" s="4"/>
      <c r="L36" s="14"/>
    </row>
    <row r="37" spans="1:24" x14ac:dyDescent="0.25">
      <c r="A37" s="12"/>
      <c r="B37" s="70"/>
      <c r="C37" s="3"/>
      <c r="D37" s="3"/>
      <c r="E37" s="3"/>
      <c r="F37" s="3"/>
      <c r="G37" s="3"/>
      <c r="H37" s="3"/>
      <c r="I37" s="75"/>
      <c r="J37" s="75"/>
      <c r="K37" s="75"/>
      <c r="L37" s="14"/>
    </row>
    <row r="38" spans="1:24" x14ac:dyDescent="0.25">
      <c r="A38" s="15"/>
      <c r="B38" s="26" t="s">
        <v>63</v>
      </c>
      <c r="C38" s="16"/>
      <c r="D38" s="16"/>
      <c r="E38" s="16"/>
      <c r="F38" s="16"/>
      <c r="G38" s="16"/>
      <c r="H38" s="16"/>
      <c r="I38" s="16"/>
      <c r="J38" s="16"/>
      <c r="K38" s="16"/>
      <c r="L38" s="17"/>
    </row>
    <row r="39" spans="1:24" x14ac:dyDescent="0.25">
      <c r="A39" s="88"/>
      <c r="B39" s="211"/>
      <c r="C39" s="212">
        <f t="shared" ref="C39:H39" si="0">+C11</f>
        <v>2009</v>
      </c>
      <c r="D39" s="212">
        <f t="shared" si="0"/>
        <v>2010</v>
      </c>
      <c r="E39" s="212">
        <f t="shared" si="0"/>
        <v>2011</v>
      </c>
      <c r="F39" s="212">
        <f t="shared" si="0"/>
        <v>2012</v>
      </c>
      <c r="G39" s="212">
        <f t="shared" si="0"/>
        <v>2013</v>
      </c>
      <c r="H39" s="212">
        <f t="shared" si="0"/>
        <v>2014</v>
      </c>
      <c r="I39" s="212"/>
      <c r="J39" s="88"/>
      <c r="K39" s="88"/>
      <c r="L39" s="88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</row>
    <row r="40" spans="1:24" x14ac:dyDescent="0.25">
      <c r="B40" s="212" t="s">
        <v>60</v>
      </c>
      <c r="C40" s="213">
        <f t="shared" ref="C40:H40" si="1">+C14</f>
        <v>189.25366666666665</v>
      </c>
      <c r="D40" s="213">
        <f t="shared" si="1"/>
        <v>237.87333333333299</v>
      </c>
      <c r="E40" s="213">
        <f t="shared" si="1"/>
        <v>239.21033333333335</v>
      </c>
      <c r="F40" s="213">
        <f t="shared" si="1"/>
        <v>236.572666666667</v>
      </c>
      <c r="G40" s="213">
        <f t="shared" si="1"/>
        <v>239.53766666666669</v>
      </c>
      <c r="H40" s="213">
        <f t="shared" si="1"/>
        <v>216.87833333333299</v>
      </c>
      <c r="I40" s="213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</row>
    <row r="41" spans="1:24" x14ac:dyDescent="0.25">
      <c r="B41" s="212" t="s">
        <v>17</v>
      </c>
      <c r="C41" s="213">
        <f t="shared" ref="C41:H41" si="2">+C18</f>
        <v>1002.3283333333333</v>
      </c>
      <c r="D41" s="213">
        <f t="shared" si="2"/>
        <v>1131.2660000000001</v>
      </c>
      <c r="E41" s="213">
        <f t="shared" si="2"/>
        <v>1203.5586666666666</v>
      </c>
      <c r="F41" s="213">
        <f t="shared" si="2"/>
        <v>1236.11466666667</v>
      </c>
      <c r="G41" s="213">
        <f t="shared" si="2"/>
        <v>1261.6376666666667</v>
      </c>
      <c r="H41" s="213">
        <f t="shared" si="2"/>
        <v>1308.327</v>
      </c>
      <c r="I41" s="213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</row>
    <row r="42" spans="1:24" x14ac:dyDescent="0.25">
      <c r="B42" s="18"/>
      <c r="C42" s="18"/>
      <c r="D42" s="18"/>
      <c r="E42" s="18"/>
      <c r="F42" s="18"/>
      <c r="G42" s="18"/>
      <c r="H42" s="68"/>
      <c r="I42" s="18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</row>
    <row r="43" spans="1:24" x14ac:dyDescent="0.25">
      <c r="B43" s="211"/>
      <c r="C43" s="212">
        <f t="shared" ref="C43:H43" si="3">+C39</f>
        <v>2009</v>
      </c>
      <c r="D43" s="212">
        <f t="shared" si="3"/>
        <v>2010</v>
      </c>
      <c r="E43" s="212">
        <f t="shared" si="3"/>
        <v>2011</v>
      </c>
      <c r="F43" s="212">
        <f t="shared" si="3"/>
        <v>2012</v>
      </c>
      <c r="G43" s="212">
        <f t="shared" si="3"/>
        <v>2013</v>
      </c>
      <c r="H43" s="212">
        <f t="shared" si="3"/>
        <v>2014</v>
      </c>
      <c r="I43" s="212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</row>
    <row r="44" spans="1:24" x14ac:dyDescent="0.25">
      <c r="B44" s="212" t="s">
        <v>60</v>
      </c>
      <c r="C44" s="213">
        <f t="shared" ref="C44:H44" si="4">+C15</f>
        <v>456.41400000000004</v>
      </c>
      <c r="D44" s="213">
        <f t="shared" si="4"/>
        <v>486.67433333333304</v>
      </c>
      <c r="E44" s="213">
        <f t="shared" si="4"/>
        <v>486.62933333333331</v>
      </c>
      <c r="F44" s="213">
        <f t="shared" si="4"/>
        <v>549.92533333333301</v>
      </c>
      <c r="G44" s="213">
        <f t="shared" si="4"/>
        <v>565.678</v>
      </c>
      <c r="H44" s="213">
        <f t="shared" si="4"/>
        <v>588.27200000000005</v>
      </c>
      <c r="I44" s="18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</row>
    <row r="45" spans="1:24" x14ac:dyDescent="0.25">
      <c r="B45" s="212" t="s">
        <v>17</v>
      </c>
      <c r="C45" s="213">
        <f t="shared" ref="C45:H45" si="5">+C19</f>
        <v>1188.028</v>
      </c>
      <c r="D45" s="213">
        <f t="shared" si="5"/>
        <v>1254.0340000000001</v>
      </c>
      <c r="E45" s="213">
        <f t="shared" si="5"/>
        <v>1349.1226666666666</v>
      </c>
      <c r="F45" s="213">
        <f t="shared" si="5"/>
        <v>1508.0360000000001</v>
      </c>
      <c r="G45" s="213">
        <f t="shared" si="5"/>
        <v>1536.3643333333332</v>
      </c>
      <c r="H45" s="213">
        <f t="shared" si="5"/>
        <v>1648.077</v>
      </c>
      <c r="I45" s="18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</row>
    <row r="46" spans="1:24" x14ac:dyDescent="0.25">
      <c r="B46" s="18"/>
      <c r="C46" s="18"/>
      <c r="D46" s="18"/>
      <c r="E46" s="18"/>
      <c r="F46" s="18"/>
      <c r="G46" s="18"/>
      <c r="H46" s="18"/>
      <c r="I46" s="18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</row>
    <row r="47" spans="1:24" x14ac:dyDescent="0.25">
      <c r="B47" s="18"/>
      <c r="C47" s="18"/>
      <c r="D47" s="18"/>
      <c r="E47" s="18"/>
      <c r="F47" s="18"/>
      <c r="G47" s="18"/>
      <c r="H47" s="18"/>
      <c r="I47" s="18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</row>
    <row r="48" spans="1:24" s="110" customFormat="1" x14ac:dyDescent="0.25">
      <c r="B48" s="146"/>
      <c r="C48" s="146"/>
      <c r="D48" s="146"/>
      <c r="E48" s="146"/>
      <c r="F48" s="146"/>
      <c r="G48" s="146"/>
      <c r="H48" s="147"/>
      <c r="I48" s="146"/>
      <c r="J48" s="146"/>
      <c r="N48" s="18"/>
      <c r="O48" s="18"/>
      <c r="P48" s="18"/>
      <c r="Q48" s="18"/>
      <c r="R48" s="18"/>
      <c r="S48" s="18"/>
      <c r="T48" s="146"/>
      <c r="U48" s="146"/>
      <c r="V48" s="146"/>
      <c r="W48" s="146"/>
      <c r="X48" s="146"/>
    </row>
    <row r="49" spans="2:10" x14ac:dyDescent="0.25">
      <c r="B49" s="146"/>
      <c r="C49" s="146"/>
      <c r="D49" s="146"/>
      <c r="E49" s="146"/>
      <c r="F49" s="146"/>
      <c r="G49" s="146"/>
      <c r="H49" s="146"/>
      <c r="I49" s="146"/>
      <c r="J49" s="146"/>
    </row>
  </sheetData>
  <mergeCells count="5">
    <mergeCell ref="C7:K7"/>
    <mergeCell ref="C8:K8"/>
    <mergeCell ref="C10:H10"/>
    <mergeCell ref="I10:J10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6"/>
  <sheetViews>
    <sheetView showGridLines="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ColWidth="10.85546875" defaultRowHeight="15.75" x14ac:dyDescent="0.25"/>
  <cols>
    <col min="1" max="1" width="1.85546875" style="5" customWidth="1"/>
    <col min="2" max="2" width="21.42578125" style="5" customWidth="1"/>
    <col min="3" max="3" width="12.7109375" style="5" customWidth="1"/>
    <col min="4" max="4" width="13.85546875" style="5" customWidth="1"/>
    <col min="5" max="5" width="10.42578125" style="5" customWidth="1"/>
    <col min="6" max="6" width="10" style="5" customWidth="1"/>
    <col min="7" max="7" width="8.28515625" style="5" customWidth="1"/>
    <col min="8" max="8" width="8.42578125" style="5" customWidth="1"/>
    <col min="9" max="9" width="10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6384" width="10.85546875" style="5"/>
  </cols>
  <sheetData>
    <row r="1" spans="1:17" x14ac:dyDescent="0.25">
      <c r="A1" s="9"/>
      <c r="B1" s="10"/>
      <c r="C1" s="10"/>
      <c r="D1" s="10"/>
      <c r="E1" s="10"/>
      <c r="F1" s="10"/>
      <c r="G1" s="10"/>
      <c r="H1" s="10"/>
      <c r="I1" s="25"/>
      <c r="J1" s="10"/>
      <c r="K1" s="11"/>
      <c r="L1" s="21"/>
    </row>
    <row r="2" spans="1:17" x14ac:dyDescent="0.25">
      <c r="A2" s="12"/>
      <c r="B2" s="87"/>
      <c r="C2" s="87"/>
      <c r="D2" s="87"/>
      <c r="E2" s="87"/>
      <c r="F2" s="87"/>
      <c r="G2" s="87"/>
      <c r="H2" s="87"/>
      <c r="I2" s="88"/>
      <c r="J2" s="87"/>
      <c r="K2" s="13"/>
      <c r="L2" s="21"/>
    </row>
    <row r="3" spans="1:17" x14ac:dyDescent="0.25">
      <c r="A3" s="12"/>
      <c r="B3" s="87"/>
      <c r="C3" s="87"/>
      <c r="D3" s="87"/>
      <c r="E3" s="87"/>
      <c r="F3" s="87"/>
      <c r="G3" s="87"/>
      <c r="H3" s="87"/>
      <c r="I3" s="88"/>
      <c r="J3" s="87"/>
      <c r="K3" s="13"/>
      <c r="L3" s="21"/>
    </row>
    <row r="4" spans="1:17" x14ac:dyDescent="0.25">
      <c r="A4" s="12"/>
      <c r="B4" s="87"/>
      <c r="C4" s="87"/>
      <c r="D4" s="87"/>
      <c r="E4" s="87"/>
      <c r="F4" s="87"/>
      <c r="G4" s="87"/>
      <c r="H4" s="87"/>
      <c r="I4" s="88"/>
      <c r="J4" s="87"/>
      <c r="K4" s="14"/>
    </row>
    <row r="5" spans="1:17" x14ac:dyDescent="0.25">
      <c r="A5" s="12"/>
      <c r="B5" s="87"/>
      <c r="C5" s="87"/>
      <c r="D5" s="87"/>
      <c r="E5" s="87"/>
      <c r="F5" s="87"/>
      <c r="G5" s="87"/>
      <c r="H5" s="87"/>
      <c r="I5" s="87"/>
      <c r="J5" s="87"/>
      <c r="K5" s="14"/>
    </row>
    <row r="6" spans="1:17" x14ac:dyDescent="0.25">
      <c r="A6" s="12"/>
      <c r="B6" s="87"/>
      <c r="C6" s="87"/>
      <c r="D6" s="87"/>
      <c r="E6" s="87"/>
      <c r="F6" s="87"/>
      <c r="G6" s="87"/>
      <c r="H6" s="87"/>
      <c r="I6" s="87"/>
      <c r="J6" s="87"/>
      <c r="K6" s="14"/>
    </row>
    <row r="7" spans="1:17" x14ac:dyDescent="0.25">
      <c r="A7" s="12"/>
      <c r="B7" s="87"/>
      <c r="C7" s="235" t="s">
        <v>152</v>
      </c>
      <c r="D7" s="235"/>
      <c r="E7" s="235"/>
      <c r="F7" s="235"/>
      <c r="G7" s="235"/>
      <c r="H7" s="235"/>
      <c r="I7" s="235"/>
      <c r="J7" s="235"/>
      <c r="K7" s="244"/>
    </row>
    <row r="8" spans="1:17" x14ac:dyDescent="0.25">
      <c r="A8" s="12"/>
      <c r="B8" s="87"/>
      <c r="C8" s="232" t="s">
        <v>94</v>
      </c>
      <c r="D8" s="232"/>
      <c r="E8" s="232"/>
      <c r="F8" s="232"/>
      <c r="G8" s="232"/>
      <c r="H8" s="232"/>
      <c r="I8" s="232"/>
      <c r="J8" s="232"/>
      <c r="K8" s="245"/>
    </row>
    <row r="9" spans="1:17" x14ac:dyDescent="0.25">
      <c r="A9" s="12"/>
      <c r="B9" s="87"/>
      <c r="C9" s="122"/>
      <c r="D9" s="122"/>
      <c r="E9" s="122"/>
      <c r="F9" s="122"/>
      <c r="G9" s="122"/>
      <c r="H9" s="122"/>
      <c r="I9" s="87"/>
      <c r="J9" s="87"/>
      <c r="K9" s="14"/>
    </row>
    <row r="10" spans="1:17" ht="15.75" customHeight="1" x14ac:dyDescent="0.25">
      <c r="A10" s="12"/>
      <c r="B10" s="88"/>
      <c r="C10" s="240" t="s">
        <v>234</v>
      </c>
      <c r="D10" s="240"/>
      <c r="E10" s="236" t="s">
        <v>178</v>
      </c>
      <c r="F10" s="236" t="s">
        <v>179</v>
      </c>
      <c r="G10" s="246" t="s">
        <v>235</v>
      </c>
      <c r="H10" s="246"/>
      <c r="I10" s="236" t="s">
        <v>178</v>
      </c>
      <c r="J10" s="236" t="s">
        <v>179</v>
      </c>
      <c r="K10" s="14"/>
    </row>
    <row r="11" spans="1:17" x14ac:dyDescent="0.25">
      <c r="A11" s="12"/>
      <c r="B11" s="88"/>
      <c r="C11" s="122">
        <v>2013</v>
      </c>
      <c r="D11" s="122">
        <v>2014</v>
      </c>
      <c r="E11" s="236"/>
      <c r="F11" s="236"/>
      <c r="G11" s="130">
        <v>2013</v>
      </c>
      <c r="H11" s="130">
        <v>2014</v>
      </c>
      <c r="I11" s="236"/>
      <c r="J11" s="236"/>
      <c r="K11" s="14"/>
    </row>
    <row r="12" spans="1:17" x14ac:dyDescent="0.25">
      <c r="A12" s="12"/>
      <c r="B12" s="88"/>
      <c r="C12" s="122"/>
      <c r="D12" s="132"/>
      <c r="E12" s="122"/>
      <c r="F12" s="122"/>
      <c r="G12" s="122"/>
      <c r="H12" s="122"/>
      <c r="I12" s="122"/>
      <c r="J12" s="122"/>
      <c r="K12" s="14"/>
    </row>
    <row r="13" spans="1:17" x14ac:dyDescent="0.25">
      <c r="A13" s="12"/>
      <c r="B13" s="8" t="s">
        <v>33</v>
      </c>
      <c r="C13" s="58">
        <v>24741</v>
      </c>
      <c r="D13" s="58">
        <v>23761</v>
      </c>
      <c r="E13" s="23">
        <v>-3.9610363364455781</v>
      </c>
      <c r="F13" s="58">
        <v>100</v>
      </c>
      <c r="G13" s="58">
        <v>3040</v>
      </c>
      <c r="H13" s="58">
        <v>1821</v>
      </c>
      <c r="I13" s="23">
        <v>-40.098684210526315</v>
      </c>
      <c r="J13" s="58">
        <v>100</v>
      </c>
      <c r="K13" s="14"/>
      <c r="L13" s="81"/>
      <c r="M13" s="210">
        <v>3040</v>
      </c>
      <c r="N13" s="206">
        <v>15</v>
      </c>
      <c r="O13" s="206">
        <v>1476</v>
      </c>
      <c r="P13" s="206">
        <v>1491</v>
      </c>
      <c r="Q13" s="206">
        <v>1549</v>
      </c>
    </row>
    <row r="14" spans="1:17" x14ac:dyDescent="0.25">
      <c r="A14" s="12"/>
      <c r="B14" s="88" t="s">
        <v>141</v>
      </c>
      <c r="C14" s="19">
        <v>263</v>
      </c>
      <c r="D14" s="58">
        <v>4136</v>
      </c>
      <c r="E14" s="20">
        <v>1472.6235741444866</v>
      </c>
      <c r="F14" s="20">
        <v>17.406674803249022</v>
      </c>
      <c r="G14" s="19">
        <v>15</v>
      </c>
      <c r="H14" s="58">
        <v>2</v>
      </c>
      <c r="I14" s="20">
        <v>-86.666666666666671</v>
      </c>
      <c r="J14" s="20">
        <v>0.10982976386600769</v>
      </c>
      <c r="K14" s="14"/>
      <c r="L14" s="81"/>
      <c r="M14" s="210"/>
      <c r="N14" s="206"/>
      <c r="O14" s="206"/>
      <c r="P14" s="206"/>
      <c r="Q14" s="206"/>
    </row>
    <row r="15" spans="1:17" x14ac:dyDescent="0.25">
      <c r="A15" s="12"/>
      <c r="B15" s="88" t="s">
        <v>161</v>
      </c>
      <c r="C15" s="19">
        <v>9863</v>
      </c>
      <c r="D15" s="58">
        <v>8293</v>
      </c>
      <c r="E15" s="20">
        <v>-15.918077663996755</v>
      </c>
      <c r="F15" s="20">
        <v>34.901729725179912</v>
      </c>
      <c r="G15" s="19">
        <v>1476</v>
      </c>
      <c r="H15" s="58">
        <v>700</v>
      </c>
      <c r="I15" s="20">
        <v>-52.574525745257446</v>
      </c>
      <c r="J15" s="20">
        <v>38.440417353102688</v>
      </c>
      <c r="K15" s="14"/>
      <c r="L15" s="81"/>
      <c r="M15" s="210"/>
      <c r="N15" s="206"/>
      <c r="O15" s="206"/>
      <c r="P15" s="206"/>
      <c r="Q15" s="206"/>
    </row>
    <row r="16" spans="1:17" x14ac:dyDescent="0.25">
      <c r="A16" s="12"/>
      <c r="B16" s="88" t="s">
        <v>34</v>
      </c>
      <c r="C16" s="19">
        <v>10126</v>
      </c>
      <c r="D16" s="58">
        <v>12429</v>
      </c>
      <c r="E16" s="20">
        <v>22.743432747382975</v>
      </c>
      <c r="F16" s="20">
        <v>52.308404528428945</v>
      </c>
      <c r="G16" s="19">
        <v>1491</v>
      </c>
      <c r="H16" s="58">
        <v>702</v>
      </c>
      <c r="I16" s="20">
        <v>-52.91750503018109</v>
      </c>
      <c r="J16" s="20">
        <v>38.550247116968698</v>
      </c>
      <c r="K16" s="14"/>
      <c r="M16" s="210">
        <v>1821</v>
      </c>
      <c r="N16" s="206">
        <v>2</v>
      </c>
      <c r="O16" s="206">
        <v>700</v>
      </c>
      <c r="P16" s="206">
        <v>702</v>
      </c>
      <c r="Q16" s="206">
        <v>1119</v>
      </c>
    </row>
    <row r="17" spans="1:17" x14ac:dyDescent="0.25">
      <c r="A17" s="12" t="s">
        <v>19</v>
      </c>
      <c r="B17" s="88" t="s">
        <v>153</v>
      </c>
      <c r="C17" s="19">
        <v>14615</v>
      </c>
      <c r="D17" s="58">
        <v>11332</v>
      </c>
      <c r="E17" s="20">
        <v>-22.463222716387278</v>
      </c>
      <c r="F17" s="20">
        <v>47.691595471571063</v>
      </c>
      <c r="G17" s="19">
        <v>1549</v>
      </c>
      <c r="H17" s="58">
        <v>1119</v>
      </c>
      <c r="I17" s="20">
        <v>-27.759845061329891</v>
      </c>
      <c r="J17" s="20">
        <v>61.449752883031309</v>
      </c>
      <c r="K17" s="14"/>
      <c r="M17" s="210"/>
      <c r="N17" s="206"/>
      <c r="O17" s="206"/>
      <c r="P17" s="206"/>
      <c r="Q17" s="206"/>
    </row>
    <row r="18" spans="1:17" x14ac:dyDescent="0.25">
      <c r="A18" s="12"/>
      <c r="B18" s="88"/>
      <c r="C18" s="2"/>
      <c r="D18" s="2"/>
      <c r="E18" s="2"/>
      <c r="F18" s="3"/>
      <c r="G18" s="3"/>
      <c r="H18" s="3"/>
      <c r="I18" s="4"/>
      <c r="J18" s="4"/>
      <c r="K18" s="14"/>
      <c r="M18" s="196"/>
      <c r="N18" s="186"/>
      <c r="O18" s="186"/>
      <c r="P18" s="186"/>
      <c r="Q18" s="186"/>
    </row>
    <row r="19" spans="1:17" x14ac:dyDescent="0.25">
      <c r="A19" s="12"/>
      <c r="B19" s="88"/>
      <c r="C19" s="2"/>
      <c r="D19" s="2"/>
      <c r="E19" s="2"/>
      <c r="F19" s="3"/>
      <c r="G19" s="3"/>
      <c r="H19" s="3"/>
      <c r="I19" s="4"/>
      <c r="J19" s="4"/>
      <c r="K19" s="14"/>
      <c r="M19" s="196"/>
      <c r="N19" s="186"/>
      <c r="O19" s="186"/>
      <c r="P19" s="186"/>
      <c r="Q19" s="186"/>
    </row>
    <row r="20" spans="1:17" x14ac:dyDescent="0.25">
      <c r="A20" s="12"/>
      <c r="B20" s="88"/>
      <c r="C20" s="2"/>
      <c r="D20" s="2"/>
      <c r="E20" s="2"/>
      <c r="F20" s="3"/>
      <c r="G20" s="3"/>
      <c r="H20" s="3"/>
      <c r="I20" s="4"/>
      <c r="J20" s="4"/>
      <c r="K20" s="14"/>
      <c r="M20" s="196"/>
      <c r="N20" s="186"/>
      <c r="O20" s="186"/>
      <c r="P20" s="186"/>
      <c r="Q20" s="186"/>
    </row>
    <row r="21" spans="1:17" x14ac:dyDescent="0.25">
      <c r="A21" s="12"/>
      <c r="B21" s="88"/>
      <c r="C21" s="2"/>
      <c r="D21" s="2"/>
      <c r="E21" s="2"/>
      <c r="F21" s="3"/>
      <c r="G21" s="3"/>
      <c r="H21" s="3"/>
      <c r="I21" s="4"/>
      <c r="J21" s="4"/>
      <c r="K21" s="14"/>
      <c r="M21" s="196"/>
      <c r="N21" s="186"/>
      <c r="O21" s="186"/>
      <c r="P21" s="186"/>
      <c r="Q21" s="186"/>
    </row>
    <row r="22" spans="1:17" x14ac:dyDescent="0.25">
      <c r="A22" s="12"/>
      <c r="B22" s="88"/>
      <c r="C22" s="2"/>
      <c r="D22" s="2"/>
      <c r="E22" s="2"/>
      <c r="F22" s="3"/>
      <c r="G22" s="3"/>
      <c r="H22" s="3"/>
      <c r="I22" s="4"/>
      <c r="J22" s="4"/>
      <c r="K22" s="14"/>
      <c r="M22" s="196"/>
      <c r="N22" s="186"/>
      <c r="O22" s="186"/>
      <c r="P22" s="186"/>
      <c r="Q22" s="186"/>
    </row>
    <row r="23" spans="1:17" x14ac:dyDescent="0.25">
      <c r="A23" s="12"/>
      <c r="B23" s="88"/>
      <c r="C23" s="2"/>
      <c r="D23" s="2"/>
      <c r="E23" s="2"/>
      <c r="F23" s="3"/>
      <c r="G23" s="3"/>
      <c r="H23" s="3"/>
      <c r="I23" s="4"/>
      <c r="J23" s="4"/>
      <c r="K23" s="14"/>
      <c r="M23" s="189"/>
      <c r="N23" s="81"/>
      <c r="O23" s="81"/>
      <c r="P23" s="81"/>
      <c r="Q23" s="81"/>
    </row>
    <row r="24" spans="1:17" x14ac:dyDescent="0.25">
      <c r="A24" s="12"/>
      <c r="B24" s="88"/>
      <c r="C24" s="2"/>
      <c r="D24" s="2"/>
      <c r="E24" s="2"/>
      <c r="F24" s="3"/>
      <c r="G24" s="3"/>
      <c r="H24" s="3"/>
      <c r="I24" s="4"/>
      <c r="J24" s="4"/>
      <c r="K24" s="14"/>
      <c r="M24" s="192"/>
    </row>
    <row r="25" spans="1:17" x14ac:dyDescent="0.25">
      <c r="A25" s="12"/>
      <c r="B25" s="88"/>
      <c r="C25" s="2"/>
      <c r="D25" s="2"/>
      <c r="E25" s="2"/>
      <c r="F25" s="3"/>
      <c r="G25" s="3"/>
      <c r="H25" s="3"/>
      <c r="I25" s="4"/>
      <c r="J25" s="4"/>
      <c r="K25" s="14"/>
      <c r="M25" s="192"/>
    </row>
    <row r="26" spans="1:17" x14ac:dyDescent="0.25">
      <c r="A26" s="12"/>
      <c r="B26" s="88"/>
      <c r="C26" s="2"/>
      <c r="D26" s="2"/>
      <c r="E26" s="2"/>
      <c r="F26" s="3"/>
      <c r="G26" s="3"/>
      <c r="H26" s="3"/>
      <c r="I26" s="4"/>
      <c r="J26" s="4"/>
      <c r="K26" s="14"/>
      <c r="M26" s="192"/>
    </row>
    <row r="27" spans="1:17" x14ac:dyDescent="0.25">
      <c r="A27" s="12"/>
      <c r="B27" s="88"/>
      <c r="C27" s="2"/>
      <c r="D27" s="2"/>
      <c r="E27" s="2"/>
      <c r="F27" s="3"/>
      <c r="G27" s="3"/>
      <c r="H27" s="3"/>
      <c r="I27" s="4"/>
      <c r="J27" s="4"/>
      <c r="K27" s="14"/>
      <c r="M27" s="192"/>
    </row>
    <row r="28" spans="1:17" x14ac:dyDescent="0.25">
      <c r="A28" s="12"/>
      <c r="B28" s="88"/>
      <c r="C28" s="2"/>
      <c r="D28" s="2"/>
      <c r="E28" s="2"/>
      <c r="F28" s="3"/>
      <c r="G28" s="3"/>
      <c r="H28" s="3"/>
      <c r="I28" s="4"/>
      <c r="J28" s="4"/>
      <c r="K28" s="14"/>
      <c r="M28" s="192"/>
    </row>
    <row r="29" spans="1:17" x14ac:dyDescent="0.25">
      <c r="A29" s="12"/>
      <c r="B29" s="88"/>
      <c r="C29" s="2"/>
      <c r="D29" s="2"/>
      <c r="E29" s="2"/>
      <c r="F29" s="3"/>
      <c r="G29" s="3"/>
      <c r="H29" s="3"/>
      <c r="I29" s="4"/>
      <c r="J29" s="4"/>
      <c r="K29" s="14"/>
      <c r="M29" s="192"/>
    </row>
    <row r="30" spans="1:17" x14ac:dyDescent="0.25">
      <c r="A30" s="12"/>
      <c r="B30" s="70"/>
      <c r="C30" s="2"/>
      <c r="D30" s="2"/>
      <c r="E30" s="2"/>
      <c r="F30" s="3"/>
      <c r="G30" s="3"/>
      <c r="H30" s="3"/>
      <c r="I30" s="4"/>
      <c r="J30" s="4"/>
      <c r="K30" s="14"/>
      <c r="M30" s="192"/>
    </row>
    <row r="31" spans="1:17" x14ac:dyDescent="0.25">
      <c r="A31" s="12"/>
      <c r="B31" s="185" t="s">
        <v>88</v>
      </c>
      <c r="C31" s="2"/>
      <c r="D31" s="2"/>
      <c r="E31" s="2"/>
      <c r="F31" s="3"/>
      <c r="G31" s="3"/>
      <c r="H31" s="3"/>
      <c r="I31" s="4"/>
      <c r="J31" s="4"/>
      <c r="K31" s="14"/>
      <c r="M31" s="192"/>
    </row>
    <row r="32" spans="1:17" x14ac:dyDescent="0.25">
      <c r="A32" s="15"/>
      <c r="B32" s="26" t="s">
        <v>93</v>
      </c>
      <c r="C32" s="16"/>
      <c r="D32" s="16"/>
      <c r="E32" s="16"/>
      <c r="F32" s="16"/>
      <c r="G32" s="16"/>
      <c r="H32" s="16"/>
      <c r="I32" s="16"/>
      <c r="J32" s="16"/>
      <c r="K32" s="17"/>
      <c r="M32" s="192"/>
    </row>
    <row r="33" spans="3:13" x14ac:dyDescent="0.25">
      <c r="C33" s="18"/>
      <c r="D33" s="68">
        <f>+C11</f>
        <v>2013</v>
      </c>
      <c r="E33" s="68">
        <f>+D11</f>
        <v>2014</v>
      </c>
      <c r="F33" s="18"/>
      <c r="G33" s="18" t="s">
        <v>141</v>
      </c>
      <c r="H33" s="68">
        <f>+D14</f>
        <v>4136</v>
      </c>
      <c r="M33" s="192"/>
    </row>
    <row r="34" spans="3:13" x14ac:dyDescent="0.25">
      <c r="C34" s="18" t="s">
        <v>141</v>
      </c>
      <c r="D34" s="68">
        <f>+C14</f>
        <v>263</v>
      </c>
      <c r="E34" s="68">
        <f>+D14</f>
        <v>4136</v>
      </c>
      <c r="F34" s="18"/>
      <c r="G34" s="18" t="s">
        <v>34</v>
      </c>
      <c r="H34" s="68">
        <f>+D16</f>
        <v>12429</v>
      </c>
      <c r="M34" s="192"/>
    </row>
    <row r="35" spans="3:13" x14ac:dyDescent="0.25">
      <c r="C35" s="18" t="s">
        <v>34</v>
      </c>
      <c r="D35" s="68">
        <f>+C16</f>
        <v>10126</v>
      </c>
      <c r="E35" s="68">
        <f>+D16</f>
        <v>12429</v>
      </c>
      <c r="F35" s="18"/>
      <c r="G35" s="18"/>
      <c r="H35" s="68"/>
    </row>
    <row r="36" spans="3:13" x14ac:dyDescent="0.25">
      <c r="C36" s="18" t="s">
        <v>153</v>
      </c>
      <c r="D36" s="68">
        <f>+C17</f>
        <v>14615</v>
      </c>
      <c r="E36" s="68">
        <f>+D17</f>
        <v>11332</v>
      </c>
      <c r="F36" s="18"/>
      <c r="G36" s="18"/>
      <c r="H36" s="18"/>
    </row>
  </sheetData>
  <mergeCells count="8"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66"/>
  <sheetViews>
    <sheetView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8" customWidth="1"/>
    <col min="14" max="14" width="0.28515625" style="18" customWidth="1"/>
    <col min="15" max="20" width="12.7109375" style="18" bestFit="1" customWidth="1"/>
    <col min="21" max="41" width="11.42578125" style="18"/>
    <col min="42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0" x14ac:dyDescent="0.25">
      <c r="A7" s="49"/>
      <c r="B7" s="30"/>
      <c r="C7" s="235" t="s">
        <v>61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0" x14ac:dyDescent="0.25">
      <c r="A8" s="49"/>
      <c r="B8" s="30"/>
      <c r="C8" s="232" t="s">
        <v>62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0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87"/>
      <c r="L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20" x14ac:dyDescent="0.25">
      <c r="A11" s="49"/>
      <c r="B11" s="32"/>
      <c r="C11" s="109">
        <v>2009</v>
      </c>
      <c r="D11" s="109">
        <f>+C11+1</f>
        <v>2010</v>
      </c>
      <c r="E11" s="173">
        <f>+D11+1</f>
        <v>2011</v>
      </c>
      <c r="F11" s="173">
        <f>+E11+1</f>
        <v>2012</v>
      </c>
      <c r="G11" s="173">
        <f>+F11+1</f>
        <v>2013</v>
      </c>
      <c r="H11" s="173">
        <f>+G11+1</f>
        <v>2014</v>
      </c>
      <c r="I11" s="234"/>
      <c r="J11" s="234"/>
      <c r="K11" s="234"/>
      <c r="L11" s="51"/>
      <c r="O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0" x14ac:dyDescent="0.25">
      <c r="A13" s="49"/>
      <c r="B13" s="60" t="s">
        <v>3</v>
      </c>
      <c r="C13" s="63">
        <v>121.5188</v>
      </c>
      <c r="D13" s="63">
        <v>113.55466749999994</v>
      </c>
      <c r="E13" s="63">
        <v>131.6883445</v>
      </c>
      <c r="F13" s="63">
        <v>135.37209000000007</v>
      </c>
      <c r="G13" s="63">
        <v>108.48124150000001</v>
      </c>
      <c r="H13" s="63">
        <v>110.83864550000001</v>
      </c>
      <c r="I13" s="63">
        <v>2.17309828630603</v>
      </c>
      <c r="J13" s="63">
        <v>102.17309828630603</v>
      </c>
      <c r="K13" s="63">
        <v>-19.864396346396106</v>
      </c>
      <c r="L13" s="51"/>
      <c r="M13" s="146"/>
      <c r="N13" s="28">
        <f t="shared" ref="N13:N24" si="0">IF(H13="","",1)</f>
        <v>1</v>
      </c>
      <c r="O13" s="204">
        <v>121518.8</v>
      </c>
      <c r="P13" s="204">
        <v>113554.66749999994</v>
      </c>
      <c r="Q13" s="204">
        <v>131688.34450000001</v>
      </c>
      <c r="R13" s="204">
        <v>135372.09000000008</v>
      </c>
      <c r="S13" s="204">
        <v>108481.2415</v>
      </c>
      <c r="T13" s="204">
        <v>110838.64550000001</v>
      </c>
    </row>
    <row r="14" spans="1:20" x14ac:dyDescent="0.25">
      <c r="A14" s="49"/>
      <c r="B14" s="60" t="s">
        <v>4</v>
      </c>
      <c r="C14" s="63">
        <v>126.473</v>
      </c>
      <c r="D14" s="63">
        <v>137.304394</v>
      </c>
      <c r="E14" s="63">
        <v>135.06775250000001</v>
      </c>
      <c r="F14" s="63">
        <v>137.0900475</v>
      </c>
      <c r="G14" s="63">
        <v>116.7660525</v>
      </c>
      <c r="H14" s="63">
        <v>120.50277749999999</v>
      </c>
      <c r="I14" s="63">
        <v>3.2001809772579159</v>
      </c>
      <c r="J14" s="63">
        <v>103.20018097725792</v>
      </c>
      <c r="K14" s="63">
        <v>-14.825288465962494</v>
      </c>
      <c r="L14" s="51"/>
      <c r="M14" s="141">
        <v>829.32069250000006</v>
      </c>
      <c r="N14" s="28">
        <f t="shared" si="0"/>
        <v>1</v>
      </c>
      <c r="O14" s="204">
        <v>126473</v>
      </c>
      <c r="P14" s="204">
        <v>137304.394</v>
      </c>
      <c r="Q14" s="204">
        <v>135067.7525</v>
      </c>
      <c r="R14" s="204">
        <v>137090.04749999999</v>
      </c>
      <c r="S14" s="204">
        <v>116766.05250000001</v>
      </c>
      <c r="T14" s="204">
        <v>120502.7775</v>
      </c>
    </row>
    <row r="15" spans="1:20" x14ac:dyDescent="0.25">
      <c r="A15" s="49"/>
      <c r="B15" s="60" t="s">
        <v>5</v>
      </c>
      <c r="C15" s="63">
        <v>135.25220000000002</v>
      </c>
      <c r="D15" s="63">
        <v>131.93525750000001</v>
      </c>
      <c r="E15" s="63">
        <v>156.26732750000002</v>
      </c>
      <c r="F15" s="63">
        <v>147.3772125000001</v>
      </c>
      <c r="G15" s="63">
        <v>109.1572025</v>
      </c>
      <c r="H15" s="63">
        <v>133.43301399999999</v>
      </c>
      <c r="I15" s="63">
        <v>22.239312609719896</v>
      </c>
      <c r="J15" s="63">
        <v>122.2393126097199</v>
      </c>
      <c r="K15" s="63">
        <v>-25.933459692759541</v>
      </c>
      <c r="L15" s="51"/>
      <c r="M15" s="141">
        <v>721.49949249999986</v>
      </c>
      <c r="N15" s="28">
        <f t="shared" si="0"/>
        <v>1</v>
      </c>
      <c r="O15" s="204">
        <v>135252.20000000001</v>
      </c>
      <c r="P15" s="204">
        <v>131935.25750000001</v>
      </c>
      <c r="Q15" s="204">
        <v>156267.32750000001</v>
      </c>
      <c r="R15" s="204">
        <v>147377.21250000011</v>
      </c>
      <c r="S15" s="204">
        <v>109157.2025</v>
      </c>
      <c r="T15" s="204">
        <v>133433.014</v>
      </c>
    </row>
    <row r="16" spans="1:20" x14ac:dyDescent="0.25">
      <c r="A16" s="49"/>
      <c r="B16" s="60" t="s">
        <v>6</v>
      </c>
      <c r="C16" s="63">
        <v>129.29159899999999</v>
      </c>
      <c r="D16" s="63">
        <v>119.36560249999998</v>
      </c>
      <c r="E16" s="63">
        <v>139.09966750000001</v>
      </c>
      <c r="F16" s="63">
        <v>124.77347750000001</v>
      </c>
      <c r="G16" s="63">
        <v>134.12645449999999</v>
      </c>
      <c r="H16" s="63">
        <v>129.54658499999999</v>
      </c>
      <c r="I16" s="63">
        <v>-3.4145907435434331</v>
      </c>
      <c r="J16" s="63">
        <v>96.585409256456572</v>
      </c>
      <c r="K16" s="63">
        <v>7.4959656390116924</v>
      </c>
      <c r="L16" s="51"/>
      <c r="M16" s="18">
        <v>-13.00114671864408</v>
      </c>
      <c r="N16" s="28">
        <f t="shared" si="0"/>
        <v>1</v>
      </c>
      <c r="O16" s="204">
        <v>129291.59899999999</v>
      </c>
      <c r="P16" s="204">
        <v>119365.60249999998</v>
      </c>
      <c r="Q16" s="204">
        <v>139099.66750000001</v>
      </c>
      <c r="R16" s="204">
        <v>124773.47750000001</v>
      </c>
      <c r="S16" s="204">
        <v>134126.45449999999</v>
      </c>
      <c r="T16" s="204">
        <v>129546.58499999999</v>
      </c>
    </row>
    <row r="17" spans="1:41" x14ac:dyDescent="0.25">
      <c r="A17" s="49"/>
      <c r="B17" s="60" t="s">
        <v>7</v>
      </c>
      <c r="C17" s="63">
        <v>139.76440500000004</v>
      </c>
      <c r="D17" s="63">
        <v>134.00630999999998</v>
      </c>
      <c r="E17" s="63">
        <v>157.57609249999999</v>
      </c>
      <c r="F17" s="63">
        <v>149.57762249999999</v>
      </c>
      <c r="G17" s="63">
        <v>126.33992749999999</v>
      </c>
      <c r="H17" s="63">
        <v>145.2437955</v>
      </c>
      <c r="I17" s="63">
        <v>14.962702903244907</v>
      </c>
      <c r="J17" s="63">
        <v>114.9627029032449</v>
      </c>
      <c r="K17" s="63">
        <v>-15.535542423800731</v>
      </c>
      <c r="L17" s="51"/>
      <c r="N17" s="28">
        <f t="shared" si="0"/>
        <v>1</v>
      </c>
      <c r="O17" s="204">
        <v>139764.40500000003</v>
      </c>
      <c r="P17" s="204">
        <v>134006.31</v>
      </c>
      <c r="Q17" s="204">
        <v>157576.0925</v>
      </c>
      <c r="R17" s="204">
        <v>149577.6225</v>
      </c>
      <c r="S17" s="204">
        <v>126339.92749999999</v>
      </c>
      <c r="T17" s="204">
        <v>145243.79550000001</v>
      </c>
    </row>
    <row r="18" spans="1:41" x14ac:dyDescent="0.25">
      <c r="A18" s="49"/>
      <c r="B18" s="60" t="s">
        <v>8</v>
      </c>
      <c r="C18" s="63">
        <v>124.73234750000002</v>
      </c>
      <c r="D18" s="63">
        <v>134.72766499999997</v>
      </c>
      <c r="E18" s="63">
        <v>147.70624749999999</v>
      </c>
      <c r="F18" s="63">
        <v>135.13024249999998</v>
      </c>
      <c r="G18" s="63">
        <v>126.628614</v>
      </c>
      <c r="H18" s="63">
        <v>115.96387</v>
      </c>
      <c r="I18" s="63">
        <v>-8.4220648581054487</v>
      </c>
      <c r="J18" s="63">
        <v>91.577935141894557</v>
      </c>
      <c r="K18" s="63">
        <v>-6.2914328744729247</v>
      </c>
      <c r="L18" s="51"/>
      <c r="M18" s="141">
        <v>387.09499599999992</v>
      </c>
      <c r="N18" s="28">
        <f t="shared" si="0"/>
        <v>1</v>
      </c>
      <c r="O18" s="204">
        <v>124732.34750000002</v>
      </c>
      <c r="P18" s="204">
        <v>134727.66499999998</v>
      </c>
      <c r="Q18" s="204">
        <v>147706.2475</v>
      </c>
      <c r="R18" s="204">
        <v>135130.24249999999</v>
      </c>
      <c r="S18" s="204">
        <v>126628.614</v>
      </c>
      <c r="T18" s="204">
        <v>115963.87</v>
      </c>
    </row>
    <row r="19" spans="1:41" x14ac:dyDescent="0.25">
      <c r="A19" s="49"/>
      <c r="B19" s="60" t="s">
        <v>9</v>
      </c>
      <c r="C19" s="63">
        <v>142.53454000000002</v>
      </c>
      <c r="D19" s="63">
        <v>145.41200000000001</v>
      </c>
      <c r="E19" s="63">
        <v>159.66483000000002</v>
      </c>
      <c r="F19" s="63">
        <v>136.61812750000001</v>
      </c>
      <c r="G19" s="63">
        <v>139.790785</v>
      </c>
      <c r="H19" s="63">
        <v>141.73480549999999</v>
      </c>
      <c r="I19" s="63">
        <v>1.3906642701806193</v>
      </c>
      <c r="J19" s="63">
        <v>101.39066427018062</v>
      </c>
      <c r="K19" s="63">
        <v>2.3222814995762509</v>
      </c>
      <c r="L19" s="51"/>
      <c r="M19" s="141">
        <v>409.48134249999998</v>
      </c>
      <c r="N19" s="28">
        <f t="shared" si="0"/>
        <v>1</v>
      </c>
      <c r="O19" s="204">
        <v>142534.54</v>
      </c>
      <c r="P19" s="204">
        <v>145412</v>
      </c>
      <c r="Q19" s="204">
        <v>159664.83000000002</v>
      </c>
      <c r="R19" s="204">
        <v>136618.1275</v>
      </c>
      <c r="S19" s="204">
        <v>139790.785</v>
      </c>
      <c r="T19" s="204">
        <v>141734.80549999999</v>
      </c>
    </row>
    <row r="20" spans="1:41" x14ac:dyDescent="0.25">
      <c r="A20" s="49"/>
      <c r="B20" s="60" t="s">
        <v>10</v>
      </c>
      <c r="C20" s="63">
        <v>136.89559700000004</v>
      </c>
      <c r="D20" s="63">
        <v>138.57517249999998</v>
      </c>
      <c r="E20" s="63">
        <v>171.33760999999998</v>
      </c>
      <c r="F20" s="63">
        <v>142.26386099999999</v>
      </c>
      <c r="G20" s="63">
        <v>129.18995949999999</v>
      </c>
      <c r="H20" s="63">
        <v>133.03242399999999</v>
      </c>
      <c r="I20" s="63">
        <v>2.9742748700219312</v>
      </c>
      <c r="J20" s="63">
        <v>102.97427487002193</v>
      </c>
      <c r="K20" s="63">
        <v>-9.1898964417955753</v>
      </c>
      <c r="L20" s="51"/>
      <c r="M20" s="18">
        <v>-5.4670003676663441</v>
      </c>
      <c r="N20" s="28">
        <f t="shared" si="0"/>
        <v>1</v>
      </c>
      <c r="O20" s="204">
        <v>136895.59700000004</v>
      </c>
      <c r="P20" s="204">
        <v>138575.17249999999</v>
      </c>
      <c r="Q20" s="204">
        <v>171337.61</v>
      </c>
      <c r="R20" s="204">
        <v>142263.861</v>
      </c>
      <c r="S20" s="204">
        <v>129189.9595</v>
      </c>
      <c r="T20" s="204">
        <v>133032.424</v>
      </c>
    </row>
    <row r="21" spans="1:41" x14ac:dyDescent="0.25">
      <c r="A21" s="49"/>
      <c r="B21" s="60" t="s">
        <v>11</v>
      </c>
      <c r="C21" s="63">
        <v>151.99026499999997</v>
      </c>
      <c r="D21" s="63">
        <v>149.13425999999998</v>
      </c>
      <c r="E21" s="63">
        <v>165.4305325</v>
      </c>
      <c r="F21" s="63">
        <v>129.2629675</v>
      </c>
      <c r="G21" s="63">
        <v>134.32295449999998</v>
      </c>
      <c r="H21" s="63">
        <v>141.070111</v>
      </c>
      <c r="I21" s="63">
        <v>5.0230852389418157</v>
      </c>
      <c r="J21" s="156">
        <v>105.02308523894182</v>
      </c>
      <c r="K21" s="156">
        <v>3.9144908227485731</v>
      </c>
      <c r="L21" s="51"/>
      <c r="N21" s="28">
        <f t="shared" si="0"/>
        <v>1</v>
      </c>
      <c r="O21" s="204">
        <v>151990.26499999996</v>
      </c>
      <c r="P21" s="204">
        <v>149134.25999999998</v>
      </c>
      <c r="Q21" s="204">
        <v>165430.5325</v>
      </c>
      <c r="R21" s="204">
        <v>129262.9675</v>
      </c>
      <c r="S21" s="204">
        <v>134322.95449999999</v>
      </c>
      <c r="T21" s="204">
        <v>141070.111</v>
      </c>
    </row>
    <row r="22" spans="1:41" x14ac:dyDescent="0.25">
      <c r="A22" s="49"/>
      <c r="B22" s="60" t="s">
        <v>12</v>
      </c>
      <c r="C22" s="63">
        <v>138.49248649999998</v>
      </c>
      <c r="D22" s="63">
        <v>152.10120749999999</v>
      </c>
      <c r="E22" s="63">
        <v>154.92811999999992</v>
      </c>
      <c r="F22" s="63">
        <v>132.757676</v>
      </c>
      <c r="G22" s="63">
        <v>139.11314199999998</v>
      </c>
      <c r="H22" s="23">
        <v>151.72586999999999</v>
      </c>
      <c r="I22" s="23">
        <v>9.0665251454100648</v>
      </c>
      <c r="J22" s="23">
        <v>109.06652514541007</v>
      </c>
      <c r="K22" s="23">
        <v>4.7872681953245344</v>
      </c>
      <c r="L22" s="51"/>
      <c r="N22" s="28">
        <f t="shared" si="0"/>
        <v>1</v>
      </c>
      <c r="O22" s="204">
        <v>138492.48649999997</v>
      </c>
      <c r="P22" s="204">
        <v>152101.20749999999</v>
      </c>
      <c r="Q22" s="204">
        <v>154928.11999999991</v>
      </c>
      <c r="R22" s="204">
        <v>132757.67600000001</v>
      </c>
      <c r="S22" s="204">
        <v>139113.14199999999</v>
      </c>
      <c r="T22" s="204">
        <v>151725.87</v>
      </c>
    </row>
    <row r="23" spans="1:41" x14ac:dyDescent="0.25">
      <c r="A23" s="49"/>
      <c r="B23" s="60" t="s">
        <v>13</v>
      </c>
      <c r="C23" s="63">
        <v>132.29395000000002</v>
      </c>
      <c r="D23" s="63">
        <v>147.64459249999999</v>
      </c>
      <c r="E23" s="63">
        <v>140.0455465</v>
      </c>
      <c r="F23" s="63">
        <v>134.87613749999988</v>
      </c>
      <c r="G23" s="63">
        <v>127.24911499999999</v>
      </c>
      <c r="H23" s="63"/>
      <c r="I23" s="156" t="s">
        <v>110</v>
      </c>
      <c r="J23" s="156" t="s">
        <v>110</v>
      </c>
      <c r="K23" s="156" t="s">
        <v>110</v>
      </c>
      <c r="L23" s="51"/>
      <c r="N23" s="28" t="str">
        <f t="shared" si="0"/>
        <v/>
      </c>
      <c r="O23" s="204">
        <v>132293.95000000001</v>
      </c>
      <c r="P23" s="204">
        <v>147644.5925</v>
      </c>
      <c r="Q23" s="204">
        <v>140045.5465</v>
      </c>
      <c r="R23" s="204">
        <v>134876.1374999999</v>
      </c>
      <c r="S23" s="204">
        <v>127249.11499999999</v>
      </c>
      <c r="T23" s="204"/>
    </row>
    <row r="24" spans="1:41" x14ac:dyDescent="0.25">
      <c r="A24" s="49"/>
      <c r="B24" s="60" t="s">
        <v>14</v>
      </c>
      <c r="C24" s="63">
        <v>123.71270250000002</v>
      </c>
      <c r="D24" s="63">
        <v>129.01408850000001</v>
      </c>
      <c r="E24" s="63">
        <v>138.0506445</v>
      </c>
      <c r="F24" s="63">
        <v>113.6262155</v>
      </c>
      <c r="G24" s="63">
        <v>118.35007399999999</v>
      </c>
      <c r="H24" s="63"/>
      <c r="I24" s="156" t="s">
        <v>110</v>
      </c>
      <c r="J24" s="156" t="s">
        <v>110</v>
      </c>
      <c r="K24" s="156" t="s">
        <v>110</v>
      </c>
      <c r="L24" s="51"/>
      <c r="N24" s="28" t="str">
        <f t="shared" si="0"/>
        <v/>
      </c>
      <c r="O24" s="204">
        <v>123712.70250000001</v>
      </c>
      <c r="P24" s="204">
        <v>129014.08850000001</v>
      </c>
      <c r="Q24" s="204">
        <v>138050.64449999999</v>
      </c>
      <c r="R24" s="204">
        <v>113626.21550000001</v>
      </c>
      <c r="S24" s="204">
        <v>118350.07399999999</v>
      </c>
      <c r="T24" s="204"/>
    </row>
    <row r="25" spans="1:41" x14ac:dyDescent="0.25">
      <c r="A25" s="49"/>
      <c r="B25" s="64" t="s">
        <v>18</v>
      </c>
      <c r="C25" s="65">
        <v>1602.9518925</v>
      </c>
      <c r="D25" s="65">
        <v>1632.7752174999998</v>
      </c>
      <c r="E25" s="65">
        <v>1796.8627154999999</v>
      </c>
      <c r="F25" s="65">
        <v>1618.7256774999998</v>
      </c>
      <c r="G25" s="65">
        <v>1509.5155224999999</v>
      </c>
      <c r="H25" s="83">
        <v>1323.0918979999999</v>
      </c>
      <c r="I25" s="56"/>
      <c r="J25" s="38"/>
      <c r="K25" s="38"/>
      <c r="L25" s="51"/>
    </row>
    <row r="26" spans="1:41" ht="18.75" customHeight="1" x14ac:dyDescent="0.25">
      <c r="A26" s="49"/>
      <c r="B26" s="64" t="s">
        <v>15</v>
      </c>
      <c r="C26" s="65"/>
      <c r="D26" s="65">
        <v>1.8605252683838724</v>
      </c>
      <c r="E26" s="65">
        <v>10.049607333656141</v>
      </c>
      <c r="F26" s="65">
        <v>-9.9137811956007571</v>
      </c>
      <c r="G26" s="65">
        <v>-6.7466746538960791</v>
      </c>
      <c r="H26" s="37"/>
      <c r="I26" s="38"/>
      <c r="J26" s="38"/>
      <c r="K26" s="38"/>
      <c r="L26" s="51"/>
    </row>
    <row r="27" spans="1:41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41" ht="18.75" customHeight="1" x14ac:dyDescent="0.25">
      <c r="A28" s="49"/>
      <c r="B28" s="64" t="s">
        <v>16</v>
      </c>
      <c r="C28" s="62">
        <v>1346.94524</v>
      </c>
      <c r="D28" s="62">
        <v>1356.1165364999997</v>
      </c>
      <c r="E28" s="62">
        <v>1518.7665244999998</v>
      </c>
      <c r="F28" s="62">
        <v>1370.2233245</v>
      </c>
      <c r="G28" s="62">
        <v>1263.9163334999998</v>
      </c>
      <c r="H28" s="58">
        <v>1323.0918979999999</v>
      </c>
      <c r="I28" s="59">
        <v>4.6819210205261586</v>
      </c>
      <c r="J28" s="23">
        <v>104.68192102052616</v>
      </c>
      <c r="K28" s="23">
        <v>-7.7583696831895583</v>
      </c>
      <c r="L28" s="51"/>
    </row>
    <row r="29" spans="1:41" ht="18.75" customHeight="1" x14ac:dyDescent="0.25">
      <c r="A29" s="49"/>
      <c r="B29" s="64" t="s">
        <v>15</v>
      </c>
      <c r="C29" s="65"/>
      <c r="D29" s="65">
        <v>0.68089601771781361</v>
      </c>
      <c r="E29" s="65">
        <v>11.993806109007664</v>
      </c>
      <c r="F29" s="65">
        <v>-9.7805158069903086</v>
      </c>
      <c r="G29" s="65">
        <v>-7.7583696831895583</v>
      </c>
      <c r="H29" s="23">
        <v>4.6819210205261586</v>
      </c>
      <c r="I29" s="38"/>
      <c r="J29" s="38"/>
      <c r="K29" s="38"/>
      <c r="L29" s="51"/>
    </row>
    <row r="30" spans="1:41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41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41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41"/>
      <c r="N32" s="18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8"/>
      <c r="N33" s="18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8"/>
      <c r="N34" s="18" t="s">
        <v>110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8"/>
      <c r="N35" s="18" t="s">
        <v>110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18"/>
      <c r="N36" s="18" t="s">
        <v>110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18"/>
      <c r="N38" s="18" t="s">
        <v>110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18"/>
      <c r="N39" s="18" t="s">
        <v>110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18"/>
      <c r="N40" s="18" t="s">
        <v>110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18"/>
      <c r="N41" s="18" t="s">
        <v>110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3"/>
      <c r="B45" s="67" t="s">
        <v>63</v>
      </c>
      <c r="C45" s="54"/>
      <c r="D45" s="54"/>
      <c r="E45" s="54"/>
      <c r="F45" s="54"/>
      <c r="G45" s="54"/>
      <c r="H45" s="54"/>
      <c r="I45" s="54"/>
      <c r="J45" s="54"/>
      <c r="K45" s="54"/>
      <c r="L45" s="55"/>
    </row>
    <row r="46" spans="1:41" s="5" customFormat="1" x14ac:dyDescent="0.25"/>
    <row r="47" spans="1:41" s="5" customFormat="1" x14ac:dyDescent="0.25"/>
    <row r="48" spans="1:41" s="5" customFormat="1" x14ac:dyDescent="0.25">
      <c r="B48" s="18" t="s">
        <v>84</v>
      </c>
      <c r="C48" s="18"/>
      <c r="D48" s="18"/>
      <c r="E48" s="18"/>
      <c r="H48" s="81"/>
      <c r="I48" s="81"/>
    </row>
    <row r="49" spans="2:5" s="5" customFormat="1" x14ac:dyDescent="0.25">
      <c r="B49" s="18">
        <v>124122</v>
      </c>
      <c r="C49" s="18"/>
      <c r="D49" s="144">
        <v>38353</v>
      </c>
      <c r="E49" s="18"/>
    </row>
    <row r="50" spans="2:5" s="5" customFormat="1" x14ac:dyDescent="0.25">
      <c r="B50" s="18">
        <v>117669.5</v>
      </c>
      <c r="C50" s="18"/>
      <c r="D50" s="144">
        <v>38384</v>
      </c>
      <c r="E50" s="18"/>
    </row>
    <row r="51" spans="2:5" s="5" customFormat="1" x14ac:dyDescent="0.25">
      <c r="B51" s="18">
        <v>125706.3</v>
      </c>
      <c r="C51" s="18"/>
      <c r="D51" s="144">
        <v>38412</v>
      </c>
      <c r="E51" s="18"/>
    </row>
    <row r="52" spans="2:5" s="5" customFormat="1" x14ac:dyDescent="0.25">
      <c r="B52" s="18">
        <v>133875</v>
      </c>
      <c r="C52" s="18"/>
      <c r="D52" s="144">
        <v>38443</v>
      </c>
      <c r="E52" s="18"/>
    </row>
    <row r="53" spans="2:5" s="5" customFormat="1" x14ac:dyDescent="0.25">
      <c r="B53" s="18">
        <v>119691</v>
      </c>
      <c r="C53" s="18"/>
      <c r="D53" s="144">
        <v>38473</v>
      </c>
      <c r="E53" s="18"/>
    </row>
    <row r="54" spans="2:5" s="5" customFormat="1" x14ac:dyDescent="0.25">
      <c r="B54" s="18">
        <v>132501.4</v>
      </c>
      <c r="C54" s="18"/>
      <c r="D54" s="144">
        <v>38504</v>
      </c>
      <c r="E54" s="18"/>
    </row>
    <row r="55" spans="2:5" s="5" customFormat="1" x14ac:dyDescent="0.25">
      <c r="B55" s="18">
        <v>131126.5</v>
      </c>
      <c r="C55" s="18"/>
      <c r="D55" s="144">
        <v>38534</v>
      </c>
      <c r="E55" s="18"/>
    </row>
    <row r="56" spans="2:5" s="5" customFormat="1" x14ac:dyDescent="0.25">
      <c r="B56" s="18">
        <v>136885</v>
      </c>
      <c r="C56" s="18"/>
      <c r="D56" s="144">
        <v>38565</v>
      </c>
      <c r="E56" s="18"/>
    </row>
    <row r="57" spans="2:5" s="5" customFormat="1" x14ac:dyDescent="0.25">
      <c r="B57" s="18">
        <v>145572</v>
      </c>
      <c r="C57" s="18"/>
      <c r="D57" s="144">
        <v>38596</v>
      </c>
      <c r="E57" s="18"/>
    </row>
    <row r="58" spans="2:5" s="5" customFormat="1" x14ac:dyDescent="0.25">
      <c r="B58" s="18">
        <v>130280</v>
      </c>
      <c r="C58" s="18"/>
      <c r="D58" s="144">
        <v>38626</v>
      </c>
      <c r="E58" s="18"/>
    </row>
    <row r="59" spans="2:5" s="5" customFormat="1" x14ac:dyDescent="0.25">
      <c r="B59" s="18">
        <v>144186</v>
      </c>
      <c r="C59" s="18"/>
      <c r="D59" s="144">
        <v>38657</v>
      </c>
      <c r="E59" s="18"/>
    </row>
    <row r="60" spans="2:5" s="5" customFormat="1" x14ac:dyDescent="0.25">
      <c r="B60" s="18">
        <v>139176.6</v>
      </c>
      <c r="C60" s="18"/>
      <c r="D60" s="144">
        <v>38687</v>
      </c>
      <c r="E60" s="204">
        <f t="shared" ref="E60:E123" si="1">+AVERAGE(B49:B60)/1000</f>
        <v>131.73260833333336</v>
      </c>
    </row>
    <row r="61" spans="2:5" s="5" customFormat="1" x14ac:dyDescent="0.25">
      <c r="B61" s="18">
        <v>116287.4</v>
      </c>
      <c r="C61" s="18"/>
      <c r="D61" s="144">
        <v>38718</v>
      </c>
      <c r="E61" s="204">
        <f t="shared" si="1"/>
        <v>131.079725</v>
      </c>
    </row>
    <row r="62" spans="2:5" s="5" customFormat="1" x14ac:dyDescent="0.25">
      <c r="B62" s="18">
        <v>112454</v>
      </c>
      <c r="C62" s="18"/>
      <c r="D62" s="144">
        <v>38749</v>
      </c>
      <c r="E62" s="204">
        <f t="shared" si="1"/>
        <v>130.64509999999999</v>
      </c>
    </row>
    <row r="63" spans="2:5" s="5" customFormat="1" x14ac:dyDescent="0.25">
      <c r="B63" s="18">
        <v>131164</v>
      </c>
      <c r="C63" s="18"/>
      <c r="D63" s="144">
        <v>38777</v>
      </c>
      <c r="E63" s="204">
        <f t="shared" si="1"/>
        <v>131.09990833333333</v>
      </c>
    </row>
    <row r="64" spans="2:5" s="5" customFormat="1" x14ac:dyDescent="0.25">
      <c r="B64" s="18">
        <v>110428.6</v>
      </c>
      <c r="C64" s="18"/>
      <c r="D64" s="144">
        <v>38808</v>
      </c>
      <c r="E64" s="204">
        <f t="shared" si="1"/>
        <v>129.14604166666666</v>
      </c>
    </row>
    <row r="65" spans="2:5" s="5" customFormat="1" x14ac:dyDescent="0.25">
      <c r="B65" s="18">
        <v>113642</v>
      </c>
      <c r="C65" s="18"/>
      <c r="D65" s="144">
        <v>38838</v>
      </c>
      <c r="E65" s="204">
        <f t="shared" si="1"/>
        <v>128.64195833333332</v>
      </c>
    </row>
    <row r="66" spans="2:5" s="5" customFormat="1" x14ac:dyDescent="0.25">
      <c r="B66" s="18">
        <v>133316</v>
      </c>
      <c r="C66" s="18"/>
      <c r="D66" s="144">
        <v>38869</v>
      </c>
      <c r="E66" s="204">
        <f t="shared" si="1"/>
        <v>128.70984166666668</v>
      </c>
    </row>
    <row r="67" spans="2:5" s="5" customFormat="1" x14ac:dyDescent="0.25">
      <c r="B67" s="18">
        <v>125366.5</v>
      </c>
      <c r="C67" s="18"/>
      <c r="D67" s="144">
        <v>38899</v>
      </c>
      <c r="E67" s="204">
        <f t="shared" si="1"/>
        <v>128.22984166666669</v>
      </c>
    </row>
    <row r="68" spans="2:5" s="5" customFormat="1" x14ac:dyDescent="0.25">
      <c r="B68" s="18">
        <v>132388.79999999999</v>
      </c>
      <c r="C68" s="18"/>
      <c r="D68" s="144">
        <v>38930</v>
      </c>
      <c r="E68" s="204">
        <f t="shared" si="1"/>
        <v>127.85515833333334</v>
      </c>
    </row>
    <row r="69" spans="2:5" s="5" customFormat="1" x14ac:dyDescent="0.25">
      <c r="B69" s="18">
        <v>129220.5</v>
      </c>
      <c r="C69" s="18"/>
      <c r="D69" s="144">
        <v>38961</v>
      </c>
      <c r="E69" s="204">
        <f t="shared" si="1"/>
        <v>126.49253333333334</v>
      </c>
    </row>
    <row r="70" spans="2:5" s="5" customFormat="1" x14ac:dyDescent="0.25">
      <c r="B70" s="18">
        <v>127579.5</v>
      </c>
      <c r="C70" s="18"/>
      <c r="D70" s="144">
        <v>38991</v>
      </c>
      <c r="E70" s="204">
        <f t="shared" si="1"/>
        <v>126.26749166666669</v>
      </c>
    </row>
    <row r="71" spans="2:5" s="5" customFormat="1" x14ac:dyDescent="0.25">
      <c r="B71" s="18">
        <v>129863</v>
      </c>
      <c r="C71" s="18"/>
      <c r="D71" s="144">
        <v>39022</v>
      </c>
      <c r="E71" s="204">
        <f t="shared" si="1"/>
        <v>125.07390833333332</v>
      </c>
    </row>
    <row r="72" spans="2:5" s="5" customFormat="1" x14ac:dyDescent="0.25">
      <c r="B72" s="18">
        <v>125460.88250000001</v>
      </c>
      <c r="C72" s="18"/>
      <c r="D72" s="144">
        <v>39052</v>
      </c>
      <c r="E72" s="204">
        <f t="shared" si="1"/>
        <v>123.93093187500001</v>
      </c>
    </row>
    <row r="73" spans="2:5" s="5" customFormat="1" x14ac:dyDescent="0.25">
      <c r="B73" s="18">
        <v>119698</v>
      </c>
      <c r="C73" s="18"/>
      <c r="D73" s="144">
        <v>39083</v>
      </c>
      <c r="E73" s="204">
        <f t="shared" si="1"/>
        <v>124.21514854166666</v>
      </c>
    </row>
    <row r="74" spans="2:5" s="5" customFormat="1" x14ac:dyDescent="0.25">
      <c r="B74" s="18">
        <v>126859</v>
      </c>
      <c r="C74" s="18"/>
      <c r="D74" s="144">
        <v>39114</v>
      </c>
      <c r="E74" s="204">
        <f t="shared" si="1"/>
        <v>125.41556520833332</v>
      </c>
    </row>
    <row r="75" spans="2:5" s="5" customFormat="1" x14ac:dyDescent="0.25">
      <c r="B75" s="18">
        <v>145073</v>
      </c>
      <c r="C75" s="18"/>
      <c r="D75" s="144">
        <v>39142</v>
      </c>
      <c r="E75" s="204">
        <f t="shared" si="1"/>
        <v>126.57464854166668</v>
      </c>
    </row>
    <row r="76" spans="2:5" s="5" customFormat="1" x14ac:dyDescent="0.25">
      <c r="B76" s="18">
        <v>128566</v>
      </c>
      <c r="C76" s="18"/>
      <c r="D76" s="144">
        <v>39173</v>
      </c>
      <c r="E76" s="204">
        <f t="shared" si="1"/>
        <v>128.08609854166667</v>
      </c>
    </row>
    <row r="77" spans="2:5" s="5" customFormat="1" x14ac:dyDescent="0.25">
      <c r="B77" s="18">
        <v>146760</v>
      </c>
      <c r="C77" s="18"/>
      <c r="D77" s="144">
        <v>39203</v>
      </c>
      <c r="E77" s="204">
        <f t="shared" si="1"/>
        <v>130.84593187500002</v>
      </c>
    </row>
    <row r="78" spans="2:5" s="5" customFormat="1" x14ac:dyDescent="0.25">
      <c r="B78" s="18">
        <v>146270</v>
      </c>
      <c r="C78" s="18"/>
      <c r="D78" s="144">
        <v>39234</v>
      </c>
      <c r="E78" s="204">
        <f t="shared" si="1"/>
        <v>131.92543187500002</v>
      </c>
    </row>
    <row r="79" spans="2:5" s="5" customFormat="1" x14ac:dyDescent="0.25">
      <c r="B79" s="18">
        <v>149696</v>
      </c>
      <c r="C79" s="18"/>
      <c r="D79" s="144">
        <v>39264</v>
      </c>
      <c r="E79" s="204">
        <f t="shared" si="1"/>
        <v>133.95289020833334</v>
      </c>
    </row>
    <row r="80" spans="2:5" s="5" customFormat="1" x14ac:dyDescent="0.25">
      <c r="B80" s="18">
        <v>154501.4</v>
      </c>
      <c r="C80" s="18"/>
      <c r="D80" s="144">
        <v>39295</v>
      </c>
      <c r="E80" s="204">
        <f t="shared" si="1"/>
        <v>135.795606875</v>
      </c>
    </row>
    <row r="81" spans="2:41" s="5" customFormat="1" x14ac:dyDescent="0.25">
      <c r="B81" s="18">
        <v>161026</v>
      </c>
      <c r="C81" s="18"/>
      <c r="D81" s="144">
        <v>39326</v>
      </c>
      <c r="E81" s="204">
        <f t="shared" si="1"/>
        <v>138.44606520833335</v>
      </c>
    </row>
    <row r="82" spans="2:41" s="5" customFormat="1" x14ac:dyDescent="0.25">
      <c r="B82" s="18">
        <v>160561.9</v>
      </c>
      <c r="C82" s="18"/>
      <c r="D82" s="144">
        <v>39356</v>
      </c>
      <c r="E82" s="204">
        <f t="shared" si="1"/>
        <v>141.19459854166666</v>
      </c>
    </row>
    <row r="83" spans="2:41" s="5" customFormat="1" x14ac:dyDescent="0.25">
      <c r="B83" s="18">
        <v>151422</v>
      </c>
      <c r="C83" s="18"/>
      <c r="D83" s="144">
        <v>39387</v>
      </c>
      <c r="E83" s="204">
        <f t="shared" si="1"/>
        <v>142.99118187499997</v>
      </c>
    </row>
    <row r="84" spans="2:41" s="5" customFormat="1" x14ac:dyDescent="0.25">
      <c r="B84" s="18">
        <v>139177.5</v>
      </c>
      <c r="C84" s="18"/>
      <c r="D84" s="144">
        <v>39417</v>
      </c>
      <c r="E84" s="204">
        <f t="shared" si="1"/>
        <v>144.1342333333333</v>
      </c>
    </row>
    <row r="85" spans="2:41" s="5" customFormat="1" x14ac:dyDescent="0.25">
      <c r="B85" s="18">
        <v>138455</v>
      </c>
      <c r="C85" s="18"/>
      <c r="D85" s="144">
        <v>39448</v>
      </c>
      <c r="E85" s="204">
        <f t="shared" si="1"/>
        <v>145.69731666666664</v>
      </c>
    </row>
    <row r="86" spans="2:41" s="5" customFormat="1" x14ac:dyDescent="0.25">
      <c r="B86" s="18">
        <v>144638</v>
      </c>
      <c r="C86" s="18"/>
      <c r="D86" s="144">
        <v>39479</v>
      </c>
      <c r="E86" s="204">
        <f t="shared" si="1"/>
        <v>147.1789</v>
      </c>
    </row>
    <row r="87" spans="2:41" s="5" customFormat="1" x14ac:dyDescent="0.25">
      <c r="B87" s="18">
        <v>131956.5</v>
      </c>
      <c r="C87" s="18"/>
      <c r="D87" s="144">
        <v>39508</v>
      </c>
      <c r="E87" s="204">
        <f t="shared" si="1"/>
        <v>146.08585833333333</v>
      </c>
    </row>
    <row r="88" spans="2:41" s="5" customFormat="1" x14ac:dyDescent="0.25">
      <c r="B88" s="18">
        <v>161863</v>
      </c>
      <c r="C88" s="18"/>
      <c r="D88" s="144">
        <v>39539</v>
      </c>
      <c r="E88" s="204">
        <f t="shared" si="1"/>
        <v>148.86060833333335</v>
      </c>
    </row>
    <row r="89" spans="2:41" s="5" customFormat="1" x14ac:dyDescent="0.25">
      <c r="B89" s="18">
        <v>144791</v>
      </c>
      <c r="C89" s="18"/>
      <c r="D89" s="144">
        <v>39569</v>
      </c>
      <c r="E89" s="204">
        <f t="shared" si="1"/>
        <v>148.69652500000001</v>
      </c>
    </row>
    <row r="90" spans="2:41" s="5" customFormat="1" x14ac:dyDescent="0.25">
      <c r="B90" s="18">
        <v>141726</v>
      </c>
      <c r="C90" s="18"/>
      <c r="D90" s="144">
        <v>39600</v>
      </c>
      <c r="E90" s="204">
        <f t="shared" si="1"/>
        <v>148.31785833333333</v>
      </c>
    </row>
    <row r="91" spans="2:41" s="5" customFormat="1" x14ac:dyDescent="0.25">
      <c r="B91" s="18">
        <v>162454</v>
      </c>
      <c r="C91" s="18"/>
      <c r="D91" s="144">
        <v>39630</v>
      </c>
      <c r="E91" s="204">
        <f t="shared" si="1"/>
        <v>149.38102499999999</v>
      </c>
    </row>
    <row r="92" spans="2:41" s="5" customFormat="1" x14ac:dyDescent="0.25">
      <c r="B92" s="18">
        <v>152766</v>
      </c>
      <c r="C92" s="18"/>
      <c r="D92" s="144">
        <v>39661</v>
      </c>
      <c r="E92" s="204">
        <f t="shared" si="1"/>
        <v>149.23640833333332</v>
      </c>
    </row>
    <row r="93" spans="2:41" s="5" customFormat="1" x14ac:dyDescent="0.25">
      <c r="B93" s="18">
        <v>140798</v>
      </c>
      <c r="C93" s="18"/>
      <c r="D93" s="144">
        <v>39692</v>
      </c>
      <c r="E93" s="204">
        <f t="shared" si="1"/>
        <v>147.55074166666668</v>
      </c>
    </row>
    <row r="94" spans="2:41" s="5" customFormat="1" x14ac:dyDescent="0.25">
      <c r="B94" s="18">
        <v>151501</v>
      </c>
      <c r="C94" s="18"/>
      <c r="D94" s="144">
        <v>39722</v>
      </c>
      <c r="E94" s="204">
        <f t="shared" si="1"/>
        <v>146.79566666666665</v>
      </c>
    </row>
    <row r="95" spans="2:41" s="5" customFormat="1" x14ac:dyDescent="0.25">
      <c r="B95" s="18">
        <v>135178</v>
      </c>
      <c r="C95" s="18"/>
      <c r="D95" s="144">
        <v>39753</v>
      </c>
      <c r="E95" s="204">
        <f t="shared" si="1"/>
        <v>145.44200000000001</v>
      </c>
    </row>
    <row r="96" spans="2:41" s="158" customFormat="1" x14ac:dyDescent="0.25">
      <c r="B96" s="29">
        <v>135919</v>
      </c>
      <c r="C96" s="29"/>
      <c r="D96" s="208">
        <v>39783</v>
      </c>
      <c r="E96" s="204">
        <f t="shared" si="1"/>
        <v>145.17045833333333</v>
      </c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</row>
    <row r="97" spans="2:41" s="158" customFormat="1" x14ac:dyDescent="0.25">
      <c r="B97" s="29">
        <v>121518.8</v>
      </c>
      <c r="C97" s="29"/>
      <c r="D97" s="208">
        <v>39814</v>
      </c>
      <c r="E97" s="204">
        <f t="shared" si="1"/>
        <v>143.75910833333333</v>
      </c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</row>
    <row r="98" spans="2:41" s="158" customFormat="1" x14ac:dyDescent="0.25">
      <c r="B98" s="29">
        <v>126473</v>
      </c>
      <c r="C98" s="29"/>
      <c r="D98" s="208">
        <v>39845</v>
      </c>
      <c r="E98" s="204">
        <f t="shared" si="1"/>
        <v>142.24535833333334</v>
      </c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</row>
    <row r="99" spans="2:41" s="158" customFormat="1" x14ac:dyDescent="0.25">
      <c r="B99" s="29">
        <v>135252.20000000001</v>
      </c>
      <c r="C99" s="29"/>
      <c r="D99" s="208">
        <v>39873</v>
      </c>
      <c r="E99" s="204">
        <f t="shared" si="1"/>
        <v>142.52000000000001</v>
      </c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</row>
    <row r="100" spans="2:41" s="158" customFormat="1" x14ac:dyDescent="0.25">
      <c r="B100" s="29">
        <v>129291.59899999999</v>
      </c>
      <c r="C100" s="29"/>
      <c r="D100" s="208">
        <v>39904</v>
      </c>
      <c r="E100" s="204">
        <f t="shared" si="1"/>
        <v>139.80571658333332</v>
      </c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</row>
    <row r="101" spans="2:41" s="158" customFormat="1" x14ac:dyDescent="0.25">
      <c r="B101" s="29">
        <v>139764.40500000003</v>
      </c>
      <c r="C101" s="29"/>
      <c r="D101" s="208">
        <v>39934</v>
      </c>
      <c r="E101" s="204">
        <f t="shared" si="1"/>
        <v>139.38683366666666</v>
      </c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</row>
    <row r="102" spans="2:41" s="158" customFormat="1" x14ac:dyDescent="0.25">
      <c r="B102" s="29">
        <v>124732.34750000002</v>
      </c>
      <c r="C102" s="29"/>
      <c r="D102" s="208">
        <v>39965</v>
      </c>
      <c r="E102" s="204">
        <f t="shared" si="1"/>
        <v>137.97069595833332</v>
      </c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</row>
    <row r="103" spans="2:41" s="158" customFormat="1" x14ac:dyDescent="0.25">
      <c r="B103" s="29">
        <v>142534.54</v>
      </c>
      <c r="C103" s="29"/>
      <c r="D103" s="208">
        <v>39995</v>
      </c>
      <c r="E103" s="204">
        <f t="shared" si="1"/>
        <v>136.31074095833333</v>
      </c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</row>
    <row r="104" spans="2:41" s="158" customFormat="1" x14ac:dyDescent="0.25">
      <c r="B104" s="29">
        <v>136895.59700000004</v>
      </c>
      <c r="C104" s="29"/>
      <c r="D104" s="208">
        <v>40026</v>
      </c>
      <c r="E104" s="204">
        <f t="shared" si="1"/>
        <v>134.988207375</v>
      </c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</row>
    <row r="105" spans="2:41" s="158" customFormat="1" x14ac:dyDescent="0.25">
      <c r="B105" s="29">
        <v>151990.26499999996</v>
      </c>
      <c r="C105" s="29"/>
      <c r="D105" s="208">
        <v>40057</v>
      </c>
      <c r="E105" s="204">
        <f t="shared" si="1"/>
        <v>135.92089612500001</v>
      </c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</row>
    <row r="106" spans="2:41" s="158" customFormat="1" x14ac:dyDescent="0.25">
      <c r="B106" s="29">
        <v>138492.48649999997</v>
      </c>
      <c r="C106" s="29"/>
      <c r="D106" s="208">
        <v>40087</v>
      </c>
      <c r="E106" s="204">
        <f t="shared" si="1"/>
        <v>134.83685333333329</v>
      </c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</row>
    <row r="107" spans="2:41" s="158" customFormat="1" x14ac:dyDescent="0.25">
      <c r="B107" s="29">
        <v>132293.95000000001</v>
      </c>
      <c r="C107" s="29"/>
      <c r="D107" s="208">
        <v>40118</v>
      </c>
      <c r="E107" s="204">
        <f t="shared" si="1"/>
        <v>134.59651583333331</v>
      </c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</row>
    <row r="108" spans="2:41" s="158" customFormat="1" x14ac:dyDescent="0.25">
      <c r="B108" s="29">
        <v>123712.70250000001</v>
      </c>
      <c r="C108" s="29"/>
      <c r="D108" s="208">
        <v>40148</v>
      </c>
      <c r="E108" s="204">
        <f t="shared" si="1"/>
        <v>133.57932437499997</v>
      </c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</row>
    <row r="109" spans="2:41" s="158" customFormat="1" x14ac:dyDescent="0.25">
      <c r="B109" s="29">
        <v>113554.66749999994</v>
      </c>
      <c r="C109" s="29"/>
      <c r="D109" s="208">
        <v>40179</v>
      </c>
      <c r="E109" s="204">
        <f t="shared" si="1"/>
        <v>132.91564666666665</v>
      </c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</row>
    <row r="110" spans="2:41" s="158" customFormat="1" x14ac:dyDescent="0.25">
      <c r="B110" s="29">
        <v>137304.394</v>
      </c>
      <c r="C110" s="29"/>
      <c r="D110" s="208">
        <v>40210</v>
      </c>
      <c r="E110" s="204">
        <f t="shared" si="1"/>
        <v>133.81826283333331</v>
      </c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</row>
    <row r="111" spans="2:41" s="158" customFormat="1" x14ac:dyDescent="0.25">
      <c r="B111" s="29">
        <v>131935.25750000001</v>
      </c>
      <c r="C111" s="29"/>
      <c r="D111" s="208">
        <v>40238</v>
      </c>
      <c r="E111" s="204">
        <f t="shared" si="1"/>
        <v>133.54185095833336</v>
      </c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</row>
    <row r="112" spans="2:41" s="158" customFormat="1" x14ac:dyDescent="0.25">
      <c r="B112" s="29">
        <v>119365.60249999998</v>
      </c>
      <c r="C112" s="29"/>
      <c r="D112" s="208">
        <v>40269</v>
      </c>
      <c r="E112" s="204">
        <f t="shared" si="1"/>
        <v>132.71468458333334</v>
      </c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</row>
    <row r="113" spans="2:41" s="158" customFormat="1" x14ac:dyDescent="0.25">
      <c r="B113" s="29">
        <v>134006.31</v>
      </c>
      <c r="C113" s="29"/>
      <c r="D113" s="208">
        <v>40299</v>
      </c>
      <c r="E113" s="204">
        <f t="shared" si="1"/>
        <v>132.23484333333334</v>
      </c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</row>
    <row r="114" spans="2:41" s="158" customFormat="1" x14ac:dyDescent="0.25">
      <c r="B114" s="29">
        <v>134727.66499999998</v>
      </c>
      <c r="C114" s="29"/>
      <c r="D114" s="208">
        <v>40330</v>
      </c>
      <c r="E114" s="204">
        <f t="shared" si="1"/>
        <v>133.06778645833333</v>
      </c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</row>
    <row r="115" spans="2:41" s="158" customFormat="1" x14ac:dyDescent="0.25">
      <c r="B115" s="29">
        <v>145412</v>
      </c>
      <c r="C115" s="29"/>
      <c r="D115" s="208">
        <v>40360</v>
      </c>
      <c r="E115" s="204">
        <f t="shared" si="1"/>
        <v>133.30757479166667</v>
      </c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</row>
    <row r="116" spans="2:41" s="158" customFormat="1" x14ac:dyDescent="0.25">
      <c r="B116" s="29">
        <v>138575.17249999999</v>
      </c>
      <c r="C116" s="29"/>
      <c r="D116" s="208">
        <v>40391</v>
      </c>
      <c r="E116" s="204">
        <f t="shared" si="1"/>
        <v>133.44753941666664</v>
      </c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</row>
    <row r="117" spans="2:41" s="158" customFormat="1" x14ac:dyDescent="0.25">
      <c r="B117" s="29">
        <v>149134.25999999998</v>
      </c>
      <c r="C117" s="29"/>
      <c r="D117" s="208">
        <v>40422</v>
      </c>
      <c r="E117" s="204">
        <f t="shared" si="1"/>
        <v>133.20953900000001</v>
      </c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</row>
    <row r="118" spans="2:41" s="158" customFormat="1" x14ac:dyDescent="0.25">
      <c r="B118" s="29">
        <v>152101.20749999999</v>
      </c>
      <c r="C118" s="29"/>
      <c r="D118" s="208">
        <v>40452</v>
      </c>
      <c r="E118" s="204">
        <f t="shared" si="1"/>
        <v>134.34359908333334</v>
      </c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</row>
    <row r="119" spans="2:41" s="158" customFormat="1" x14ac:dyDescent="0.25">
      <c r="B119" s="29">
        <v>147644.5925</v>
      </c>
      <c r="C119" s="29"/>
      <c r="D119" s="208">
        <v>40483</v>
      </c>
      <c r="E119" s="204">
        <f t="shared" si="1"/>
        <v>135.62281929166664</v>
      </c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</row>
    <row r="120" spans="2:41" s="158" customFormat="1" x14ac:dyDescent="0.25">
      <c r="B120" s="29">
        <v>129014.08850000001</v>
      </c>
      <c r="C120" s="29"/>
      <c r="D120" s="208">
        <v>40513</v>
      </c>
      <c r="E120" s="204">
        <f t="shared" si="1"/>
        <v>136.06460145833336</v>
      </c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</row>
    <row r="121" spans="2:41" s="158" customFormat="1" x14ac:dyDescent="0.25">
      <c r="B121" s="29">
        <v>131688.34450000001</v>
      </c>
      <c r="C121" s="29"/>
      <c r="D121" s="208">
        <v>40544</v>
      </c>
      <c r="E121" s="204">
        <f t="shared" si="1"/>
        <v>137.57574120833331</v>
      </c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</row>
    <row r="122" spans="2:41" s="158" customFormat="1" x14ac:dyDescent="0.25">
      <c r="B122" s="29">
        <v>135067.7525</v>
      </c>
      <c r="C122" s="29"/>
      <c r="D122" s="208">
        <v>40575</v>
      </c>
      <c r="E122" s="204">
        <f t="shared" si="1"/>
        <v>137.38935441666666</v>
      </c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</row>
    <row r="123" spans="2:41" s="158" customFormat="1" x14ac:dyDescent="0.25">
      <c r="B123" s="29">
        <v>156267.32750000001</v>
      </c>
      <c r="C123" s="29"/>
      <c r="D123" s="208">
        <v>40603</v>
      </c>
      <c r="E123" s="204">
        <f t="shared" si="1"/>
        <v>139.41702691666666</v>
      </c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</row>
    <row r="124" spans="2:41" s="158" customFormat="1" x14ac:dyDescent="0.25">
      <c r="B124" s="29">
        <v>139099.66750000001</v>
      </c>
      <c r="C124" s="29"/>
      <c r="D124" s="208">
        <v>40634</v>
      </c>
      <c r="E124" s="204">
        <f t="shared" ref="E124:E161" si="2">+AVERAGE(B113:B124)/1000</f>
        <v>141.06153233333336</v>
      </c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</row>
    <row r="125" spans="2:41" s="158" customFormat="1" x14ac:dyDescent="0.25">
      <c r="B125" s="29">
        <v>157576.0925</v>
      </c>
      <c r="C125" s="29"/>
      <c r="D125" s="208">
        <v>40664</v>
      </c>
      <c r="E125" s="204">
        <f t="shared" si="2"/>
        <v>143.02568087500001</v>
      </c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</row>
    <row r="126" spans="2:41" s="158" customFormat="1" x14ac:dyDescent="0.25">
      <c r="B126" s="29">
        <v>147706.2475</v>
      </c>
      <c r="C126" s="29"/>
      <c r="D126" s="208">
        <v>40695</v>
      </c>
      <c r="E126" s="204">
        <f t="shared" si="2"/>
        <v>144.10722941666671</v>
      </c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</row>
    <row r="127" spans="2:41" s="158" customFormat="1" x14ac:dyDescent="0.25">
      <c r="B127" s="29">
        <v>159664.83000000002</v>
      </c>
      <c r="C127" s="29"/>
      <c r="D127" s="208">
        <v>40725</v>
      </c>
      <c r="E127" s="204">
        <f t="shared" si="2"/>
        <v>145.29496525000005</v>
      </c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</row>
    <row r="128" spans="2:41" s="158" customFormat="1" x14ac:dyDescent="0.25">
      <c r="B128" s="29">
        <v>171337.61</v>
      </c>
      <c r="C128" s="29"/>
      <c r="D128" s="208">
        <v>40756</v>
      </c>
      <c r="E128" s="204">
        <f t="shared" si="2"/>
        <v>148.02516837500002</v>
      </c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</row>
    <row r="129" spans="2:41" s="158" customFormat="1" x14ac:dyDescent="0.25">
      <c r="B129" s="29">
        <v>165430.5325</v>
      </c>
      <c r="C129" s="29"/>
      <c r="D129" s="208">
        <v>40787</v>
      </c>
      <c r="E129" s="204">
        <f t="shared" si="2"/>
        <v>149.38319108333332</v>
      </c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</row>
    <row r="130" spans="2:41" s="158" customFormat="1" x14ac:dyDescent="0.25">
      <c r="B130" s="29">
        <v>154928.11999999991</v>
      </c>
      <c r="C130" s="29"/>
      <c r="D130" s="208">
        <v>40817</v>
      </c>
      <c r="E130" s="204">
        <f t="shared" si="2"/>
        <v>149.61876712499998</v>
      </c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</row>
    <row r="131" spans="2:41" s="158" customFormat="1" x14ac:dyDescent="0.25">
      <c r="B131" s="29">
        <v>140045.5465</v>
      </c>
      <c r="C131" s="29"/>
      <c r="D131" s="208">
        <v>40848</v>
      </c>
      <c r="E131" s="204">
        <f t="shared" si="2"/>
        <v>148.98551329166665</v>
      </c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</row>
    <row r="132" spans="2:41" s="158" customFormat="1" x14ac:dyDescent="0.25">
      <c r="B132" s="29">
        <v>138050.64449999999</v>
      </c>
      <c r="C132" s="29"/>
      <c r="D132" s="208">
        <v>40878</v>
      </c>
      <c r="E132" s="204">
        <f t="shared" si="2"/>
        <v>149.73855962499997</v>
      </c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</row>
    <row r="133" spans="2:41" s="158" customFormat="1" x14ac:dyDescent="0.25">
      <c r="B133" s="205">
        <v>135372.09000000008</v>
      </c>
      <c r="C133" s="29"/>
      <c r="D133" s="208">
        <v>40909</v>
      </c>
      <c r="E133" s="204">
        <f t="shared" si="2"/>
        <v>150.04553841666669</v>
      </c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</row>
    <row r="134" spans="2:41" s="158" customFormat="1" x14ac:dyDescent="0.25">
      <c r="B134" s="205">
        <v>137090.04749999999</v>
      </c>
      <c r="C134" s="29"/>
      <c r="D134" s="208">
        <v>40940</v>
      </c>
      <c r="E134" s="204">
        <f t="shared" si="2"/>
        <v>150.21406299999998</v>
      </c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</row>
    <row r="135" spans="2:41" s="158" customFormat="1" x14ac:dyDescent="0.25">
      <c r="B135" s="205">
        <v>147377.21250000011</v>
      </c>
      <c r="C135" s="29"/>
      <c r="D135" s="208">
        <v>40969</v>
      </c>
      <c r="E135" s="204">
        <f t="shared" si="2"/>
        <v>149.47322008333336</v>
      </c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</row>
    <row r="136" spans="2:41" s="158" customFormat="1" x14ac:dyDescent="0.25">
      <c r="B136" s="205">
        <v>124773.47750000001</v>
      </c>
      <c r="C136" s="29"/>
      <c r="D136" s="208">
        <v>41000</v>
      </c>
      <c r="E136" s="204">
        <f t="shared" si="2"/>
        <v>148.27937091666666</v>
      </c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</row>
    <row r="137" spans="2:41" s="158" customFormat="1" x14ac:dyDescent="0.25">
      <c r="B137" s="205">
        <v>149577.6225</v>
      </c>
      <c r="C137" s="29"/>
      <c r="D137" s="208">
        <v>41030</v>
      </c>
      <c r="E137" s="204">
        <f t="shared" si="2"/>
        <v>147.61283174999997</v>
      </c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</row>
    <row r="138" spans="2:41" s="158" customFormat="1" x14ac:dyDescent="0.25">
      <c r="B138" s="205">
        <v>135130.24249999999</v>
      </c>
      <c r="C138" s="29"/>
      <c r="D138" s="208">
        <v>41061</v>
      </c>
      <c r="E138" s="204">
        <f t="shared" si="2"/>
        <v>146.56483133333336</v>
      </c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</row>
    <row r="139" spans="2:41" s="158" customFormat="1" x14ac:dyDescent="0.25">
      <c r="B139" s="205">
        <v>136618.1275</v>
      </c>
      <c r="C139" s="29"/>
      <c r="D139" s="208">
        <v>41091</v>
      </c>
      <c r="E139" s="204">
        <f t="shared" si="2"/>
        <v>144.64427279166665</v>
      </c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</row>
    <row r="140" spans="2:41" s="158" customFormat="1" x14ac:dyDescent="0.25">
      <c r="B140" s="205">
        <v>142263.861</v>
      </c>
      <c r="C140" s="29"/>
      <c r="D140" s="208">
        <v>41122</v>
      </c>
      <c r="E140" s="204">
        <f t="shared" si="2"/>
        <v>142.22146037499999</v>
      </c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</row>
    <row r="141" spans="2:41" s="158" customFormat="1" x14ac:dyDescent="0.25">
      <c r="B141" s="205">
        <v>129262.9675</v>
      </c>
      <c r="C141" s="29"/>
      <c r="D141" s="208">
        <v>41153</v>
      </c>
      <c r="E141" s="204">
        <f t="shared" si="2"/>
        <v>139.207496625</v>
      </c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</row>
    <row r="142" spans="2:41" s="158" customFormat="1" x14ac:dyDescent="0.25">
      <c r="B142" s="205">
        <v>132757.67600000001</v>
      </c>
      <c r="C142" s="29"/>
      <c r="D142" s="208">
        <v>41183</v>
      </c>
      <c r="E142" s="204">
        <f t="shared" si="2"/>
        <v>137.35995962500002</v>
      </c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</row>
    <row r="143" spans="2:41" s="158" customFormat="1" x14ac:dyDescent="0.25">
      <c r="B143" s="205">
        <v>134876.1374999999</v>
      </c>
      <c r="C143" s="29"/>
      <c r="D143" s="208">
        <v>41214</v>
      </c>
      <c r="E143" s="204">
        <f t="shared" si="2"/>
        <v>136.92917554166667</v>
      </c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</row>
    <row r="144" spans="2:41" s="158" customFormat="1" x14ac:dyDescent="0.25">
      <c r="B144" s="205">
        <v>113626.21550000001</v>
      </c>
      <c r="C144" s="29"/>
      <c r="D144" s="208">
        <v>41244</v>
      </c>
      <c r="E144" s="204">
        <f t="shared" si="2"/>
        <v>134.89380645833333</v>
      </c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</row>
    <row r="145" spans="2:41" s="158" customFormat="1" x14ac:dyDescent="0.25">
      <c r="B145" s="205">
        <v>108481.2415</v>
      </c>
      <c r="C145" s="29"/>
      <c r="D145" s="208">
        <v>41275</v>
      </c>
      <c r="E145" s="204">
        <f t="shared" si="2"/>
        <v>132.65290241666665</v>
      </c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</row>
    <row r="146" spans="2:41" s="158" customFormat="1" x14ac:dyDescent="0.25">
      <c r="B146" s="205">
        <v>116766.05250000001</v>
      </c>
      <c r="C146" s="29"/>
      <c r="D146" s="208">
        <v>41306</v>
      </c>
      <c r="E146" s="204">
        <f t="shared" si="2"/>
        <v>130.95923616666667</v>
      </c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</row>
    <row r="147" spans="2:41" s="158" customFormat="1" x14ac:dyDescent="0.25">
      <c r="B147" s="205">
        <v>109157.2025</v>
      </c>
      <c r="C147" s="29"/>
      <c r="D147" s="208">
        <v>41334</v>
      </c>
      <c r="E147" s="204">
        <f t="shared" si="2"/>
        <v>127.77423533333332</v>
      </c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</row>
    <row r="148" spans="2:41" s="158" customFormat="1" x14ac:dyDescent="0.25">
      <c r="B148" s="205">
        <v>134126.45449999999</v>
      </c>
      <c r="C148" s="29"/>
      <c r="D148" s="208">
        <v>41365</v>
      </c>
      <c r="E148" s="204">
        <f t="shared" si="2"/>
        <v>128.55365008333331</v>
      </c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</row>
    <row r="149" spans="2:41" s="158" customFormat="1" x14ac:dyDescent="0.25">
      <c r="B149" s="205">
        <v>126339.92749999999</v>
      </c>
      <c r="C149" s="29"/>
      <c r="D149" s="208">
        <v>41395</v>
      </c>
      <c r="E149" s="204">
        <f t="shared" si="2"/>
        <v>126.6171755</v>
      </c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</row>
    <row r="150" spans="2:41" s="158" customFormat="1" x14ac:dyDescent="0.25">
      <c r="B150" s="205">
        <v>126628.614</v>
      </c>
      <c r="C150" s="29"/>
      <c r="D150" s="208">
        <v>41426</v>
      </c>
      <c r="E150" s="204">
        <f t="shared" si="2"/>
        <v>125.90870645833334</v>
      </c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</row>
    <row r="151" spans="2:41" s="158" customFormat="1" x14ac:dyDescent="0.25">
      <c r="B151" s="205">
        <v>139790.785</v>
      </c>
      <c r="C151" s="29"/>
      <c r="D151" s="208">
        <v>41456</v>
      </c>
      <c r="E151" s="204">
        <f t="shared" si="2"/>
        <v>126.17309458333334</v>
      </c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</row>
    <row r="152" spans="2:41" s="158" customFormat="1" x14ac:dyDescent="0.25">
      <c r="B152" s="205">
        <v>129189.9595</v>
      </c>
      <c r="C152" s="29"/>
      <c r="D152" s="208">
        <v>41487</v>
      </c>
      <c r="E152" s="204">
        <f t="shared" si="2"/>
        <v>125.08360279166668</v>
      </c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</row>
    <row r="153" spans="2:41" s="158" customFormat="1" x14ac:dyDescent="0.25">
      <c r="B153" s="205">
        <v>134322.95449999999</v>
      </c>
      <c r="C153" s="29"/>
      <c r="D153" s="208">
        <v>41518</v>
      </c>
      <c r="E153" s="204">
        <f t="shared" si="2"/>
        <v>125.50526837499999</v>
      </c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</row>
    <row r="154" spans="2:41" s="158" customFormat="1" x14ac:dyDescent="0.25">
      <c r="B154" s="205">
        <v>139113.14199999999</v>
      </c>
      <c r="C154" s="29"/>
      <c r="D154" s="208">
        <v>41548</v>
      </c>
      <c r="E154" s="204">
        <f t="shared" si="2"/>
        <v>126.03489054166666</v>
      </c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</row>
    <row r="155" spans="2:41" s="158" customFormat="1" x14ac:dyDescent="0.25">
      <c r="B155" s="205">
        <v>127249.11499999999</v>
      </c>
      <c r="C155" s="29"/>
      <c r="D155" s="208">
        <v>41579</v>
      </c>
      <c r="E155" s="204">
        <f t="shared" si="2"/>
        <v>125.39930533333333</v>
      </c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</row>
    <row r="156" spans="2:41" s="158" customFormat="1" x14ac:dyDescent="0.25">
      <c r="B156" s="205">
        <v>118350.07399999999</v>
      </c>
      <c r="C156" s="29"/>
      <c r="D156" s="208">
        <v>41609</v>
      </c>
      <c r="E156" s="204">
        <f t="shared" si="2"/>
        <v>125.79296020833333</v>
      </c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</row>
    <row r="157" spans="2:41" s="158" customFormat="1" x14ac:dyDescent="0.25">
      <c r="B157" s="204">
        <v>110838.64550000001</v>
      </c>
      <c r="C157" s="29"/>
      <c r="D157" s="208">
        <v>41640</v>
      </c>
      <c r="E157" s="204">
        <f t="shared" si="2"/>
        <v>125.98941054166667</v>
      </c>
      <c r="F157" s="184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</row>
    <row r="158" spans="2:41" x14ac:dyDescent="0.25">
      <c r="B158" s="204">
        <v>120502.7775</v>
      </c>
      <c r="C158" s="29"/>
      <c r="D158" s="208">
        <v>41671</v>
      </c>
      <c r="E158" s="204">
        <f t="shared" si="2"/>
        <v>126.30080429166668</v>
      </c>
      <c r="F158" s="184"/>
    </row>
    <row r="159" spans="2:41" x14ac:dyDescent="0.25">
      <c r="B159" s="204">
        <v>133433.014</v>
      </c>
      <c r="C159" s="29"/>
      <c r="D159" s="208">
        <v>41699</v>
      </c>
      <c r="E159" s="204">
        <f t="shared" si="2"/>
        <v>128.32378858333337</v>
      </c>
      <c r="F159" s="184"/>
    </row>
    <row r="160" spans="2:41" x14ac:dyDescent="0.25">
      <c r="B160" s="204">
        <v>129546.58499999999</v>
      </c>
      <c r="C160" s="29"/>
      <c r="D160" s="208">
        <v>41730</v>
      </c>
      <c r="E160" s="204">
        <f t="shared" si="2"/>
        <v>127.94213279166667</v>
      </c>
      <c r="F160" s="184"/>
    </row>
    <row r="161" spans="2:6" x14ac:dyDescent="0.25">
      <c r="B161" s="204">
        <v>145243.79550000001</v>
      </c>
      <c r="C161" s="29"/>
      <c r="D161" s="208">
        <v>41760</v>
      </c>
      <c r="E161" s="204">
        <f t="shared" si="2"/>
        <v>129.517455125</v>
      </c>
      <c r="F161" s="184"/>
    </row>
    <row r="162" spans="2:6" x14ac:dyDescent="0.25">
      <c r="B162" s="204">
        <v>115963.87</v>
      </c>
      <c r="C162" s="29"/>
      <c r="D162" s="208">
        <v>41791</v>
      </c>
      <c r="E162" s="204">
        <f>+AVERAGE(B151:B162)/1000</f>
        <v>128.62872645833332</v>
      </c>
      <c r="F162" s="184"/>
    </row>
    <row r="163" spans="2:6" x14ac:dyDescent="0.25">
      <c r="B163" s="204">
        <v>141734.80549999999</v>
      </c>
      <c r="C163" s="29"/>
      <c r="D163" s="208">
        <v>41821</v>
      </c>
      <c r="E163" s="204">
        <f t="shared" ref="E163:E166" si="3">+AVERAGE(B152:B163)/1000</f>
        <v>128.7907281666667</v>
      </c>
    </row>
    <row r="164" spans="2:6" x14ac:dyDescent="0.25">
      <c r="B164" s="204">
        <v>133032.424</v>
      </c>
      <c r="C164" s="29"/>
      <c r="D164" s="208">
        <v>41852</v>
      </c>
      <c r="E164" s="204">
        <f t="shared" si="3"/>
        <v>129.11093354166664</v>
      </c>
    </row>
    <row r="165" spans="2:6" x14ac:dyDescent="0.25">
      <c r="B165" s="204">
        <v>141070.111</v>
      </c>
      <c r="C165" s="29"/>
      <c r="D165" s="208">
        <v>41883</v>
      </c>
      <c r="E165" s="204">
        <f t="shared" si="3"/>
        <v>129.67319658333332</v>
      </c>
    </row>
    <row r="166" spans="2:6" x14ac:dyDescent="0.25">
      <c r="B166" s="204">
        <v>151725.87</v>
      </c>
      <c r="C166" s="29"/>
      <c r="D166" s="208">
        <v>41913</v>
      </c>
      <c r="E166" s="204">
        <f t="shared" si="3"/>
        <v>130.72425724999999</v>
      </c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17</oddFooter>
  </headerFooter>
  <ignoredErrors>
    <ignoredError sqref="E89:E166 E46:E88" formulaRange="1"/>
  </ignoredError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O159"/>
  <sheetViews>
    <sheetView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8" customWidth="1"/>
    <col min="14" max="14" width="7.140625" style="18" hidden="1" customWidth="1"/>
    <col min="15" max="16" width="12.42578125" style="18" bestFit="1" customWidth="1"/>
    <col min="17" max="17" width="13.5703125" style="18" bestFit="1" customWidth="1"/>
    <col min="18" max="18" width="12.42578125" style="18" bestFit="1" customWidth="1"/>
    <col min="19" max="19" width="13.5703125" style="18" bestFit="1" customWidth="1"/>
    <col min="20" max="20" width="13" style="18" customWidth="1"/>
    <col min="21" max="41" width="11.42578125" style="18"/>
    <col min="42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0" x14ac:dyDescent="0.25">
      <c r="A7" s="49"/>
      <c r="B7" s="30"/>
      <c r="C7" s="235" t="s">
        <v>103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0" x14ac:dyDescent="0.25">
      <c r="A8" s="49"/>
      <c r="B8" s="30"/>
      <c r="C8" s="232" t="s">
        <v>104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0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87"/>
      <c r="L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20" x14ac:dyDescent="0.25">
      <c r="A11" s="49"/>
      <c r="B11" s="32"/>
      <c r="C11" s="173">
        <v>2009</v>
      </c>
      <c r="D11" s="173">
        <f>+C11+1</f>
        <v>2010</v>
      </c>
      <c r="E11" s="173">
        <f>+D11+1</f>
        <v>2011</v>
      </c>
      <c r="F11" s="173">
        <f>+E11+1</f>
        <v>2012</v>
      </c>
      <c r="G11" s="173">
        <f>+F11+1</f>
        <v>2013</v>
      </c>
      <c r="H11" s="173">
        <f>+G11+1</f>
        <v>2014</v>
      </c>
      <c r="I11" s="234"/>
      <c r="J11" s="234"/>
      <c r="K11" s="234"/>
      <c r="L11" s="51"/>
      <c r="O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0" x14ac:dyDescent="0.25">
      <c r="A13" s="49"/>
      <c r="B13" s="60" t="s">
        <v>3</v>
      </c>
      <c r="C13" s="63">
        <v>78.059281999999996</v>
      </c>
      <c r="D13" s="63">
        <v>21.297294000000001</v>
      </c>
      <c r="E13" s="63">
        <v>36.305332999999997</v>
      </c>
      <c r="F13" s="63">
        <v>60.524760000000001</v>
      </c>
      <c r="G13" s="63">
        <v>56.163702999999998</v>
      </c>
      <c r="H13" s="65">
        <v>59.677991249999998</v>
      </c>
      <c r="I13" s="63">
        <v>6.2572231927086497</v>
      </c>
      <c r="J13" s="63">
        <v>106.25722319270865</v>
      </c>
      <c r="K13" s="63">
        <v>-7.2054098190558751</v>
      </c>
      <c r="L13" s="51"/>
      <c r="N13" s="28">
        <f t="shared" ref="N13:N24" si="0">IF(H13="","",1)</f>
        <v>1</v>
      </c>
      <c r="O13" s="68">
        <v>78059282</v>
      </c>
      <c r="P13" s="68">
        <v>21297294</v>
      </c>
      <c r="Q13" s="68">
        <v>36305333</v>
      </c>
      <c r="R13" s="68">
        <v>60524760</v>
      </c>
      <c r="S13" s="68">
        <v>56163703</v>
      </c>
      <c r="T13" s="204">
        <v>59677991.25</v>
      </c>
    </row>
    <row r="14" spans="1:20" x14ac:dyDescent="0.25">
      <c r="A14" s="49"/>
      <c r="B14" s="60" t="s">
        <v>4</v>
      </c>
      <c r="C14" s="63">
        <v>31.738674</v>
      </c>
      <c r="D14" s="63">
        <v>34.106388000000003</v>
      </c>
      <c r="E14" s="63">
        <v>35.324291000000002</v>
      </c>
      <c r="F14" s="63">
        <v>70.973322999999993</v>
      </c>
      <c r="G14" s="63">
        <v>63.147705999999999</v>
      </c>
      <c r="H14" s="65">
        <v>56.185093539999905</v>
      </c>
      <c r="I14" s="63">
        <v>-11.025915114002871</v>
      </c>
      <c r="J14" s="63">
        <v>88.974084885997129</v>
      </c>
      <c r="K14" s="63">
        <v>-11.026138652124251</v>
      </c>
      <c r="L14" s="51"/>
      <c r="N14" s="28">
        <f t="shared" si="0"/>
        <v>1</v>
      </c>
      <c r="O14" s="68">
        <v>31738674</v>
      </c>
      <c r="P14" s="68">
        <v>34106388</v>
      </c>
      <c r="Q14" s="68">
        <v>35324291</v>
      </c>
      <c r="R14" s="68">
        <v>70973323</v>
      </c>
      <c r="S14" s="68">
        <v>63147706</v>
      </c>
      <c r="T14" s="204">
        <v>56185093.539999902</v>
      </c>
    </row>
    <row r="15" spans="1:20" x14ac:dyDescent="0.25">
      <c r="A15" s="49"/>
      <c r="B15" s="60" t="s">
        <v>5</v>
      </c>
      <c r="C15" s="63">
        <v>23.158570999999998</v>
      </c>
      <c r="D15" s="63">
        <v>34.436065999999997</v>
      </c>
      <c r="E15" s="63">
        <v>45.205748999999997</v>
      </c>
      <c r="F15" s="63">
        <v>54.276468000000001</v>
      </c>
      <c r="G15" s="63">
        <v>46.631819</v>
      </c>
      <c r="H15" s="65">
        <v>64.962149819999993</v>
      </c>
      <c r="I15" s="63">
        <v>39.308633489077472</v>
      </c>
      <c r="J15" s="63">
        <v>139.30863348907747</v>
      </c>
      <c r="K15" s="63">
        <v>-14.084647143951967</v>
      </c>
      <c r="L15" s="51"/>
      <c r="N15" s="28">
        <f t="shared" si="0"/>
        <v>1</v>
      </c>
      <c r="O15" s="68">
        <v>23158571</v>
      </c>
      <c r="P15" s="68">
        <v>34436066</v>
      </c>
      <c r="Q15" s="68">
        <v>45205749</v>
      </c>
      <c r="R15" s="68">
        <v>54276468</v>
      </c>
      <c r="S15" s="68">
        <v>46631819</v>
      </c>
      <c r="T15" s="204">
        <v>64962149.82</v>
      </c>
    </row>
    <row r="16" spans="1:20" x14ac:dyDescent="0.25">
      <c r="A16" s="49"/>
      <c r="B16" s="60" t="s">
        <v>6</v>
      </c>
      <c r="C16" s="63">
        <v>23.170718999999998</v>
      </c>
      <c r="D16" s="63">
        <v>31.015391000000001</v>
      </c>
      <c r="E16" s="63">
        <v>68.903389000000004</v>
      </c>
      <c r="F16" s="63">
        <v>69.903932999999995</v>
      </c>
      <c r="G16" s="63">
        <v>72.087714000000005</v>
      </c>
      <c r="H16" s="65">
        <v>62.527850560000005</v>
      </c>
      <c r="I16" s="63">
        <v>-13.261432371124993</v>
      </c>
      <c r="J16" s="63">
        <v>86.738567628875003</v>
      </c>
      <c r="K16" s="63">
        <v>3.1239744407514314</v>
      </c>
      <c r="L16" s="51"/>
      <c r="N16" s="28">
        <f t="shared" si="0"/>
        <v>1</v>
      </c>
      <c r="O16" s="68">
        <v>23170719</v>
      </c>
      <c r="P16" s="68">
        <v>31015391</v>
      </c>
      <c r="Q16" s="68">
        <v>68903389</v>
      </c>
      <c r="R16" s="68">
        <v>69903933</v>
      </c>
      <c r="S16" s="68">
        <v>72087714</v>
      </c>
      <c r="T16" s="204">
        <v>62527850.560000002</v>
      </c>
    </row>
    <row r="17" spans="1:41" x14ac:dyDescent="0.25">
      <c r="A17" s="49"/>
      <c r="B17" s="60" t="s">
        <v>7</v>
      </c>
      <c r="C17" s="63">
        <v>18.440071</v>
      </c>
      <c r="D17" s="63">
        <v>32.844377000000001</v>
      </c>
      <c r="E17" s="63">
        <v>80.496031000000002</v>
      </c>
      <c r="F17" s="63">
        <v>68.565229000000002</v>
      </c>
      <c r="G17" s="63">
        <v>70.687292999999997</v>
      </c>
      <c r="H17" s="65">
        <v>68.8255116899999</v>
      </c>
      <c r="I17" s="63">
        <v>-2.6338274263807193</v>
      </c>
      <c r="J17" s="63">
        <v>97.366172573619281</v>
      </c>
      <c r="K17" s="63">
        <v>3.0949564829718446</v>
      </c>
      <c r="L17" s="51"/>
      <c r="N17" s="28">
        <f t="shared" si="0"/>
        <v>1</v>
      </c>
      <c r="O17" s="68">
        <v>18440071</v>
      </c>
      <c r="P17" s="68">
        <v>32844377</v>
      </c>
      <c r="Q17" s="68">
        <v>80496031</v>
      </c>
      <c r="R17" s="68">
        <v>68565229</v>
      </c>
      <c r="S17" s="68">
        <v>70687293</v>
      </c>
      <c r="T17" s="204">
        <v>68825511.689999893</v>
      </c>
    </row>
    <row r="18" spans="1:41" x14ac:dyDescent="0.25">
      <c r="A18" s="49"/>
      <c r="B18" s="60" t="s">
        <v>8</v>
      </c>
      <c r="C18" s="63">
        <v>21.677897999999999</v>
      </c>
      <c r="D18" s="63">
        <v>37.874102999999998</v>
      </c>
      <c r="E18" s="63">
        <v>49.400700999999998</v>
      </c>
      <c r="F18" s="63">
        <v>59.086835000000001</v>
      </c>
      <c r="G18" s="63">
        <v>66.178888999999998</v>
      </c>
      <c r="H18" s="65">
        <v>64.553436109999907</v>
      </c>
      <c r="I18" s="63">
        <v>-2.4561501629320026</v>
      </c>
      <c r="J18" s="63">
        <v>97.543849837067995</v>
      </c>
      <c r="K18" s="63">
        <v>12.00276508294953</v>
      </c>
      <c r="L18" s="51"/>
      <c r="M18" s="141">
        <v>195.462693</v>
      </c>
      <c r="N18" s="28">
        <f t="shared" si="0"/>
        <v>1</v>
      </c>
      <c r="O18" s="68">
        <v>21677898</v>
      </c>
      <c r="P18" s="68">
        <v>37874103</v>
      </c>
      <c r="Q18" s="68">
        <v>49400701</v>
      </c>
      <c r="R18" s="68">
        <v>59086835</v>
      </c>
      <c r="S18" s="68">
        <v>66178889</v>
      </c>
      <c r="T18" s="204">
        <v>64553436.109999903</v>
      </c>
    </row>
    <row r="19" spans="1:41" x14ac:dyDescent="0.25">
      <c r="A19" s="49"/>
      <c r="B19" s="60" t="s">
        <v>9</v>
      </c>
      <c r="C19" s="63">
        <v>22.508841</v>
      </c>
      <c r="D19" s="63">
        <v>40.495586000000003</v>
      </c>
      <c r="E19" s="63">
        <v>50.860447999999998</v>
      </c>
      <c r="F19" s="63">
        <v>72.891155999999995</v>
      </c>
      <c r="G19" s="63">
        <v>63.843502000000001</v>
      </c>
      <c r="H19" s="65">
        <v>64.906286449999996</v>
      </c>
      <c r="I19" s="63">
        <v>1.6646712926242646</v>
      </c>
      <c r="J19" s="63">
        <v>101.66467129262426</v>
      </c>
      <c r="K19" s="63">
        <v>-12.412553863187458</v>
      </c>
      <c r="L19" s="51"/>
      <c r="M19" s="141">
        <v>208.95389600000001</v>
      </c>
      <c r="N19" s="28">
        <f t="shared" si="0"/>
        <v>1</v>
      </c>
      <c r="O19" s="68">
        <v>22508841</v>
      </c>
      <c r="P19" s="68">
        <v>40495586</v>
      </c>
      <c r="Q19" s="68">
        <v>50860448</v>
      </c>
      <c r="R19" s="68">
        <v>72891156</v>
      </c>
      <c r="S19" s="68">
        <v>63843502</v>
      </c>
      <c r="T19" s="204">
        <v>64906286.450000003</v>
      </c>
    </row>
    <row r="20" spans="1:41" x14ac:dyDescent="0.25">
      <c r="A20" s="49"/>
      <c r="B20" s="60" t="s">
        <v>10</v>
      </c>
      <c r="C20" s="63">
        <v>20.139175999999999</v>
      </c>
      <c r="D20" s="63">
        <v>39.744211999999997</v>
      </c>
      <c r="E20" s="63">
        <v>53.289512999999999</v>
      </c>
      <c r="F20" s="63">
        <v>68.603258999999994</v>
      </c>
      <c r="G20" s="63">
        <v>52.436630000000001</v>
      </c>
      <c r="H20" s="65">
        <v>62.7703612399999</v>
      </c>
      <c r="I20" s="63">
        <v>19.707084990015368</v>
      </c>
      <c r="J20" s="63">
        <v>119.70708499001536</v>
      </c>
      <c r="K20" s="63">
        <v>-23.565395049235192</v>
      </c>
      <c r="L20" s="51"/>
      <c r="M20" s="18">
        <v>6.9021882349692163</v>
      </c>
      <c r="N20" s="28">
        <f t="shared" si="0"/>
        <v>1</v>
      </c>
      <c r="O20" s="228"/>
      <c r="P20" s="228"/>
      <c r="Q20" s="228"/>
      <c r="R20" s="68">
        <v>68603259</v>
      </c>
      <c r="S20" s="68">
        <v>52436630</v>
      </c>
      <c r="T20" s="204">
        <v>62770361.239999898</v>
      </c>
    </row>
    <row r="21" spans="1:41" x14ac:dyDescent="0.25">
      <c r="A21" s="49"/>
      <c r="B21" s="60" t="s">
        <v>11</v>
      </c>
      <c r="C21" s="63">
        <v>21.731984000000001</v>
      </c>
      <c r="D21" s="63">
        <v>48.288376</v>
      </c>
      <c r="E21" s="63">
        <v>49.525495999999997</v>
      </c>
      <c r="F21" s="63">
        <v>64.693921000000003</v>
      </c>
      <c r="G21" s="63">
        <v>102.40773299999999</v>
      </c>
      <c r="H21" s="65">
        <v>51.420352439999995</v>
      </c>
      <c r="I21" s="63">
        <v>-49.788603913339244</v>
      </c>
      <c r="J21" s="63">
        <v>50.211396086660756</v>
      </c>
      <c r="K21" s="63">
        <v>58.295758576760235</v>
      </c>
      <c r="L21" s="51"/>
      <c r="N21" s="28">
        <f t="shared" si="0"/>
        <v>1</v>
      </c>
      <c r="O21" s="68">
        <v>21731984</v>
      </c>
      <c r="P21" s="68">
        <v>48288376</v>
      </c>
      <c r="Q21" s="68">
        <v>49525496</v>
      </c>
      <c r="R21" s="68">
        <v>64693921</v>
      </c>
      <c r="S21" s="68">
        <v>102407733</v>
      </c>
      <c r="T21" s="204">
        <v>51420352.439999998</v>
      </c>
    </row>
    <row r="22" spans="1:41" x14ac:dyDescent="0.25">
      <c r="A22" s="49"/>
      <c r="B22" s="60" t="s">
        <v>12</v>
      </c>
      <c r="C22" s="63">
        <v>25.789017000000001</v>
      </c>
      <c r="D22" s="63">
        <v>58.045034000000001</v>
      </c>
      <c r="E22" s="63">
        <v>88.295601000000005</v>
      </c>
      <c r="F22" s="63">
        <v>63.450051000000002</v>
      </c>
      <c r="G22" s="63">
        <v>77.434596999999997</v>
      </c>
      <c r="H22" s="23">
        <v>63.292993429999797</v>
      </c>
      <c r="I22" s="23">
        <v>-18.262642433588439</v>
      </c>
      <c r="J22" s="23">
        <v>81.737357566411561</v>
      </c>
      <c r="K22" s="23">
        <v>22.040243907762957</v>
      </c>
      <c r="L22" s="51"/>
      <c r="N22" s="28">
        <f t="shared" si="0"/>
        <v>1</v>
      </c>
      <c r="O22" s="68">
        <v>25789017</v>
      </c>
      <c r="P22" s="68">
        <v>58045034</v>
      </c>
      <c r="Q22" s="68">
        <v>88295601</v>
      </c>
      <c r="R22" s="68">
        <v>63450051</v>
      </c>
      <c r="S22" s="68">
        <v>77434597</v>
      </c>
      <c r="T22" s="204">
        <v>63292993.429999799</v>
      </c>
    </row>
    <row r="23" spans="1:41" x14ac:dyDescent="0.25">
      <c r="A23" s="49"/>
      <c r="B23" s="60" t="s">
        <v>13</v>
      </c>
      <c r="C23" s="63">
        <v>19.980475999999999</v>
      </c>
      <c r="D23" s="63">
        <v>38.118921999999998</v>
      </c>
      <c r="E23" s="63">
        <v>64.574049000000002</v>
      </c>
      <c r="F23" s="63">
        <v>63.629325999999999</v>
      </c>
      <c r="G23" s="63">
        <v>44.784793999999998</v>
      </c>
      <c r="H23" s="65"/>
      <c r="I23" s="63" t="s">
        <v>110</v>
      </c>
      <c r="J23" s="63" t="s">
        <v>110</v>
      </c>
      <c r="K23" s="63" t="s">
        <v>110</v>
      </c>
      <c r="L23" s="51"/>
      <c r="N23" s="28" t="str">
        <f t="shared" si="0"/>
        <v/>
      </c>
      <c r="O23" s="68">
        <v>19980476</v>
      </c>
      <c r="P23" s="68">
        <v>38118922</v>
      </c>
      <c r="Q23" s="68">
        <v>64574049</v>
      </c>
      <c r="R23" s="68">
        <v>63629326</v>
      </c>
      <c r="S23" s="68">
        <v>44784794</v>
      </c>
      <c r="T23" s="204"/>
    </row>
    <row r="24" spans="1:41" x14ac:dyDescent="0.25">
      <c r="A24" s="49"/>
      <c r="B24" s="60" t="s">
        <v>14</v>
      </c>
      <c r="C24" s="63">
        <v>37.632848000000003</v>
      </c>
      <c r="D24" s="63">
        <v>54.027031000000001</v>
      </c>
      <c r="E24" s="63">
        <v>121.32557799999999</v>
      </c>
      <c r="F24" s="63">
        <v>72.356267000000003</v>
      </c>
      <c r="G24" s="63">
        <v>69.81371</v>
      </c>
      <c r="H24" s="65"/>
      <c r="I24" s="63" t="s">
        <v>110</v>
      </c>
      <c r="J24" s="63" t="s">
        <v>110</v>
      </c>
      <c r="K24" s="63" t="s">
        <v>110</v>
      </c>
      <c r="L24" s="51"/>
      <c r="N24" s="28" t="str">
        <f t="shared" si="0"/>
        <v/>
      </c>
      <c r="O24" s="68">
        <v>37632848</v>
      </c>
      <c r="P24" s="68">
        <v>54027031</v>
      </c>
      <c r="Q24" s="68">
        <v>121325578</v>
      </c>
      <c r="R24" s="68">
        <v>72356267</v>
      </c>
      <c r="S24" s="68">
        <v>69813710</v>
      </c>
      <c r="T24" s="204"/>
    </row>
    <row r="25" spans="1:41" x14ac:dyDescent="0.25">
      <c r="A25" s="49"/>
      <c r="B25" s="64" t="s">
        <v>18</v>
      </c>
      <c r="C25" s="62">
        <v>344.027557</v>
      </c>
      <c r="D25" s="62">
        <v>470.29278000000005</v>
      </c>
      <c r="E25" s="62">
        <v>743.50617899999997</v>
      </c>
      <c r="F25" s="62">
        <v>788.9545280000001</v>
      </c>
      <c r="G25" s="62">
        <v>785.61808999999994</v>
      </c>
      <c r="H25" s="57">
        <v>619.12202652999929</v>
      </c>
      <c r="I25" s="56"/>
      <c r="J25" s="38"/>
      <c r="K25" s="38"/>
      <c r="L25" s="51"/>
    </row>
    <row r="26" spans="1:41" ht="18.75" customHeight="1" x14ac:dyDescent="0.25">
      <c r="A26" s="49"/>
      <c r="B26" s="64" t="s">
        <v>15</v>
      </c>
      <c r="C26" s="65"/>
      <c r="D26" s="65">
        <v>36.702066573114678</v>
      </c>
      <c r="E26" s="65">
        <v>58.094321371465639</v>
      </c>
      <c r="F26" s="65">
        <v>6.1127062939984045</v>
      </c>
      <c r="G26" s="65">
        <v>-0.42289357391205318</v>
      </c>
      <c r="H26" s="37"/>
      <c r="I26" s="38"/>
      <c r="J26" s="38"/>
      <c r="K26" s="38"/>
      <c r="L26" s="51"/>
      <c r="O26" s="110"/>
      <c r="P26" s="110"/>
      <c r="Q26" s="110"/>
      <c r="R26" s="110"/>
      <c r="S26" s="110"/>
      <c r="T26" s="110"/>
      <c r="U26" s="110"/>
    </row>
    <row r="27" spans="1:41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  <c r="O27" s="110"/>
      <c r="P27" s="110"/>
      <c r="Q27" s="110"/>
      <c r="R27" s="110"/>
      <c r="S27" s="110"/>
      <c r="T27" s="110"/>
      <c r="U27" s="110"/>
    </row>
    <row r="28" spans="1:41" ht="18.75" customHeight="1" x14ac:dyDescent="0.25">
      <c r="A28" s="49"/>
      <c r="B28" s="64" t="s">
        <v>16</v>
      </c>
      <c r="C28" s="62">
        <v>286.41423299999997</v>
      </c>
      <c r="D28" s="62">
        <v>378.14682700000003</v>
      </c>
      <c r="E28" s="62">
        <v>557.60655199999997</v>
      </c>
      <c r="F28" s="62">
        <v>652.9689350000001</v>
      </c>
      <c r="G28" s="62">
        <v>671.01958599999989</v>
      </c>
      <c r="H28" s="58">
        <v>619.12202652999929</v>
      </c>
      <c r="I28" s="59">
        <v>-7.7341348230036022</v>
      </c>
      <c r="J28" s="23">
        <v>92.2658651769964</v>
      </c>
      <c r="K28" s="23">
        <v>2.7643965941503534</v>
      </c>
      <c r="L28" s="51"/>
    </row>
    <row r="29" spans="1:41" ht="18.75" customHeight="1" x14ac:dyDescent="0.25">
      <c r="A29" s="49"/>
      <c r="B29" s="64" t="s">
        <v>15</v>
      </c>
      <c r="C29" s="65"/>
      <c r="D29" s="65">
        <v>32.027945343065433</v>
      </c>
      <c r="E29" s="65">
        <v>47.457683679043505</v>
      </c>
      <c r="F29" s="65">
        <v>17.102091547876963</v>
      </c>
      <c r="G29" s="65">
        <v>2.7643965941503534</v>
      </c>
      <c r="H29" s="23">
        <v>-7.7341348230036022</v>
      </c>
      <c r="I29" s="38"/>
      <c r="J29" s="38"/>
      <c r="K29" s="38"/>
      <c r="L29" s="51"/>
    </row>
    <row r="30" spans="1:41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41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41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8"/>
      <c r="N32" s="18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</row>
    <row r="33" spans="1:41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8"/>
      <c r="N33" s="18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</row>
    <row r="34" spans="1:41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8"/>
      <c r="N34" s="18" t="s">
        <v>110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</row>
    <row r="35" spans="1:41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8"/>
      <c r="N35" s="18" t="s">
        <v>110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</row>
    <row r="36" spans="1:41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18"/>
      <c r="N36" s="18" t="s">
        <v>110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</row>
    <row r="37" spans="1:41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</row>
    <row r="38" spans="1:41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18"/>
      <c r="N38" s="18" t="s">
        <v>110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</row>
    <row r="39" spans="1:41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18"/>
      <c r="N39" s="18" t="s">
        <v>110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</row>
    <row r="40" spans="1:41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18"/>
      <c r="N40" s="18" t="s">
        <v>110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</row>
    <row r="41" spans="1:41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18"/>
      <c r="N41" s="18" t="s">
        <v>110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</row>
    <row r="42" spans="1:41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</row>
    <row r="43" spans="1:41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</row>
    <row r="44" spans="1:41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</row>
    <row r="45" spans="1:41" x14ac:dyDescent="0.25">
      <c r="A45" s="53"/>
      <c r="B45" s="67" t="s">
        <v>204</v>
      </c>
      <c r="C45" s="54"/>
      <c r="D45" s="54"/>
      <c r="E45" s="54"/>
      <c r="F45" s="54"/>
      <c r="G45" s="54"/>
      <c r="H45" s="54"/>
      <c r="I45" s="54"/>
      <c r="J45" s="54"/>
      <c r="K45" s="54"/>
      <c r="L45" s="55"/>
    </row>
    <row r="46" spans="1:41" s="110" customFormat="1" x14ac:dyDescent="0.25"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</row>
    <row r="47" spans="1:41" s="110" customFormat="1" x14ac:dyDescent="0.25"/>
    <row r="48" spans="1:41" s="110" customFormat="1" x14ac:dyDescent="0.25">
      <c r="B48" s="18" t="s">
        <v>84</v>
      </c>
      <c r="C48" s="18"/>
      <c r="D48" s="18"/>
      <c r="E48" s="18"/>
      <c r="H48" s="111"/>
      <c r="I48" s="111"/>
    </row>
    <row r="49" spans="2:41" s="112" customFormat="1" x14ac:dyDescent="0.25">
      <c r="B49" s="205">
        <v>13891267.040000008</v>
      </c>
      <c r="C49" s="29"/>
      <c r="D49" s="208">
        <v>38718</v>
      </c>
      <c r="E49" s="207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</row>
    <row r="50" spans="2:41" s="112" customFormat="1" x14ac:dyDescent="0.25">
      <c r="B50" s="205">
        <v>11622037.539999988</v>
      </c>
      <c r="C50" s="29"/>
      <c r="D50" s="208">
        <v>38749</v>
      </c>
      <c r="E50" s="207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</row>
    <row r="51" spans="2:41" s="112" customFormat="1" x14ac:dyDescent="0.25">
      <c r="B51" s="205">
        <v>11313488.769999988</v>
      </c>
      <c r="C51" s="29"/>
      <c r="D51" s="208">
        <v>38777</v>
      </c>
      <c r="E51" s="207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</row>
    <row r="52" spans="2:41" s="112" customFormat="1" x14ac:dyDescent="0.25">
      <c r="B52" s="205">
        <v>14095842.990000008</v>
      </c>
      <c r="C52" s="29"/>
      <c r="D52" s="208">
        <v>38808</v>
      </c>
      <c r="E52" s="207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</row>
    <row r="53" spans="2:41" s="112" customFormat="1" x14ac:dyDescent="0.25">
      <c r="B53" s="205">
        <v>18563816.540000007</v>
      </c>
      <c r="C53" s="29"/>
      <c r="D53" s="208">
        <v>38838</v>
      </c>
      <c r="E53" s="207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</row>
    <row r="54" spans="2:41" s="112" customFormat="1" x14ac:dyDescent="0.25">
      <c r="B54" s="205">
        <v>14651566.109999992</v>
      </c>
      <c r="C54" s="29"/>
      <c r="D54" s="208">
        <v>38869</v>
      </c>
      <c r="E54" s="207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</row>
    <row r="55" spans="2:41" s="112" customFormat="1" x14ac:dyDescent="0.25">
      <c r="B55" s="205">
        <v>13439721.809999986</v>
      </c>
      <c r="C55" s="29"/>
      <c r="D55" s="208">
        <v>38899</v>
      </c>
      <c r="E55" s="207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  <c r="AN55" s="110"/>
      <c r="AO55" s="110"/>
    </row>
    <row r="56" spans="2:41" s="112" customFormat="1" x14ac:dyDescent="0.25">
      <c r="B56" s="205">
        <v>13865780.570000025</v>
      </c>
      <c r="C56" s="29"/>
      <c r="D56" s="208">
        <v>38930</v>
      </c>
      <c r="E56" s="207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  <c r="AN56" s="110"/>
      <c r="AO56" s="110"/>
    </row>
    <row r="57" spans="2:41" s="112" customFormat="1" x14ac:dyDescent="0.25">
      <c r="B57" s="205">
        <v>13983518.989999956</v>
      </c>
      <c r="C57" s="29"/>
      <c r="D57" s="208">
        <v>38961</v>
      </c>
      <c r="E57" s="207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  <c r="AN57" s="110"/>
      <c r="AO57" s="110"/>
    </row>
    <row r="58" spans="2:41" s="112" customFormat="1" x14ac:dyDescent="0.25">
      <c r="B58" s="205">
        <v>14826974.610000007</v>
      </c>
      <c r="C58" s="29"/>
      <c r="D58" s="208">
        <v>38991</v>
      </c>
      <c r="E58" s="207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  <c r="AN58" s="110"/>
      <c r="AO58" s="110"/>
    </row>
    <row r="59" spans="2:41" s="112" customFormat="1" x14ac:dyDescent="0.25">
      <c r="B59" s="205">
        <v>20007741.270000055</v>
      </c>
      <c r="C59" s="29"/>
      <c r="D59" s="208">
        <v>39022</v>
      </c>
      <c r="E59" s="207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  <c r="AN59" s="110"/>
      <c r="AO59" s="110"/>
    </row>
    <row r="60" spans="2:41" s="112" customFormat="1" x14ac:dyDescent="0.25">
      <c r="B60" s="205">
        <v>15600324.630000001</v>
      </c>
      <c r="C60" s="29"/>
      <c r="D60" s="208">
        <v>39052</v>
      </c>
      <c r="E60" s="209">
        <f>+AVERAGE(B49:B60)/1000000</f>
        <v>14.655173405833334</v>
      </c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  <c r="AN60" s="110"/>
      <c r="AO60" s="110"/>
    </row>
    <row r="61" spans="2:41" s="112" customFormat="1" x14ac:dyDescent="0.25">
      <c r="B61" s="205">
        <v>16022157.439999996</v>
      </c>
      <c r="C61" s="29"/>
      <c r="D61" s="208">
        <v>39083</v>
      </c>
      <c r="E61" s="209">
        <f t="shared" ref="E61:E124" si="1">+AVERAGE(B50:B61)/1000000</f>
        <v>14.832747605833331</v>
      </c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</row>
    <row r="62" spans="2:41" s="112" customFormat="1" x14ac:dyDescent="0.25">
      <c r="B62" s="205">
        <v>17206997.43</v>
      </c>
      <c r="C62" s="29"/>
      <c r="D62" s="208">
        <v>39114</v>
      </c>
      <c r="E62" s="209">
        <f t="shared" si="1"/>
        <v>15.298160930000002</v>
      </c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  <c r="AN62" s="110"/>
      <c r="AO62" s="110"/>
    </row>
    <row r="63" spans="2:41" s="112" customFormat="1" x14ac:dyDescent="0.25">
      <c r="B63" s="205">
        <v>18632564.169999972</v>
      </c>
      <c r="C63" s="29"/>
      <c r="D63" s="208">
        <v>39142</v>
      </c>
      <c r="E63" s="209">
        <f t="shared" si="1"/>
        <v>15.908083880000001</v>
      </c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  <c r="AN63" s="110"/>
      <c r="AO63" s="110"/>
    </row>
    <row r="64" spans="2:41" s="112" customFormat="1" x14ac:dyDescent="0.25">
      <c r="B64" s="205">
        <v>15281406.260000017</v>
      </c>
      <c r="C64" s="29"/>
      <c r="D64" s="208">
        <v>39173</v>
      </c>
      <c r="E64" s="209">
        <f t="shared" si="1"/>
        <v>16.006880819166668</v>
      </c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  <c r="AN64" s="110"/>
      <c r="AO64" s="110"/>
    </row>
    <row r="65" spans="2:41" s="112" customFormat="1" x14ac:dyDescent="0.25">
      <c r="B65" s="205">
        <v>17468114.180000003</v>
      </c>
      <c r="C65" s="29"/>
      <c r="D65" s="208">
        <v>39203</v>
      </c>
      <c r="E65" s="209">
        <f t="shared" si="1"/>
        <v>15.915572289166667</v>
      </c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  <c r="AN65" s="110"/>
      <c r="AO65" s="110"/>
    </row>
    <row r="66" spans="2:41" s="112" customFormat="1" x14ac:dyDescent="0.25">
      <c r="B66" s="205">
        <v>15801153.460000027</v>
      </c>
      <c r="C66" s="29"/>
      <c r="D66" s="208">
        <v>39234</v>
      </c>
      <c r="E66" s="209">
        <f t="shared" si="1"/>
        <v>16.011371235000006</v>
      </c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  <c r="AN66" s="110"/>
      <c r="AO66" s="110"/>
    </row>
    <row r="67" spans="2:41" s="112" customFormat="1" x14ac:dyDescent="0.25">
      <c r="B67" s="205">
        <v>16942736.970000036</v>
      </c>
      <c r="C67" s="29"/>
      <c r="D67" s="208">
        <v>39264</v>
      </c>
      <c r="E67" s="209">
        <f t="shared" si="1"/>
        <v>16.303289165000006</v>
      </c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  <c r="AN67" s="110"/>
      <c r="AO67" s="110"/>
    </row>
    <row r="68" spans="2:41" s="112" customFormat="1" x14ac:dyDescent="0.25">
      <c r="B68" s="205">
        <v>29552748.699999962</v>
      </c>
      <c r="C68" s="29"/>
      <c r="D68" s="208">
        <v>39295</v>
      </c>
      <c r="E68" s="209">
        <f t="shared" si="1"/>
        <v>17.610536509166668</v>
      </c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  <c r="AN68" s="110"/>
      <c r="AO68" s="110"/>
    </row>
    <row r="69" spans="2:41" s="112" customFormat="1" x14ac:dyDescent="0.25">
      <c r="B69" s="205">
        <v>24914016.390000008</v>
      </c>
      <c r="C69" s="29"/>
      <c r="D69" s="208">
        <v>39326</v>
      </c>
      <c r="E69" s="209">
        <f t="shared" si="1"/>
        <v>18.521411292500009</v>
      </c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  <c r="AN69" s="110"/>
      <c r="AO69" s="110"/>
    </row>
    <row r="70" spans="2:41" s="112" customFormat="1" x14ac:dyDescent="0.25">
      <c r="B70" s="205">
        <v>22765944.909999944</v>
      </c>
      <c r="C70" s="29"/>
      <c r="D70" s="208">
        <v>39356</v>
      </c>
      <c r="E70" s="209">
        <f t="shared" si="1"/>
        <v>19.182992150833336</v>
      </c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</row>
    <row r="71" spans="2:41" s="112" customFormat="1" x14ac:dyDescent="0.25">
      <c r="B71" s="205">
        <v>33620935.349999979</v>
      </c>
      <c r="C71" s="29"/>
      <c r="D71" s="208">
        <v>39387</v>
      </c>
      <c r="E71" s="209">
        <f t="shared" si="1"/>
        <v>20.317424990833327</v>
      </c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  <c r="AN71" s="110"/>
      <c r="AO71" s="110"/>
    </row>
    <row r="72" spans="2:41" s="112" customFormat="1" x14ac:dyDescent="0.25">
      <c r="B72" s="205">
        <v>20260865.909999978</v>
      </c>
      <c r="C72" s="29"/>
      <c r="D72" s="208">
        <v>39417</v>
      </c>
      <c r="E72" s="209">
        <f t="shared" si="1"/>
        <v>20.705803430833324</v>
      </c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</row>
    <row r="73" spans="2:41" s="112" customFormat="1" x14ac:dyDescent="0.25">
      <c r="B73" s="205">
        <v>34955510.870000027</v>
      </c>
      <c r="C73" s="29"/>
      <c r="D73" s="208">
        <v>39448</v>
      </c>
      <c r="E73" s="209">
        <f t="shared" si="1"/>
        <v>22.283582883333327</v>
      </c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  <c r="AN73" s="110"/>
      <c r="AO73" s="110"/>
    </row>
    <row r="74" spans="2:41" s="112" customFormat="1" x14ac:dyDescent="0.25">
      <c r="B74" s="205">
        <v>23673167.819999978</v>
      </c>
      <c r="C74" s="29"/>
      <c r="D74" s="208">
        <v>39479</v>
      </c>
      <c r="E74" s="209">
        <f t="shared" si="1"/>
        <v>22.822430415833324</v>
      </c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  <c r="AN74" s="110"/>
      <c r="AO74" s="110"/>
    </row>
    <row r="75" spans="2:41" s="112" customFormat="1" x14ac:dyDescent="0.25">
      <c r="B75" s="205">
        <v>22078955.449999936</v>
      </c>
      <c r="C75" s="29"/>
      <c r="D75" s="208">
        <v>39508</v>
      </c>
      <c r="E75" s="209">
        <f t="shared" si="1"/>
        <v>23.109629689166653</v>
      </c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</row>
    <row r="76" spans="2:41" s="112" customFormat="1" x14ac:dyDescent="0.25">
      <c r="B76" s="205">
        <v>22768070.730000019</v>
      </c>
      <c r="C76" s="29"/>
      <c r="D76" s="208">
        <v>39539</v>
      </c>
      <c r="E76" s="209">
        <f t="shared" si="1"/>
        <v>23.733518394999994</v>
      </c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  <c r="AN76" s="110"/>
      <c r="AO76" s="110"/>
    </row>
    <row r="77" spans="2:41" s="112" customFormat="1" x14ac:dyDescent="0.25">
      <c r="B77" s="205">
        <v>29126568.25000003</v>
      </c>
      <c r="C77" s="29"/>
      <c r="D77" s="208">
        <v>39569</v>
      </c>
      <c r="E77" s="209">
        <f t="shared" si="1"/>
        <v>24.705056234166662</v>
      </c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</row>
    <row r="78" spans="2:41" s="112" customFormat="1" x14ac:dyDescent="0.25">
      <c r="B78" s="205">
        <v>26497372.52</v>
      </c>
      <c r="C78" s="29"/>
      <c r="D78" s="208">
        <v>39600</v>
      </c>
      <c r="E78" s="209">
        <f t="shared" si="1"/>
        <v>25.596407822499991</v>
      </c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N78" s="110"/>
      <c r="AO78" s="110"/>
    </row>
    <row r="79" spans="2:41" s="112" customFormat="1" x14ac:dyDescent="0.25">
      <c r="B79" s="205">
        <v>29321635.350000117</v>
      </c>
      <c r="C79" s="29"/>
      <c r="D79" s="208">
        <v>39630</v>
      </c>
      <c r="E79" s="209">
        <f t="shared" si="1"/>
        <v>26.627982687500001</v>
      </c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  <c r="AN79" s="110"/>
      <c r="AO79" s="110"/>
    </row>
    <row r="80" spans="2:41" s="112" customFormat="1" x14ac:dyDescent="0.25">
      <c r="B80" s="205">
        <v>29757388.079999998</v>
      </c>
      <c r="C80" s="29"/>
      <c r="D80" s="208">
        <v>39661</v>
      </c>
      <c r="E80" s="209">
        <f t="shared" si="1"/>
        <v>26.64503596916667</v>
      </c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  <c r="AN80" s="110"/>
      <c r="AO80" s="110"/>
    </row>
    <row r="81" spans="2:41" s="112" customFormat="1" x14ac:dyDescent="0.25">
      <c r="B81" s="205">
        <v>23562625.120000042</v>
      </c>
      <c r="C81" s="29"/>
      <c r="D81" s="208">
        <v>39692</v>
      </c>
      <c r="E81" s="209">
        <f t="shared" si="1"/>
        <v>26.532420030000004</v>
      </c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  <c r="AN81" s="110"/>
      <c r="AO81" s="110"/>
    </row>
    <row r="82" spans="2:41" s="112" customFormat="1" x14ac:dyDescent="0.25">
      <c r="B82" s="205">
        <v>36248427.779999949</v>
      </c>
      <c r="C82" s="29"/>
      <c r="D82" s="208">
        <v>39722</v>
      </c>
      <c r="E82" s="209">
        <f t="shared" si="1"/>
        <v>27.655960269166677</v>
      </c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  <c r="AN82" s="110"/>
      <c r="AO82" s="110"/>
    </row>
    <row r="83" spans="2:41" s="112" customFormat="1" x14ac:dyDescent="0.25">
      <c r="B83" s="205">
        <v>44264591.740000039</v>
      </c>
      <c r="C83" s="29"/>
      <c r="D83" s="208">
        <v>39753</v>
      </c>
      <c r="E83" s="209">
        <f t="shared" si="1"/>
        <v>28.542931635000009</v>
      </c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  <c r="AN83" s="110"/>
      <c r="AO83" s="110"/>
    </row>
    <row r="84" spans="2:41" s="112" customFormat="1" x14ac:dyDescent="0.25">
      <c r="B84" s="205">
        <v>37504460.059999928</v>
      </c>
      <c r="C84" s="29"/>
      <c r="D84" s="208">
        <v>39783</v>
      </c>
      <c r="E84" s="209">
        <f t="shared" si="1"/>
        <v>29.979897814166677</v>
      </c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  <c r="AN84" s="110"/>
      <c r="AO84" s="110"/>
    </row>
    <row r="85" spans="2:41" s="112" customFormat="1" x14ac:dyDescent="0.25">
      <c r="B85" s="205">
        <v>78059281.700000077</v>
      </c>
      <c r="C85" s="29"/>
      <c r="D85" s="208">
        <v>39814</v>
      </c>
      <c r="E85" s="209">
        <f t="shared" si="1"/>
        <v>33.571878716666674</v>
      </c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  <c r="AN85" s="110"/>
      <c r="AO85" s="110"/>
    </row>
    <row r="86" spans="2:41" s="112" customFormat="1" x14ac:dyDescent="0.25">
      <c r="B86" s="205">
        <v>31738673.500000093</v>
      </c>
      <c r="C86" s="29"/>
      <c r="D86" s="208">
        <v>39845</v>
      </c>
      <c r="E86" s="209">
        <f t="shared" si="1"/>
        <v>34.24400419000002</v>
      </c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  <c r="AN86" s="110"/>
      <c r="AO86" s="110"/>
    </row>
    <row r="87" spans="2:41" s="112" customFormat="1" x14ac:dyDescent="0.25">
      <c r="B87" s="205">
        <v>23158571.320000011</v>
      </c>
      <c r="C87" s="29"/>
      <c r="D87" s="208">
        <v>39873</v>
      </c>
      <c r="E87" s="209">
        <f t="shared" si="1"/>
        <v>34.333972179166686</v>
      </c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  <c r="AN87" s="110"/>
      <c r="AO87" s="110"/>
    </row>
    <row r="88" spans="2:41" s="112" customFormat="1" x14ac:dyDescent="0.25">
      <c r="B88" s="205">
        <v>23170718.549999978</v>
      </c>
      <c r="C88" s="29"/>
      <c r="D88" s="208">
        <v>39904</v>
      </c>
      <c r="E88" s="209">
        <f t="shared" si="1"/>
        <v>34.367526164166684</v>
      </c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  <c r="AN88" s="110"/>
      <c r="AO88" s="110"/>
    </row>
    <row r="89" spans="2:41" s="112" customFormat="1" x14ac:dyDescent="0.25">
      <c r="B89" s="205">
        <v>18440070.749999985</v>
      </c>
      <c r="C89" s="29"/>
      <c r="D89" s="208">
        <v>39934</v>
      </c>
      <c r="E89" s="209">
        <f t="shared" si="1"/>
        <v>33.476984705833353</v>
      </c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  <c r="AH89" s="110"/>
      <c r="AI89" s="110"/>
      <c r="AJ89" s="110"/>
      <c r="AK89" s="110"/>
      <c r="AL89" s="110"/>
      <c r="AM89" s="110"/>
      <c r="AN89" s="110"/>
      <c r="AO89" s="110"/>
    </row>
    <row r="90" spans="2:41" s="112" customFormat="1" x14ac:dyDescent="0.25">
      <c r="B90" s="205">
        <v>21677897.950000018</v>
      </c>
      <c r="C90" s="29"/>
      <c r="D90" s="208">
        <v>39965</v>
      </c>
      <c r="E90" s="209">
        <f t="shared" si="1"/>
        <v>33.075361825000016</v>
      </c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  <c r="AN90" s="110"/>
      <c r="AO90" s="110"/>
    </row>
    <row r="91" spans="2:41" s="112" customFormat="1" x14ac:dyDescent="0.25">
      <c r="B91" s="205">
        <v>22508841.250000022</v>
      </c>
      <c r="C91" s="29"/>
      <c r="D91" s="208">
        <v>39995</v>
      </c>
      <c r="E91" s="209">
        <f t="shared" si="1"/>
        <v>32.50762898333334</v>
      </c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  <c r="AN91" s="110"/>
      <c r="AO91" s="110"/>
    </row>
    <row r="92" spans="2:41" s="112" customFormat="1" x14ac:dyDescent="0.25">
      <c r="B92" s="205">
        <v>20139176.349999979</v>
      </c>
      <c r="C92" s="29"/>
      <c r="D92" s="208">
        <v>40026</v>
      </c>
      <c r="E92" s="209">
        <f t="shared" si="1"/>
        <v>31.706111339166675</v>
      </c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  <c r="AN92" s="110"/>
      <c r="AO92" s="110"/>
    </row>
    <row r="93" spans="2:41" s="112" customFormat="1" x14ac:dyDescent="0.25">
      <c r="B93" s="205">
        <v>21731984.400000025</v>
      </c>
      <c r="C93" s="29"/>
      <c r="D93" s="208">
        <v>40057</v>
      </c>
      <c r="E93" s="209">
        <f t="shared" si="1"/>
        <v>31.553557945833337</v>
      </c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  <c r="AN93" s="110"/>
      <c r="AO93" s="110"/>
    </row>
    <row r="94" spans="2:41" s="112" customFormat="1" x14ac:dyDescent="0.25">
      <c r="B94" s="205">
        <v>25789017.239999987</v>
      </c>
      <c r="C94" s="29"/>
      <c r="D94" s="208">
        <v>40087</v>
      </c>
      <c r="E94" s="209">
        <f t="shared" si="1"/>
        <v>30.681940400833351</v>
      </c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  <c r="AJ94" s="110"/>
      <c r="AK94" s="110"/>
      <c r="AL94" s="110"/>
      <c r="AM94" s="110"/>
      <c r="AN94" s="110"/>
      <c r="AO94" s="110"/>
    </row>
    <row r="95" spans="2:41" s="112" customFormat="1" x14ac:dyDescent="0.25">
      <c r="B95" s="205">
        <v>19980475.589999981</v>
      </c>
      <c r="C95" s="29"/>
      <c r="D95" s="208">
        <v>40118</v>
      </c>
      <c r="E95" s="209">
        <f t="shared" si="1"/>
        <v>28.658264055000011</v>
      </c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  <c r="AH95" s="110"/>
      <c r="AI95" s="110"/>
      <c r="AJ95" s="110"/>
      <c r="AK95" s="110"/>
      <c r="AL95" s="110"/>
      <c r="AM95" s="110"/>
      <c r="AN95" s="110"/>
      <c r="AO95" s="110"/>
    </row>
    <row r="96" spans="2:41" s="112" customFormat="1" x14ac:dyDescent="0.25">
      <c r="B96" s="205">
        <v>37632848.200000025</v>
      </c>
      <c r="C96" s="29"/>
      <c r="D96" s="208">
        <v>40148</v>
      </c>
      <c r="E96" s="209">
        <f t="shared" si="1"/>
        <v>28.668963066666681</v>
      </c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  <c r="AH96" s="110"/>
      <c r="AI96" s="110"/>
      <c r="AJ96" s="110"/>
      <c r="AK96" s="110"/>
      <c r="AL96" s="110"/>
      <c r="AM96" s="110"/>
      <c r="AN96" s="110"/>
      <c r="AO96" s="110"/>
    </row>
    <row r="97" spans="2:41" s="112" customFormat="1" x14ac:dyDescent="0.25">
      <c r="B97" s="205">
        <v>21297294.090000026</v>
      </c>
      <c r="C97" s="29"/>
      <c r="D97" s="208">
        <v>40179</v>
      </c>
      <c r="E97" s="209">
        <f t="shared" si="1"/>
        <v>23.93879743250001</v>
      </c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  <c r="AN97" s="110"/>
      <c r="AO97" s="110"/>
    </row>
    <row r="98" spans="2:41" s="112" customFormat="1" x14ac:dyDescent="0.25">
      <c r="B98" s="205">
        <v>34106388.260000139</v>
      </c>
      <c r="C98" s="29"/>
      <c r="D98" s="208">
        <v>40210</v>
      </c>
      <c r="E98" s="209">
        <f t="shared" si="1"/>
        <v>24.136106995833348</v>
      </c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  <c r="AH98" s="110"/>
      <c r="AI98" s="110"/>
      <c r="AJ98" s="110"/>
      <c r="AK98" s="110"/>
      <c r="AL98" s="110"/>
      <c r="AM98" s="110"/>
      <c r="AN98" s="110"/>
      <c r="AO98" s="110"/>
    </row>
    <row r="99" spans="2:41" s="112" customFormat="1" x14ac:dyDescent="0.25">
      <c r="B99" s="205">
        <v>34436066.389999971</v>
      </c>
      <c r="C99" s="29"/>
      <c r="D99" s="208">
        <v>40238</v>
      </c>
      <c r="E99" s="209">
        <f t="shared" si="1"/>
        <v>25.075898251666676</v>
      </c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  <c r="AN99" s="110"/>
      <c r="AO99" s="110"/>
    </row>
    <row r="100" spans="2:41" s="112" customFormat="1" x14ac:dyDescent="0.25">
      <c r="B100" s="205">
        <v>31015390.970000014</v>
      </c>
      <c r="C100" s="29"/>
      <c r="D100" s="208">
        <v>40269</v>
      </c>
      <c r="E100" s="209">
        <f t="shared" si="1"/>
        <v>25.729620953333349</v>
      </c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  <c r="AH100" s="110"/>
      <c r="AI100" s="110"/>
      <c r="AJ100" s="110"/>
      <c r="AK100" s="110"/>
      <c r="AL100" s="110"/>
      <c r="AM100" s="110"/>
      <c r="AN100" s="110"/>
      <c r="AO100" s="110"/>
    </row>
    <row r="101" spans="2:41" s="112" customFormat="1" x14ac:dyDescent="0.25">
      <c r="B101" s="205">
        <v>32844377.380000021</v>
      </c>
      <c r="C101" s="29"/>
      <c r="D101" s="208">
        <v>40299</v>
      </c>
      <c r="E101" s="209">
        <f t="shared" si="1"/>
        <v>26.92997983916668</v>
      </c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  <c r="AH101" s="110"/>
      <c r="AI101" s="110"/>
      <c r="AJ101" s="110"/>
      <c r="AK101" s="110"/>
      <c r="AL101" s="110"/>
      <c r="AM101" s="110"/>
      <c r="AN101" s="110"/>
      <c r="AO101" s="110"/>
    </row>
    <row r="102" spans="2:41" s="112" customFormat="1" x14ac:dyDescent="0.25">
      <c r="B102" s="205">
        <v>37874103.449999876</v>
      </c>
      <c r="C102" s="29"/>
      <c r="D102" s="208">
        <v>40330</v>
      </c>
      <c r="E102" s="209">
        <f t="shared" si="1"/>
        <v>28.27966363083334</v>
      </c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  <c r="AH102" s="110"/>
      <c r="AI102" s="110"/>
      <c r="AJ102" s="110"/>
      <c r="AK102" s="110"/>
      <c r="AL102" s="110"/>
      <c r="AM102" s="110"/>
      <c r="AN102" s="110"/>
      <c r="AO102" s="110"/>
    </row>
    <row r="103" spans="2:41" s="112" customFormat="1" x14ac:dyDescent="0.25">
      <c r="B103" s="205">
        <v>40495586.489999965</v>
      </c>
      <c r="C103" s="29"/>
      <c r="D103" s="208">
        <v>40360</v>
      </c>
      <c r="E103" s="209">
        <f t="shared" si="1"/>
        <v>29.778559067499994</v>
      </c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  <c r="AH103" s="110"/>
      <c r="AI103" s="110"/>
      <c r="AJ103" s="110"/>
      <c r="AK103" s="110"/>
      <c r="AL103" s="110"/>
      <c r="AM103" s="110"/>
      <c r="AN103" s="110"/>
      <c r="AO103" s="110"/>
    </row>
    <row r="104" spans="2:41" s="112" customFormat="1" x14ac:dyDescent="0.25">
      <c r="B104" s="205">
        <v>39744212.43999999</v>
      </c>
      <c r="C104" s="29"/>
      <c r="D104" s="208">
        <v>40391</v>
      </c>
      <c r="E104" s="209">
        <f t="shared" si="1"/>
        <v>31.412312075000003</v>
      </c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  <c r="AH104" s="110"/>
      <c r="AI104" s="110"/>
      <c r="AJ104" s="110"/>
      <c r="AK104" s="110"/>
      <c r="AL104" s="110"/>
      <c r="AM104" s="110"/>
      <c r="AN104" s="110"/>
      <c r="AO104" s="110"/>
    </row>
    <row r="105" spans="2:41" s="112" customFormat="1" x14ac:dyDescent="0.25">
      <c r="B105" s="205">
        <v>48288376.089999966</v>
      </c>
      <c r="C105" s="29"/>
      <c r="D105" s="208">
        <v>40422</v>
      </c>
      <c r="E105" s="209">
        <f t="shared" si="1"/>
        <v>33.625344715833336</v>
      </c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  <c r="AN105" s="110"/>
      <c r="AO105" s="110"/>
    </row>
    <row r="106" spans="2:41" s="112" customFormat="1" x14ac:dyDescent="0.25">
      <c r="B106" s="205">
        <v>58045034.40000014</v>
      </c>
      <c r="C106" s="29"/>
      <c r="D106" s="208">
        <v>40452</v>
      </c>
      <c r="E106" s="209">
        <f t="shared" si="1"/>
        <v>36.31334614583335</v>
      </c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  <c r="AH106" s="110"/>
      <c r="AI106" s="110"/>
      <c r="AJ106" s="110"/>
      <c r="AK106" s="110"/>
      <c r="AL106" s="110"/>
      <c r="AM106" s="110"/>
      <c r="AN106" s="110"/>
      <c r="AO106" s="110"/>
    </row>
    <row r="107" spans="2:41" s="112" customFormat="1" x14ac:dyDescent="0.25">
      <c r="B107" s="205">
        <v>38118922.170000061</v>
      </c>
      <c r="C107" s="29"/>
      <c r="D107" s="208">
        <v>40483</v>
      </c>
      <c r="E107" s="209">
        <f t="shared" si="1"/>
        <v>37.824883360833354</v>
      </c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  <c r="AH107" s="110"/>
      <c r="AI107" s="110"/>
      <c r="AJ107" s="110"/>
      <c r="AK107" s="110"/>
      <c r="AL107" s="110"/>
      <c r="AM107" s="110"/>
      <c r="AN107" s="110"/>
      <c r="AO107" s="110"/>
    </row>
    <row r="108" spans="2:41" s="112" customFormat="1" x14ac:dyDescent="0.25">
      <c r="B108" s="205">
        <v>54027030.729999915</v>
      </c>
      <c r="C108" s="29"/>
      <c r="D108" s="208">
        <v>40513</v>
      </c>
      <c r="E108" s="209">
        <f t="shared" si="1"/>
        <v>39.191065238333337</v>
      </c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  <c r="AH108" s="110"/>
      <c r="AI108" s="110"/>
      <c r="AJ108" s="110"/>
      <c r="AK108" s="110"/>
      <c r="AL108" s="110"/>
      <c r="AM108" s="110"/>
      <c r="AN108" s="110"/>
      <c r="AO108" s="110"/>
    </row>
    <row r="109" spans="2:41" s="112" customFormat="1" x14ac:dyDescent="0.25">
      <c r="B109" s="205">
        <v>36305333</v>
      </c>
      <c r="C109" s="29"/>
      <c r="D109" s="208">
        <v>40544</v>
      </c>
      <c r="E109" s="209">
        <f t="shared" si="1"/>
        <v>40.441735147500012</v>
      </c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  <c r="AH109" s="110"/>
      <c r="AI109" s="110"/>
      <c r="AJ109" s="110"/>
      <c r="AK109" s="110"/>
      <c r="AL109" s="110"/>
      <c r="AM109" s="110"/>
      <c r="AN109" s="110"/>
      <c r="AO109" s="110"/>
    </row>
    <row r="110" spans="2:41" s="112" customFormat="1" x14ac:dyDescent="0.25">
      <c r="B110" s="205">
        <v>35324291</v>
      </c>
      <c r="C110" s="29"/>
      <c r="D110" s="208">
        <v>40575</v>
      </c>
      <c r="E110" s="209">
        <f t="shared" si="1"/>
        <v>40.5432270425</v>
      </c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  <c r="AH110" s="110"/>
      <c r="AI110" s="110"/>
      <c r="AJ110" s="110"/>
      <c r="AK110" s="110"/>
      <c r="AL110" s="110"/>
      <c r="AM110" s="110"/>
      <c r="AN110" s="110"/>
      <c r="AO110" s="110"/>
    </row>
    <row r="111" spans="2:41" s="112" customFormat="1" x14ac:dyDescent="0.25">
      <c r="B111" s="205">
        <v>45205749</v>
      </c>
      <c r="C111" s="29"/>
      <c r="D111" s="208">
        <v>40603</v>
      </c>
      <c r="E111" s="209">
        <f t="shared" si="1"/>
        <v>41.440700593333332</v>
      </c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  <c r="AH111" s="110"/>
      <c r="AI111" s="110"/>
      <c r="AJ111" s="110"/>
      <c r="AK111" s="110"/>
      <c r="AL111" s="110"/>
      <c r="AM111" s="110"/>
      <c r="AN111" s="110"/>
      <c r="AO111" s="110"/>
    </row>
    <row r="112" spans="2:41" s="112" customFormat="1" x14ac:dyDescent="0.25">
      <c r="B112" s="205">
        <v>68903389</v>
      </c>
      <c r="C112" s="29"/>
      <c r="D112" s="208">
        <v>40634</v>
      </c>
      <c r="E112" s="209">
        <f t="shared" si="1"/>
        <v>44.598033762499995</v>
      </c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  <c r="AH112" s="110"/>
      <c r="AI112" s="110"/>
      <c r="AJ112" s="110"/>
      <c r="AK112" s="110"/>
      <c r="AL112" s="110"/>
      <c r="AM112" s="110"/>
      <c r="AN112" s="110"/>
      <c r="AO112" s="110"/>
    </row>
    <row r="113" spans="2:41" s="112" customFormat="1" x14ac:dyDescent="0.25">
      <c r="B113" s="205">
        <v>80496031</v>
      </c>
      <c r="C113" s="29"/>
      <c r="D113" s="208">
        <v>40664</v>
      </c>
      <c r="E113" s="209">
        <f t="shared" si="1"/>
        <v>48.569004897500001</v>
      </c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  <c r="AH113" s="110"/>
      <c r="AI113" s="110"/>
      <c r="AJ113" s="110"/>
      <c r="AK113" s="110"/>
      <c r="AL113" s="110"/>
      <c r="AM113" s="110"/>
      <c r="AN113" s="110"/>
      <c r="AO113" s="110"/>
    </row>
    <row r="114" spans="2:41" s="112" customFormat="1" x14ac:dyDescent="0.25">
      <c r="B114" s="205">
        <v>49400701</v>
      </c>
      <c r="C114" s="29"/>
      <c r="D114" s="208">
        <v>40695</v>
      </c>
      <c r="E114" s="209">
        <f t="shared" si="1"/>
        <v>49.529554693333338</v>
      </c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  <c r="AH114" s="110"/>
      <c r="AI114" s="110"/>
      <c r="AJ114" s="110"/>
      <c r="AK114" s="110"/>
      <c r="AL114" s="110"/>
      <c r="AM114" s="110"/>
      <c r="AN114" s="110"/>
      <c r="AO114" s="110"/>
    </row>
    <row r="115" spans="2:41" s="112" customFormat="1" x14ac:dyDescent="0.25">
      <c r="B115" s="205">
        <v>50860448</v>
      </c>
      <c r="C115" s="29"/>
      <c r="D115" s="208">
        <v>40725</v>
      </c>
      <c r="E115" s="209">
        <f t="shared" si="1"/>
        <v>50.3932931525</v>
      </c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  <c r="AH115" s="110"/>
      <c r="AI115" s="110"/>
      <c r="AJ115" s="110"/>
      <c r="AK115" s="110"/>
      <c r="AL115" s="110"/>
      <c r="AM115" s="110"/>
      <c r="AN115" s="110"/>
      <c r="AO115" s="110"/>
    </row>
    <row r="116" spans="2:41" s="112" customFormat="1" x14ac:dyDescent="0.25">
      <c r="B116" s="205">
        <v>53289513</v>
      </c>
      <c r="C116" s="29"/>
      <c r="D116" s="208">
        <v>40756</v>
      </c>
      <c r="E116" s="209">
        <f t="shared" si="1"/>
        <v>51.522068199166675</v>
      </c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  <c r="AH116" s="110"/>
      <c r="AI116" s="110"/>
      <c r="AJ116" s="110"/>
      <c r="AK116" s="110"/>
      <c r="AL116" s="110"/>
      <c r="AM116" s="110"/>
      <c r="AN116" s="110"/>
      <c r="AO116" s="110"/>
    </row>
    <row r="117" spans="2:41" s="112" customFormat="1" x14ac:dyDescent="0.25">
      <c r="B117" s="205">
        <v>49525496</v>
      </c>
      <c r="C117" s="29"/>
      <c r="D117" s="208">
        <v>40787</v>
      </c>
      <c r="E117" s="209">
        <f t="shared" si="1"/>
        <v>51.62516152500001</v>
      </c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  <c r="AH117" s="110"/>
      <c r="AI117" s="110"/>
      <c r="AJ117" s="110"/>
      <c r="AK117" s="110"/>
      <c r="AL117" s="110"/>
      <c r="AM117" s="110"/>
      <c r="AN117" s="110"/>
      <c r="AO117" s="110"/>
    </row>
    <row r="118" spans="2:41" s="112" customFormat="1" x14ac:dyDescent="0.25">
      <c r="B118" s="29">
        <v>88295601</v>
      </c>
      <c r="C118" s="29"/>
      <c r="D118" s="208">
        <v>40817</v>
      </c>
      <c r="E118" s="209">
        <f t="shared" si="1"/>
        <v>54.146042074999997</v>
      </c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  <c r="AH118" s="110"/>
      <c r="AI118" s="110"/>
      <c r="AJ118" s="110"/>
      <c r="AK118" s="110"/>
      <c r="AL118" s="110"/>
      <c r="AM118" s="110"/>
      <c r="AN118" s="110"/>
      <c r="AO118" s="110"/>
    </row>
    <row r="119" spans="2:41" s="112" customFormat="1" x14ac:dyDescent="0.25">
      <c r="B119" s="29">
        <v>64574049</v>
      </c>
      <c r="C119" s="29"/>
      <c r="D119" s="208">
        <v>40848</v>
      </c>
      <c r="E119" s="209">
        <f t="shared" si="1"/>
        <v>56.350635977499991</v>
      </c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  <c r="AH119" s="110"/>
      <c r="AI119" s="110"/>
      <c r="AJ119" s="110"/>
      <c r="AK119" s="110"/>
      <c r="AL119" s="110"/>
      <c r="AM119" s="110"/>
      <c r="AN119" s="110"/>
      <c r="AO119" s="110"/>
    </row>
    <row r="120" spans="2:41" s="112" customFormat="1" x14ac:dyDescent="0.25">
      <c r="B120" s="29">
        <v>121325578</v>
      </c>
      <c r="C120" s="29"/>
      <c r="D120" s="208">
        <v>40878</v>
      </c>
      <c r="E120" s="209">
        <f t="shared" si="1"/>
        <v>61.958848250000003</v>
      </c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  <c r="AH120" s="110"/>
      <c r="AI120" s="110"/>
      <c r="AJ120" s="110"/>
      <c r="AK120" s="110"/>
      <c r="AL120" s="110"/>
      <c r="AM120" s="110"/>
      <c r="AN120" s="110"/>
      <c r="AO120" s="110"/>
    </row>
    <row r="121" spans="2:41" s="112" customFormat="1" x14ac:dyDescent="0.25">
      <c r="B121" s="29">
        <v>60524760</v>
      </c>
      <c r="C121" s="29"/>
      <c r="D121" s="208">
        <v>40909</v>
      </c>
      <c r="E121" s="209">
        <f t="shared" si="1"/>
        <v>63.977133833333333</v>
      </c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  <c r="AH121" s="110"/>
      <c r="AI121" s="110"/>
      <c r="AJ121" s="110"/>
      <c r="AK121" s="110"/>
      <c r="AL121" s="110"/>
      <c r="AM121" s="110"/>
      <c r="AN121" s="110"/>
      <c r="AO121" s="110"/>
    </row>
    <row r="122" spans="2:41" s="112" customFormat="1" x14ac:dyDescent="0.25">
      <c r="B122" s="29">
        <v>70973323</v>
      </c>
      <c r="C122" s="29"/>
      <c r="D122" s="208">
        <v>40940</v>
      </c>
      <c r="E122" s="209">
        <f t="shared" si="1"/>
        <v>66.947886499999996</v>
      </c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  <c r="AH122" s="110"/>
      <c r="AI122" s="110"/>
      <c r="AJ122" s="110"/>
      <c r="AK122" s="110"/>
      <c r="AL122" s="110"/>
      <c r="AM122" s="110"/>
      <c r="AN122" s="110"/>
      <c r="AO122" s="110"/>
    </row>
    <row r="123" spans="2:41" s="112" customFormat="1" x14ac:dyDescent="0.25">
      <c r="B123" s="29">
        <v>54276468</v>
      </c>
      <c r="C123" s="29"/>
      <c r="D123" s="208">
        <v>40969</v>
      </c>
      <c r="E123" s="209">
        <f t="shared" si="1"/>
        <v>67.703779749999995</v>
      </c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  <c r="AH123" s="110"/>
      <c r="AI123" s="110"/>
      <c r="AJ123" s="110"/>
      <c r="AK123" s="110"/>
      <c r="AL123" s="110"/>
      <c r="AM123" s="110"/>
      <c r="AN123" s="110"/>
      <c r="AO123" s="110"/>
    </row>
    <row r="124" spans="2:41" s="112" customFormat="1" x14ac:dyDescent="0.25">
      <c r="B124" s="29">
        <v>69903933</v>
      </c>
      <c r="C124" s="29"/>
      <c r="D124" s="208">
        <v>41000</v>
      </c>
      <c r="E124" s="209">
        <f t="shared" si="1"/>
        <v>67.787158416666671</v>
      </c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  <c r="AH124" s="110"/>
      <c r="AI124" s="110"/>
      <c r="AJ124" s="110"/>
      <c r="AK124" s="110"/>
      <c r="AL124" s="110"/>
      <c r="AM124" s="110"/>
      <c r="AN124" s="110"/>
      <c r="AO124" s="110"/>
    </row>
    <row r="125" spans="2:41" s="112" customFormat="1" x14ac:dyDescent="0.25">
      <c r="B125" s="29">
        <v>68565229</v>
      </c>
      <c r="C125" s="29"/>
      <c r="D125" s="208">
        <v>41030</v>
      </c>
      <c r="E125" s="209">
        <f t="shared" ref="E125:E144" si="2">+AVERAGE(B114:B125)/1000000</f>
        <v>66.792924916666664</v>
      </c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  <c r="AH125" s="110"/>
      <c r="AI125" s="110"/>
      <c r="AJ125" s="110"/>
      <c r="AK125" s="110"/>
      <c r="AL125" s="110"/>
      <c r="AM125" s="110"/>
      <c r="AN125" s="110"/>
      <c r="AO125" s="110"/>
    </row>
    <row r="126" spans="2:41" s="112" customFormat="1" x14ac:dyDescent="0.25">
      <c r="B126" s="29">
        <v>59086835</v>
      </c>
      <c r="C126" s="29"/>
      <c r="D126" s="208">
        <v>41061</v>
      </c>
      <c r="E126" s="209">
        <f t="shared" si="2"/>
        <v>67.600102750000005</v>
      </c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  <c r="AH126" s="110"/>
      <c r="AI126" s="110"/>
      <c r="AJ126" s="110"/>
      <c r="AK126" s="110"/>
      <c r="AL126" s="110"/>
      <c r="AM126" s="110"/>
      <c r="AN126" s="110"/>
      <c r="AO126" s="110"/>
    </row>
    <row r="127" spans="2:41" s="112" customFormat="1" x14ac:dyDescent="0.25">
      <c r="B127" s="29">
        <v>72891156</v>
      </c>
      <c r="C127" s="29"/>
      <c r="D127" s="208">
        <v>41091</v>
      </c>
      <c r="E127" s="209">
        <f t="shared" si="2"/>
        <v>69.435995083333324</v>
      </c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  <c r="AH127" s="110"/>
      <c r="AI127" s="110"/>
      <c r="AJ127" s="110"/>
      <c r="AK127" s="110"/>
      <c r="AL127" s="110"/>
      <c r="AM127" s="110"/>
      <c r="AN127" s="110"/>
      <c r="AO127" s="110"/>
    </row>
    <row r="128" spans="2:41" s="112" customFormat="1" x14ac:dyDescent="0.25">
      <c r="B128" s="29">
        <v>68603259</v>
      </c>
      <c r="C128" s="29"/>
      <c r="D128" s="208">
        <v>41122</v>
      </c>
      <c r="E128" s="209">
        <f t="shared" si="2"/>
        <v>70.712140583333323</v>
      </c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  <c r="AH128" s="110"/>
      <c r="AI128" s="110"/>
      <c r="AJ128" s="110"/>
      <c r="AK128" s="110"/>
      <c r="AL128" s="110"/>
      <c r="AM128" s="110"/>
      <c r="AN128" s="110"/>
      <c r="AO128" s="110"/>
    </row>
    <row r="129" spans="2:41" s="112" customFormat="1" x14ac:dyDescent="0.25">
      <c r="B129" s="29">
        <v>64693921</v>
      </c>
      <c r="C129" s="29"/>
      <c r="D129" s="208">
        <v>41153</v>
      </c>
      <c r="E129" s="209">
        <f t="shared" si="2"/>
        <v>71.976175999999995</v>
      </c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  <c r="AH129" s="110"/>
      <c r="AI129" s="110"/>
      <c r="AJ129" s="110"/>
      <c r="AK129" s="110"/>
      <c r="AL129" s="110"/>
      <c r="AM129" s="110"/>
      <c r="AN129" s="110"/>
      <c r="AO129" s="110"/>
    </row>
    <row r="130" spans="2:41" s="112" customFormat="1" x14ac:dyDescent="0.25">
      <c r="B130" s="29">
        <v>63450051</v>
      </c>
      <c r="C130" s="29"/>
      <c r="D130" s="208">
        <v>41183</v>
      </c>
      <c r="E130" s="209">
        <f t="shared" si="2"/>
        <v>69.905713500000005</v>
      </c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  <c r="AH130" s="110"/>
      <c r="AI130" s="110"/>
      <c r="AJ130" s="110"/>
      <c r="AK130" s="110"/>
      <c r="AL130" s="110"/>
      <c r="AM130" s="110"/>
      <c r="AN130" s="110"/>
      <c r="AO130" s="110"/>
    </row>
    <row r="131" spans="2:41" s="112" customFormat="1" x14ac:dyDescent="0.25">
      <c r="B131" s="29">
        <v>63629326</v>
      </c>
      <c r="C131" s="29"/>
      <c r="D131" s="208">
        <v>41214</v>
      </c>
      <c r="E131" s="209">
        <f t="shared" si="2"/>
        <v>69.826986583333323</v>
      </c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  <c r="AH131" s="110"/>
      <c r="AI131" s="110"/>
      <c r="AJ131" s="110"/>
      <c r="AK131" s="110"/>
      <c r="AL131" s="110"/>
      <c r="AM131" s="110"/>
      <c r="AN131" s="110"/>
      <c r="AO131" s="110"/>
    </row>
    <row r="132" spans="2:41" s="112" customFormat="1" x14ac:dyDescent="0.25">
      <c r="B132" s="29">
        <v>72356267</v>
      </c>
      <c r="C132" s="29"/>
      <c r="D132" s="208">
        <v>41244</v>
      </c>
      <c r="E132" s="209">
        <f t="shared" si="2"/>
        <v>65.74621066666667</v>
      </c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  <c r="AH132" s="110"/>
      <c r="AI132" s="110"/>
      <c r="AJ132" s="110"/>
      <c r="AK132" s="110"/>
      <c r="AL132" s="110"/>
      <c r="AM132" s="110"/>
      <c r="AN132" s="110"/>
      <c r="AO132" s="110"/>
    </row>
    <row r="133" spans="2:41" s="112" customFormat="1" x14ac:dyDescent="0.25">
      <c r="B133" s="29">
        <v>56163703</v>
      </c>
      <c r="C133" s="29"/>
      <c r="D133" s="208">
        <v>41275</v>
      </c>
      <c r="E133" s="209">
        <f t="shared" si="2"/>
        <v>65.382789250000002</v>
      </c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  <c r="AH133" s="110"/>
      <c r="AI133" s="110"/>
      <c r="AJ133" s="110"/>
      <c r="AK133" s="110"/>
      <c r="AL133" s="110"/>
      <c r="AM133" s="110"/>
      <c r="AN133" s="110"/>
      <c r="AO133" s="110"/>
    </row>
    <row r="134" spans="2:41" s="112" customFormat="1" x14ac:dyDescent="0.25">
      <c r="B134" s="29">
        <v>63147706</v>
      </c>
      <c r="C134" s="29"/>
      <c r="D134" s="208">
        <v>41306</v>
      </c>
      <c r="E134" s="209">
        <f t="shared" si="2"/>
        <v>64.7306545</v>
      </c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  <c r="AH134" s="110"/>
      <c r="AI134" s="110"/>
      <c r="AJ134" s="110"/>
      <c r="AK134" s="110"/>
      <c r="AL134" s="110"/>
      <c r="AM134" s="110"/>
      <c r="AN134" s="110"/>
      <c r="AO134" s="110"/>
    </row>
    <row r="135" spans="2:41" s="112" customFormat="1" x14ac:dyDescent="0.25">
      <c r="B135" s="29">
        <v>46631819</v>
      </c>
      <c r="C135" s="29"/>
      <c r="D135" s="208">
        <v>41334</v>
      </c>
      <c r="E135" s="209">
        <f t="shared" si="2"/>
        <v>64.093600416666661</v>
      </c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  <c r="AH135" s="110"/>
      <c r="AI135" s="110"/>
      <c r="AJ135" s="110"/>
      <c r="AK135" s="110"/>
      <c r="AL135" s="110"/>
      <c r="AM135" s="110"/>
      <c r="AN135" s="110"/>
      <c r="AO135" s="110"/>
    </row>
    <row r="136" spans="2:41" s="112" customFormat="1" x14ac:dyDescent="0.25">
      <c r="B136" s="29">
        <v>72087714</v>
      </c>
      <c r="C136" s="29"/>
      <c r="D136" s="208">
        <v>41365</v>
      </c>
      <c r="E136" s="209">
        <f t="shared" si="2"/>
        <v>64.275582166666666</v>
      </c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  <c r="AH136" s="110"/>
      <c r="AI136" s="110"/>
      <c r="AJ136" s="110"/>
      <c r="AK136" s="110"/>
      <c r="AL136" s="110"/>
      <c r="AM136" s="110"/>
      <c r="AN136" s="110"/>
      <c r="AO136" s="110"/>
    </row>
    <row r="137" spans="2:41" s="112" customFormat="1" x14ac:dyDescent="0.25">
      <c r="B137" s="29">
        <v>70687293</v>
      </c>
      <c r="C137" s="29"/>
      <c r="D137" s="208">
        <v>41395</v>
      </c>
      <c r="E137" s="209">
        <f t="shared" si="2"/>
        <v>64.452420833333335</v>
      </c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  <c r="AH137" s="110"/>
      <c r="AI137" s="110"/>
      <c r="AJ137" s="110"/>
      <c r="AK137" s="110"/>
      <c r="AL137" s="110"/>
      <c r="AM137" s="110"/>
      <c r="AN137" s="110"/>
      <c r="AO137" s="110"/>
    </row>
    <row r="138" spans="2:41" s="112" customFormat="1" x14ac:dyDescent="0.25">
      <c r="B138" s="29">
        <v>66178889</v>
      </c>
      <c r="C138" s="29"/>
      <c r="D138" s="208">
        <v>41426</v>
      </c>
      <c r="E138" s="209">
        <f t="shared" si="2"/>
        <v>65.043425333333332</v>
      </c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  <c r="Z138" s="110"/>
      <c r="AA138" s="110"/>
      <c r="AB138" s="110"/>
      <c r="AC138" s="110"/>
      <c r="AD138" s="110"/>
      <c r="AE138" s="110"/>
      <c r="AF138" s="110"/>
      <c r="AG138" s="110"/>
      <c r="AH138" s="110"/>
      <c r="AI138" s="110"/>
      <c r="AJ138" s="110"/>
      <c r="AK138" s="110"/>
      <c r="AL138" s="110"/>
      <c r="AM138" s="110"/>
      <c r="AN138" s="110"/>
      <c r="AO138" s="110"/>
    </row>
    <row r="139" spans="2:41" s="112" customFormat="1" x14ac:dyDescent="0.25">
      <c r="B139" s="29">
        <v>63843502</v>
      </c>
      <c r="C139" s="29"/>
      <c r="D139" s="208">
        <v>41456</v>
      </c>
      <c r="E139" s="209">
        <f t="shared" si="2"/>
        <v>64.289454166666658</v>
      </c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  <c r="AC139" s="110"/>
      <c r="AD139" s="110"/>
      <c r="AE139" s="110"/>
      <c r="AF139" s="110"/>
      <c r="AG139" s="110"/>
      <c r="AH139" s="110"/>
      <c r="AI139" s="110"/>
      <c r="AJ139" s="110"/>
      <c r="AK139" s="110"/>
      <c r="AL139" s="110"/>
      <c r="AM139" s="110"/>
      <c r="AN139" s="110"/>
      <c r="AO139" s="110"/>
    </row>
    <row r="140" spans="2:41" s="112" customFormat="1" x14ac:dyDescent="0.25">
      <c r="B140" s="29">
        <v>52436630</v>
      </c>
      <c r="C140" s="29"/>
      <c r="D140" s="208">
        <v>41487</v>
      </c>
      <c r="E140" s="209">
        <f t="shared" si="2"/>
        <v>62.942235083333337</v>
      </c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  <c r="Z140" s="110"/>
      <c r="AA140" s="110"/>
      <c r="AB140" s="110"/>
      <c r="AC140" s="110"/>
      <c r="AD140" s="110"/>
      <c r="AE140" s="110"/>
      <c r="AF140" s="110"/>
      <c r="AG140" s="110"/>
      <c r="AH140" s="110"/>
      <c r="AI140" s="110"/>
      <c r="AJ140" s="110"/>
      <c r="AK140" s="110"/>
      <c r="AL140" s="110"/>
      <c r="AM140" s="110"/>
      <c r="AN140" s="110"/>
      <c r="AO140" s="110"/>
    </row>
    <row r="141" spans="2:41" s="112" customFormat="1" x14ac:dyDescent="0.25">
      <c r="B141" s="29">
        <v>102407733.13999999</v>
      </c>
      <c r="C141" s="29"/>
      <c r="D141" s="208">
        <v>41518</v>
      </c>
      <c r="E141" s="209">
        <f t="shared" si="2"/>
        <v>66.08505276166666</v>
      </c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  <c r="Z141" s="110"/>
      <c r="AA141" s="110"/>
      <c r="AB141" s="110"/>
      <c r="AC141" s="110"/>
      <c r="AD141" s="110"/>
      <c r="AE141" s="110"/>
      <c r="AF141" s="110"/>
      <c r="AG141" s="110"/>
      <c r="AH141" s="110"/>
      <c r="AI141" s="110"/>
      <c r="AJ141" s="110"/>
      <c r="AK141" s="110"/>
      <c r="AL141" s="110"/>
      <c r="AM141" s="110"/>
      <c r="AN141" s="110"/>
      <c r="AO141" s="110"/>
    </row>
    <row r="142" spans="2:41" s="112" customFormat="1" x14ac:dyDescent="0.25">
      <c r="B142" s="29">
        <v>77434597.039999977</v>
      </c>
      <c r="C142" s="29"/>
      <c r="D142" s="208">
        <v>41548</v>
      </c>
      <c r="E142" s="209">
        <f t="shared" si="2"/>
        <v>67.250431598333336</v>
      </c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  <c r="Z142" s="110"/>
      <c r="AA142" s="110"/>
      <c r="AB142" s="110"/>
      <c r="AC142" s="110"/>
      <c r="AD142" s="110"/>
      <c r="AE142" s="110"/>
      <c r="AF142" s="110"/>
      <c r="AG142" s="110"/>
      <c r="AH142" s="110"/>
      <c r="AI142" s="110"/>
      <c r="AJ142" s="110"/>
      <c r="AK142" s="110"/>
      <c r="AL142" s="110"/>
      <c r="AM142" s="110"/>
      <c r="AN142" s="110"/>
      <c r="AO142" s="110"/>
    </row>
    <row r="143" spans="2:41" s="112" customFormat="1" x14ac:dyDescent="0.25">
      <c r="B143" s="29">
        <v>44784794.019999951</v>
      </c>
      <c r="C143" s="29"/>
      <c r="D143" s="208">
        <v>41579</v>
      </c>
      <c r="E143" s="209">
        <f t="shared" si="2"/>
        <v>65.680053933333326</v>
      </c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  <c r="Z143" s="110"/>
      <c r="AA143" s="110"/>
      <c r="AB143" s="110"/>
      <c r="AC143" s="110"/>
      <c r="AD143" s="110"/>
      <c r="AE143" s="110"/>
      <c r="AF143" s="110"/>
      <c r="AG143" s="110"/>
      <c r="AH143" s="110"/>
      <c r="AI143" s="110"/>
      <c r="AJ143" s="110"/>
      <c r="AK143" s="110"/>
      <c r="AL143" s="110"/>
      <c r="AM143" s="110"/>
      <c r="AN143" s="110"/>
      <c r="AO143" s="110"/>
    </row>
    <row r="144" spans="2:41" s="112" customFormat="1" x14ac:dyDescent="0.25">
      <c r="B144" s="29">
        <v>69813710</v>
      </c>
      <c r="C144" s="29"/>
      <c r="D144" s="208">
        <v>41609</v>
      </c>
      <c r="E144" s="209">
        <f t="shared" si="2"/>
        <v>65.468174183333332</v>
      </c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  <c r="Z144" s="110"/>
      <c r="AA144" s="110"/>
      <c r="AB144" s="110"/>
      <c r="AC144" s="110"/>
      <c r="AD144" s="110"/>
      <c r="AE144" s="110"/>
      <c r="AF144" s="110"/>
      <c r="AG144" s="110"/>
      <c r="AH144" s="110"/>
      <c r="AI144" s="110"/>
      <c r="AJ144" s="110"/>
      <c r="AK144" s="110"/>
      <c r="AL144" s="110"/>
      <c r="AM144" s="110"/>
      <c r="AN144" s="110"/>
      <c r="AO144" s="110"/>
    </row>
    <row r="145" spans="2:41" s="112" customFormat="1" x14ac:dyDescent="0.25">
      <c r="B145" s="204">
        <v>59677991.25</v>
      </c>
      <c r="C145" s="29"/>
      <c r="D145" s="208">
        <v>41640</v>
      </c>
      <c r="E145" s="209">
        <f t="shared" ref="E145:E154" si="3">+AVERAGE(B134:B145)/1000000</f>
        <v>65.761031537499989</v>
      </c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  <c r="Z145" s="110"/>
      <c r="AA145" s="110"/>
      <c r="AB145" s="110"/>
      <c r="AC145" s="110"/>
      <c r="AD145" s="110"/>
      <c r="AE145" s="110"/>
      <c r="AF145" s="110"/>
      <c r="AG145" s="110"/>
      <c r="AH145" s="110"/>
      <c r="AI145" s="110"/>
      <c r="AJ145" s="110"/>
      <c r="AK145" s="110"/>
      <c r="AL145" s="110"/>
      <c r="AM145" s="110"/>
      <c r="AN145" s="110"/>
      <c r="AO145" s="110"/>
    </row>
    <row r="146" spans="2:41" s="112" customFormat="1" x14ac:dyDescent="0.25">
      <c r="B146" s="204">
        <v>56185093.539999902</v>
      </c>
      <c r="C146" s="29"/>
      <c r="D146" s="208">
        <v>41671</v>
      </c>
      <c r="E146" s="209">
        <f t="shared" si="3"/>
        <v>65.180813832499979</v>
      </c>
      <c r="M146" s="110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110"/>
      <c r="AD146" s="110"/>
      <c r="AE146" s="110"/>
      <c r="AF146" s="110"/>
      <c r="AG146" s="110"/>
      <c r="AH146" s="110"/>
      <c r="AI146" s="110"/>
      <c r="AJ146" s="110"/>
      <c r="AK146" s="110"/>
      <c r="AL146" s="110"/>
      <c r="AM146" s="110"/>
      <c r="AN146" s="110"/>
      <c r="AO146" s="110"/>
    </row>
    <row r="147" spans="2:41" s="112" customFormat="1" x14ac:dyDescent="0.25">
      <c r="B147" s="204">
        <v>64962149.82</v>
      </c>
      <c r="C147" s="29"/>
      <c r="D147" s="208">
        <v>41699</v>
      </c>
      <c r="E147" s="209">
        <f t="shared" si="3"/>
        <v>66.708341400833319</v>
      </c>
      <c r="M147" s="110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110"/>
      <c r="AD147" s="110"/>
      <c r="AE147" s="110"/>
      <c r="AF147" s="110"/>
      <c r="AG147" s="110"/>
      <c r="AH147" s="110"/>
      <c r="AI147" s="110"/>
      <c r="AJ147" s="110"/>
      <c r="AK147" s="110"/>
      <c r="AL147" s="110"/>
      <c r="AM147" s="110"/>
      <c r="AN147" s="110"/>
      <c r="AO147" s="110"/>
    </row>
    <row r="148" spans="2:41" s="112" customFormat="1" x14ac:dyDescent="0.25">
      <c r="B148" s="204">
        <v>62527850.560000002</v>
      </c>
      <c r="C148" s="29"/>
      <c r="D148" s="208">
        <v>41730</v>
      </c>
      <c r="E148" s="209">
        <f t="shared" si="3"/>
        <v>65.911686114166656</v>
      </c>
      <c r="M148" s="110"/>
      <c r="N148" s="11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  <c r="Z148" s="110"/>
      <c r="AA148" s="110"/>
      <c r="AB148" s="110"/>
      <c r="AC148" s="110"/>
      <c r="AD148" s="110"/>
      <c r="AE148" s="110"/>
      <c r="AF148" s="110"/>
      <c r="AG148" s="110"/>
      <c r="AH148" s="110"/>
      <c r="AI148" s="110"/>
      <c r="AJ148" s="110"/>
      <c r="AK148" s="110"/>
      <c r="AL148" s="110"/>
      <c r="AM148" s="110"/>
      <c r="AN148" s="110"/>
      <c r="AO148" s="110"/>
    </row>
    <row r="149" spans="2:41" s="112" customFormat="1" x14ac:dyDescent="0.25">
      <c r="B149" s="204">
        <v>68825511.689999893</v>
      </c>
      <c r="C149" s="29"/>
      <c r="D149" s="208">
        <v>41760</v>
      </c>
      <c r="E149" s="209">
        <f t="shared" si="3"/>
        <v>65.756537671666649</v>
      </c>
      <c r="M149" s="110"/>
      <c r="N149" s="11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  <c r="Z149" s="110"/>
      <c r="AA149" s="110"/>
      <c r="AB149" s="110"/>
      <c r="AC149" s="110"/>
      <c r="AD149" s="110"/>
      <c r="AE149" s="110"/>
      <c r="AF149" s="110"/>
      <c r="AG149" s="110"/>
      <c r="AH149" s="110"/>
      <c r="AI149" s="110"/>
      <c r="AJ149" s="110"/>
      <c r="AK149" s="110"/>
      <c r="AL149" s="110"/>
      <c r="AM149" s="110"/>
      <c r="AN149" s="110"/>
      <c r="AO149" s="110"/>
    </row>
    <row r="150" spans="2:41" s="112" customFormat="1" x14ac:dyDescent="0.25">
      <c r="B150" s="204">
        <v>64553436.109999903</v>
      </c>
      <c r="C150" s="29"/>
      <c r="D150" s="208">
        <v>41791</v>
      </c>
      <c r="E150" s="209">
        <f t="shared" si="3"/>
        <v>65.621083264166643</v>
      </c>
      <c r="M150" s="110"/>
      <c r="N150" s="11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  <c r="Z150" s="110"/>
      <c r="AA150" s="110"/>
      <c r="AB150" s="110"/>
      <c r="AC150" s="110"/>
      <c r="AD150" s="110"/>
      <c r="AE150" s="110"/>
      <c r="AF150" s="110"/>
      <c r="AG150" s="110"/>
      <c r="AH150" s="110"/>
      <c r="AI150" s="110"/>
      <c r="AJ150" s="110"/>
      <c r="AK150" s="110"/>
      <c r="AL150" s="110"/>
      <c r="AM150" s="110"/>
      <c r="AN150" s="110"/>
      <c r="AO150" s="110"/>
    </row>
    <row r="151" spans="2:41" s="112" customFormat="1" x14ac:dyDescent="0.25">
      <c r="B151" s="204">
        <v>64906286.450000003</v>
      </c>
      <c r="C151" s="29"/>
      <c r="D151" s="208">
        <v>41821</v>
      </c>
      <c r="E151" s="209">
        <f t="shared" si="3"/>
        <v>65.709648634999979</v>
      </c>
      <c r="M151" s="110"/>
      <c r="N151" s="11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  <c r="Z151" s="110"/>
      <c r="AA151" s="110"/>
      <c r="AB151" s="110"/>
      <c r="AC151" s="110"/>
      <c r="AD151" s="110"/>
      <c r="AE151" s="110"/>
      <c r="AF151" s="110"/>
      <c r="AG151" s="110"/>
      <c r="AH151" s="110"/>
      <c r="AI151" s="110"/>
      <c r="AJ151" s="110"/>
      <c r="AK151" s="110"/>
      <c r="AL151" s="110"/>
      <c r="AM151" s="110"/>
      <c r="AN151" s="110"/>
      <c r="AO151" s="110"/>
    </row>
    <row r="152" spans="2:41" s="112" customFormat="1" x14ac:dyDescent="0.25">
      <c r="B152" s="204">
        <v>62770361.239999898</v>
      </c>
      <c r="C152" s="29"/>
      <c r="D152" s="208">
        <v>41852</v>
      </c>
      <c r="E152" s="209">
        <f t="shared" si="3"/>
        <v>66.570792904999976</v>
      </c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110"/>
      <c r="AD152" s="110"/>
      <c r="AE152" s="110"/>
      <c r="AF152" s="110"/>
      <c r="AG152" s="110"/>
      <c r="AH152" s="110"/>
      <c r="AI152" s="110"/>
      <c r="AJ152" s="110"/>
      <c r="AK152" s="110"/>
      <c r="AL152" s="110"/>
      <c r="AM152" s="110"/>
      <c r="AN152" s="110"/>
      <c r="AO152" s="110"/>
    </row>
    <row r="153" spans="2:41" s="112" customFormat="1" x14ac:dyDescent="0.25">
      <c r="B153" s="204">
        <v>51420352.439999998</v>
      </c>
      <c r="C153" s="29"/>
      <c r="D153" s="208">
        <v>41883</v>
      </c>
      <c r="E153" s="209">
        <f t="shared" si="3"/>
        <v>62.321844513333296</v>
      </c>
      <c r="M153" s="110"/>
      <c r="N153" s="11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  <c r="Z153" s="110"/>
      <c r="AA153" s="110"/>
      <c r="AB153" s="110"/>
      <c r="AC153" s="110"/>
      <c r="AD153" s="110"/>
      <c r="AE153" s="110"/>
      <c r="AF153" s="110"/>
      <c r="AG153" s="110"/>
      <c r="AH153" s="110"/>
      <c r="AI153" s="110"/>
      <c r="AJ153" s="110"/>
      <c r="AK153" s="110"/>
      <c r="AL153" s="110"/>
      <c r="AM153" s="110"/>
      <c r="AN153" s="110"/>
      <c r="AO153" s="110"/>
    </row>
    <row r="154" spans="2:41" s="112" customFormat="1" x14ac:dyDescent="0.25">
      <c r="B154" s="204">
        <v>63292993.429999799</v>
      </c>
      <c r="C154" s="29"/>
      <c r="D154" s="208">
        <v>41913</v>
      </c>
      <c r="E154" s="209">
        <f t="shared" si="3"/>
        <v>61.143377545833289</v>
      </c>
      <c r="M154" s="110"/>
      <c r="N154" s="110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10"/>
      <c r="AD154" s="110"/>
      <c r="AE154" s="110"/>
      <c r="AF154" s="110"/>
      <c r="AG154" s="110"/>
      <c r="AH154" s="110"/>
      <c r="AI154" s="110"/>
      <c r="AJ154" s="110"/>
      <c r="AK154" s="110"/>
      <c r="AL154" s="110"/>
      <c r="AM154" s="110"/>
      <c r="AN154" s="110"/>
      <c r="AO154" s="110"/>
    </row>
    <row r="155" spans="2:41" s="112" customFormat="1" x14ac:dyDescent="0.25">
      <c r="M155" s="110"/>
      <c r="N155" s="110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  <c r="AI155" s="110"/>
      <c r="AJ155" s="110"/>
      <c r="AK155" s="110"/>
      <c r="AL155" s="110"/>
      <c r="AM155" s="110"/>
      <c r="AN155" s="110"/>
      <c r="AO155" s="110"/>
    </row>
    <row r="156" spans="2:41" s="112" customFormat="1" x14ac:dyDescent="0.25">
      <c r="M156" s="110"/>
      <c r="N156" s="110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  <c r="AI156" s="110"/>
      <c r="AJ156" s="110"/>
      <c r="AK156" s="110"/>
      <c r="AL156" s="110"/>
      <c r="AM156" s="110"/>
      <c r="AN156" s="110"/>
      <c r="AO156" s="110"/>
    </row>
    <row r="157" spans="2:41" s="112" customFormat="1" x14ac:dyDescent="0.25"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  <c r="AI157" s="110"/>
      <c r="AJ157" s="110"/>
      <c r="AK157" s="110"/>
      <c r="AL157" s="110"/>
      <c r="AM157" s="110"/>
      <c r="AN157" s="110"/>
      <c r="AO157" s="110"/>
    </row>
    <row r="158" spans="2:41" s="112" customFormat="1" x14ac:dyDescent="0.25"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  <c r="AI158" s="110"/>
      <c r="AJ158" s="110"/>
      <c r="AK158" s="110"/>
      <c r="AL158" s="110"/>
      <c r="AM158" s="110"/>
      <c r="AN158" s="110"/>
      <c r="AO158" s="110"/>
    </row>
    <row r="159" spans="2:41" s="112" customFormat="1" x14ac:dyDescent="0.25">
      <c r="M159" s="110"/>
      <c r="N159" s="110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  <c r="AI159" s="110"/>
      <c r="AJ159" s="110"/>
      <c r="AK159" s="110"/>
      <c r="AL159" s="110"/>
      <c r="AM159" s="110"/>
      <c r="AN159" s="110"/>
      <c r="AO159" s="11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E49:E154" formulaRange="1"/>
  </ignoredErrors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8" customWidth="1"/>
    <col min="2" max="2" width="14.28515625" style="28" customWidth="1"/>
    <col min="3" max="6" width="14.42578125" style="28" customWidth="1"/>
    <col min="7" max="9" width="11.42578125" style="28" customWidth="1"/>
    <col min="10" max="10" width="1.85546875" style="28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51"/>
    </row>
    <row r="7" spans="1:20" x14ac:dyDescent="0.25">
      <c r="A7" s="49"/>
      <c r="B7" s="30"/>
      <c r="C7" s="235" t="s">
        <v>185</v>
      </c>
      <c r="D7" s="235"/>
      <c r="E7" s="235"/>
      <c r="F7" s="235"/>
      <c r="G7" s="235"/>
      <c r="H7" s="235"/>
      <c r="I7" s="235"/>
      <c r="J7" s="51"/>
    </row>
    <row r="8" spans="1:20" x14ac:dyDescent="0.25">
      <c r="A8" s="49"/>
      <c r="B8" s="30"/>
      <c r="C8" s="232" t="s">
        <v>184</v>
      </c>
      <c r="D8" s="232"/>
      <c r="E8" s="232"/>
      <c r="F8" s="232"/>
      <c r="G8" s="232"/>
      <c r="H8" s="232"/>
      <c r="I8" s="232"/>
      <c r="J8" s="51"/>
    </row>
    <row r="9" spans="1:20" x14ac:dyDescent="0.25">
      <c r="A9" s="49"/>
      <c r="B9" s="30"/>
      <c r="C9" s="31"/>
      <c r="D9" s="31"/>
      <c r="E9" s="31"/>
      <c r="F9" s="31"/>
      <c r="G9" s="30"/>
      <c r="H9" s="30"/>
      <c r="I9" s="87"/>
      <c r="J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4" t="s">
        <v>178</v>
      </c>
      <c r="H10" s="234" t="s">
        <v>180</v>
      </c>
      <c r="I10" s="234" t="s">
        <v>164</v>
      </c>
      <c r="J10" s="51"/>
    </row>
    <row r="11" spans="1:20" x14ac:dyDescent="0.25">
      <c r="A11" s="49"/>
      <c r="B11" s="32"/>
      <c r="C11" s="178">
        <v>2011</v>
      </c>
      <c r="D11" s="178">
        <f>+C11+1</f>
        <v>2012</v>
      </c>
      <c r="E11" s="178">
        <f>+D11+1</f>
        <v>2013</v>
      </c>
      <c r="F11" s="178">
        <f>+E11+1</f>
        <v>2014</v>
      </c>
      <c r="G11" s="234"/>
      <c r="H11" s="234"/>
      <c r="I11" s="234"/>
      <c r="J11" s="51"/>
      <c r="M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51"/>
    </row>
    <row r="13" spans="1:20" x14ac:dyDescent="0.25">
      <c r="A13" s="49"/>
      <c r="B13" s="60" t="s">
        <v>3</v>
      </c>
      <c r="C13" s="63">
        <f t="shared" ref="C13:C24" si="0">+O13/1000</f>
        <v>190.02227500000001</v>
      </c>
      <c r="D13" s="63">
        <f t="shared" ref="D13:D24" si="1">+P13/1000</f>
        <v>219.66982234451064</v>
      </c>
      <c r="E13" s="63">
        <f t="shared" ref="E13:E24" si="2">+Q13/1000</f>
        <v>198.50228063463831</v>
      </c>
      <c r="F13" s="65">
        <f t="shared" ref="F13:F21" si="3">+R13/1000</f>
        <v>195.94829075978333</v>
      </c>
      <c r="G13" s="63">
        <f t="shared" ref="G13:G24" si="4">IF(OR(OR(F13=0,E13=0),F13=""),"",(F13/E13-1)*100)</f>
        <v>-1.2866299906930667</v>
      </c>
      <c r="H13" s="63">
        <f t="shared" ref="H13:H24" si="5">IF(OR(OR(F13=0,E13=0),F13=""),"",F13/E13*100)</f>
        <v>98.713370009306928</v>
      </c>
      <c r="I13" s="63">
        <f t="shared" ref="I13:I24" si="6">IF(OR(OR(F13=0,E13=0),F13=""),"",(E13/D13-1)*100)</f>
        <v>-9.6360717571278514</v>
      </c>
      <c r="J13" s="51"/>
      <c r="L13" s="28">
        <f t="shared" ref="L13:L24" si="7">IF(F13="","",1)</f>
        <v>1</v>
      </c>
      <c r="M13" s="111"/>
      <c r="N13" s="111"/>
      <c r="O13" s="68">
        <v>190022.27499999999</v>
      </c>
      <c r="P13" s="68">
        <v>219669.82234451064</v>
      </c>
      <c r="Q13" s="68">
        <v>198502.2806346383</v>
      </c>
      <c r="R13" s="68">
        <v>195948.29075978333</v>
      </c>
      <c r="S13" s="206"/>
      <c r="T13" s="186"/>
    </row>
    <row r="14" spans="1:20" x14ac:dyDescent="0.25">
      <c r="A14" s="49"/>
      <c r="B14" s="60" t="s">
        <v>4</v>
      </c>
      <c r="C14" s="63">
        <f t="shared" si="0"/>
        <v>213.03903500000001</v>
      </c>
      <c r="D14" s="63">
        <f t="shared" si="1"/>
        <v>250.42155745193969</v>
      </c>
      <c r="E14" s="63">
        <f t="shared" si="2"/>
        <v>219.99502564100351</v>
      </c>
      <c r="F14" s="65">
        <f t="shared" si="3"/>
        <v>212.41495098333235</v>
      </c>
      <c r="G14" s="63">
        <f t="shared" si="4"/>
        <v>-3.445566387505794</v>
      </c>
      <c r="H14" s="63">
        <f t="shared" si="5"/>
        <v>96.554433612494208</v>
      </c>
      <c r="I14" s="63">
        <f t="shared" si="6"/>
        <v>-12.150124821732078</v>
      </c>
      <c r="J14" s="51"/>
      <c r="L14" s="28">
        <f t="shared" si="7"/>
        <v>1</v>
      </c>
      <c r="M14" s="111"/>
      <c r="N14" s="111"/>
      <c r="O14" s="68">
        <v>213039.035</v>
      </c>
      <c r="P14" s="68">
        <v>250421.55745193971</v>
      </c>
      <c r="Q14" s="68">
        <v>219995.02564100351</v>
      </c>
      <c r="R14" s="68">
        <v>212414.95098333235</v>
      </c>
      <c r="S14" s="206"/>
      <c r="T14" s="186"/>
    </row>
    <row r="15" spans="1:20" x14ac:dyDescent="0.25">
      <c r="A15" s="49"/>
      <c r="B15" s="60" t="s">
        <v>5</v>
      </c>
      <c r="C15" s="63">
        <f t="shared" si="0"/>
        <v>244.89378499999998</v>
      </c>
      <c r="D15" s="63">
        <f t="shared" si="1"/>
        <v>260.92387012278681</v>
      </c>
      <c r="E15" s="63">
        <f t="shared" si="2"/>
        <v>206.61782775255978</v>
      </c>
      <c r="F15" s="65">
        <f t="shared" si="3"/>
        <v>247.01930000000002</v>
      </c>
      <c r="G15" s="63">
        <f t="shared" si="4"/>
        <v>19.553720357482419</v>
      </c>
      <c r="H15" s="63">
        <f t="shared" si="5"/>
        <v>119.55372035748242</v>
      </c>
      <c r="I15" s="63">
        <f t="shared" si="6"/>
        <v>-20.812983628010517</v>
      </c>
      <c r="J15" s="51"/>
      <c r="L15" s="28">
        <f t="shared" si="7"/>
        <v>1</v>
      </c>
      <c r="M15" s="111"/>
      <c r="N15" s="111"/>
      <c r="O15" s="68">
        <v>244893.78499999997</v>
      </c>
      <c r="P15" s="68">
        <v>260923.87012278679</v>
      </c>
      <c r="Q15" s="68">
        <v>206617.82775255977</v>
      </c>
      <c r="R15" s="68">
        <v>247019.30000000002</v>
      </c>
      <c r="S15" s="206"/>
      <c r="T15" s="186"/>
    </row>
    <row r="16" spans="1:20" x14ac:dyDescent="0.25">
      <c r="A16" s="49"/>
      <c r="B16" s="60" t="s">
        <v>6</v>
      </c>
      <c r="C16" s="63">
        <f t="shared" si="0"/>
        <v>214.48699499999998</v>
      </c>
      <c r="D16" s="63">
        <f t="shared" si="1"/>
        <v>213.96570535171222</v>
      </c>
      <c r="E16" s="63">
        <f t="shared" si="2"/>
        <v>242.00749757860157</v>
      </c>
      <c r="F16" s="65">
        <f t="shared" si="3"/>
        <v>248.48728</v>
      </c>
      <c r="G16" s="63">
        <f t="shared" si="4"/>
        <v>2.6775130879132636</v>
      </c>
      <c r="H16" s="63">
        <f t="shared" si="5"/>
        <v>102.67751308791327</v>
      </c>
      <c r="I16" s="63">
        <f t="shared" si="6"/>
        <v>13.105741492915811</v>
      </c>
      <c r="J16" s="51"/>
      <c r="L16" s="28">
        <f t="shared" si="7"/>
        <v>1</v>
      </c>
      <c r="M16" s="111"/>
      <c r="N16" s="111"/>
      <c r="O16" s="68">
        <v>214486.99499999997</v>
      </c>
      <c r="P16" s="68">
        <v>213965.70535171221</v>
      </c>
      <c r="Q16" s="68">
        <v>242007.49757860159</v>
      </c>
      <c r="R16" s="68">
        <v>248487.28</v>
      </c>
      <c r="S16" s="206"/>
      <c r="T16" s="186"/>
    </row>
    <row r="17" spans="1:39" x14ac:dyDescent="0.25">
      <c r="A17" s="49"/>
      <c r="B17" s="60" t="s">
        <v>7</v>
      </c>
      <c r="C17" s="63">
        <f t="shared" si="0"/>
        <v>246.987155</v>
      </c>
      <c r="D17" s="63">
        <f t="shared" si="1"/>
        <v>251.10788167310957</v>
      </c>
      <c r="E17" s="63">
        <f t="shared" si="2"/>
        <v>250.52654818378093</v>
      </c>
      <c r="F17" s="65">
        <f t="shared" si="3"/>
        <v>271.39053999999999</v>
      </c>
      <c r="G17" s="63">
        <f>IF(OR(OR(F17=0,E17=0),F17=""),"",(F17/E17-1)*100)</f>
        <v>8.3280562349478782</v>
      </c>
      <c r="H17" s="63">
        <f>IF(OR(OR(F17=0,E17=0),F17=""),"",F17/E17*100)</f>
        <v>108.32805623494788</v>
      </c>
      <c r="I17" s="63">
        <f>IF(OR(OR(F17=0,E17=0),F17=""),"",(E17/D17-1)*100)</f>
        <v>-0.2315074642242454</v>
      </c>
      <c r="J17" s="51"/>
      <c r="L17" s="28">
        <f t="shared" si="7"/>
        <v>1</v>
      </c>
      <c r="M17" s="111"/>
      <c r="N17" s="111"/>
      <c r="O17" s="68">
        <v>246987.155</v>
      </c>
      <c r="P17" s="68">
        <v>251107.88167310957</v>
      </c>
      <c r="Q17" s="68">
        <v>250526.54818378092</v>
      </c>
      <c r="R17" s="68">
        <v>271390.53999999998</v>
      </c>
      <c r="S17" s="206"/>
      <c r="T17" s="186"/>
    </row>
    <row r="18" spans="1:39" x14ac:dyDescent="0.25">
      <c r="A18" s="49"/>
      <c r="B18" s="60" t="s">
        <v>8</v>
      </c>
      <c r="C18" s="63">
        <f t="shared" si="0"/>
        <v>243.57365500000003</v>
      </c>
      <c r="D18" s="63">
        <f t="shared" si="1"/>
        <v>246.95387846896298</v>
      </c>
      <c r="E18" s="63">
        <f t="shared" si="2"/>
        <v>243.40315587466461</v>
      </c>
      <c r="F18" s="65">
        <f t="shared" si="3"/>
        <v>227.60813000000002</v>
      </c>
      <c r="G18" s="63">
        <f>IF(OR(OR(F18=0,E18=0),F18=""),"",(F18/E18-1)*100)</f>
        <v>-6.4892444873631439</v>
      </c>
      <c r="H18" s="63">
        <f>IF(OR(OR(F18=0,E18=0),F18=""),"",F18/E18*100)</f>
        <v>93.510755512636862</v>
      </c>
      <c r="I18" s="63">
        <f>IF(OR(OR(F18=0,E18=0),F18=""),"",(E18/D18-1)*100)</f>
        <v>-1.4378079892131024</v>
      </c>
      <c r="J18" s="51"/>
      <c r="K18" s="141">
        <v>195.462693</v>
      </c>
      <c r="L18" s="28">
        <f t="shared" si="7"/>
        <v>1</v>
      </c>
      <c r="M18" s="111"/>
      <c r="N18" s="111"/>
      <c r="O18" s="68">
        <v>243573.65500000003</v>
      </c>
      <c r="P18" s="68">
        <v>246953.878468963</v>
      </c>
      <c r="Q18" s="68">
        <v>243403.1558746646</v>
      </c>
      <c r="R18" s="68">
        <v>227608.13</v>
      </c>
      <c r="S18" s="206"/>
      <c r="T18" s="186"/>
    </row>
    <row r="19" spans="1:39" x14ac:dyDescent="0.25">
      <c r="A19" s="49"/>
      <c r="B19" s="60" t="s">
        <v>9</v>
      </c>
      <c r="C19" s="63">
        <f t="shared" si="0"/>
        <v>251.11479500000002</v>
      </c>
      <c r="D19" s="63">
        <f t="shared" si="1"/>
        <v>238.79298850893696</v>
      </c>
      <c r="E19" s="63">
        <f t="shared" si="2"/>
        <v>261.28781267401752</v>
      </c>
      <c r="F19" s="65">
        <f t="shared" si="3"/>
        <v>287.79902000000004</v>
      </c>
      <c r="G19" s="63">
        <f t="shared" si="4"/>
        <v>10.146361996247366</v>
      </c>
      <c r="H19" s="63">
        <f t="shared" si="5"/>
        <v>110.14636199624736</v>
      </c>
      <c r="I19" s="63">
        <f t="shared" si="6"/>
        <v>9.4202197081002979</v>
      </c>
      <c r="J19" s="51"/>
      <c r="K19" s="141">
        <v>208.95389600000001</v>
      </c>
      <c r="L19" s="28">
        <f t="shared" si="7"/>
        <v>1</v>
      </c>
      <c r="M19" s="111"/>
      <c r="N19" s="111"/>
      <c r="O19" s="68">
        <v>251114.79500000001</v>
      </c>
      <c r="P19" s="68">
        <v>238792.98850893695</v>
      </c>
      <c r="Q19" s="68">
        <v>261287.81267401751</v>
      </c>
      <c r="R19" s="68">
        <v>287799.02</v>
      </c>
      <c r="S19" s="206"/>
      <c r="T19" s="186"/>
    </row>
    <row r="20" spans="1:39" x14ac:dyDescent="0.25">
      <c r="A20" s="49"/>
      <c r="B20" s="60" t="s">
        <v>10</v>
      </c>
      <c r="C20" s="63">
        <f t="shared" si="0"/>
        <v>262.01383499999997</v>
      </c>
      <c r="D20" s="63">
        <f t="shared" si="1"/>
        <v>250.82729324810677</v>
      </c>
      <c r="E20" s="63">
        <f t="shared" si="2"/>
        <v>234.04344784116483</v>
      </c>
      <c r="F20" s="65">
        <f t="shared" si="3"/>
        <v>266.89866999999998</v>
      </c>
      <c r="G20" s="63">
        <f t="shared" si="4"/>
        <v>14.038086715049825</v>
      </c>
      <c r="H20" s="63">
        <f t="shared" si="5"/>
        <v>114.03808671504983</v>
      </c>
      <c r="I20" s="63">
        <f t="shared" si="6"/>
        <v>-6.6913951785701915</v>
      </c>
      <c r="J20" s="51"/>
      <c r="K20" s="18">
        <v>6.9021882349692163</v>
      </c>
      <c r="L20" s="28">
        <f t="shared" si="7"/>
        <v>1</v>
      </c>
      <c r="M20" s="111"/>
      <c r="N20" s="111"/>
      <c r="O20" s="68">
        <v>262013.83499999999</v>
      </c>
      <c r="P20" s="68">
        <v>250827.29324810678</v>
      </c>
      <c r="Q20" s="68">
        <v>234043.44784116483</v>
      </c>
      <c r="R20" s="68">
        <v>266898.67</v>
      </c>
      <c r="S20" s="206"/>
      <c r="T20" s="186"/>
    </row>
    <row r="21" spans="1:39" x14ac:dyDescent="0.25">
      <c r="A21" s="49"/>
      <c r="B21" s="60" t="s">
        <v>11</v>
      </c>
      <c r="C21" s="63">
        <f t="shared" si="0"/>
        <v>274.27255500000001</v>
      </c>
      <c r="D21" s="63">
        <f t="shared" si="1"/>
        <v>238.17764551029782</v>
      </c>
      <c r="E21" s="63">
        <f t="shared" si="2"/>
        <v>236.72407999999999</v>
      </c>
      <c r="F21" s="65">
        <f t="shared" si="3"/>
        <v>294.51392000000004</v>
      </c>
      <c r="G21" s="63">
        <v>34.132973792072718</v>
      </c>
      <c r="H21" s="63">
        <v>134.13297379207273</v>
      </c>
      <c r="I21" s="63">
        <v>-7.8130613267369986</v>
      </c>
      <c r="J21" s="51"/>
      <c r="L21" s="28">
        <f t="shared" si="7"/>
        <v>1</v>
      </c>
      <c r="M21" s="111"/>
      <c r="N21" s="111"/>
      <c r="O21" s="68">
        <v>274272.55499999999</v>
      </c>
      <c r="P21" s="68">
        <v>238177.64551029782</v>
      </c>
      <c r="Q21" s="68">
        <v>236724.08</v>
      </c>
      <c r="R21" s="68">
        <v>294513.92000000004</v>
      </c>
      <c r="S21" s="206"/>
      <c r="T21" s="186"/>
    </row>
    <row r="22" spans="1:39" x14ac:dyDescent="0.25">
      <c r="A22" s="49"/>
      <c r="B22" s="60" t="s">
        <v>12</v>
      </c>
      <c r="C22" s="63">
        <f t="shared" si="0"/>
        <v>244.85685755478281</v>
      </c>
      <c r="D22" s="63">
        <f t="shared" si="1"/>
        <v>242.19441748740954</v>
      </c>
      <c r="E22" s="63">
        <f t="shared" si="2"/>
        <v>248.28916999999998</v>
      </c>
      <c r="F22" s="23">
        <f>+R22/1000</f>
        <v>287.12122999999997</v>
      </c>
      <c r="G22" s="23">
        <f t="shared" si="4"/>
        <v>15.639852515516473</v>
      </c>
      <c r="H22" s="23">
        <f t="shared" si="5"/>
        <v>115.63985251551647</v>
      </c>
      <c r="I22" s="23">
        <f t="shared" si="6"/>
        <v>2.5164710961627756</v>
      </c>
      <c r="J22" s="51"/>
      <c r="L22" s="28">
        <f t="shared" si="7"/>
        <v>1</v>
      </c>
      <c r="M22" s="111"/>
      <c r="N22" s="111"/>
      <c r="O22" s="68">
        <v>244856.85755478279</v>
      </c>
      <c r="P22" s="68">
        <v>242194.41748740955</v>
      </c>
      <c r="Q22" s="68">
        <v>248289.16999999998</v>
      </c>
      <c r="R22" s="68">
        <v>287121.23</v>
      </c>
      <c r="S22" s="206"/>
      <c r="T22" s="186"/>
    </row>
    <row r="23" spans="1:39" x14ac:dyDescent="0.25">
      <c r="A23" s="49"/>
      <c r="B23" s="60" t="s">
        <v>13</v>
      </c>
      <c r="C23" s="63">
        <f t="shared" si="0"/>
        <v>237.06133921998909</v>
      </c>
      <c r="D23" s="63">
        <f t="shared" si="1"/>
        <v>230.41354250907142</v>
      </c>
      <c r="E23" s="63">
        <f t="shared" si="2"/>
        <v>214.73331035881813</v>
      </c>
      <c r="F23" s="65"/>
      <c r="G23" s="63" t="str">
        <f t="shared" si="4"/>
        <v/>
      </c>
      <c r="H23" s="63" t="str">
        <f t="shared" si="5"/>
        <v/>
      </c>
      <c r="I23" s="63" t="str">
        <f t="shared" si="6"/>
        <v/>
      </c>
      <c r="J23" s="51"/>
      <c r="L23" s="28" t="str">
        <f t="shared" si="7"/>
        <v/>
      </c>
      <c r="M23" s="111"/>
      <c r="N23" s="111"/>
      <c r="O23" s="68">
        <v>237061.33921998908</v>
      </c>
      <c r="P23" s="68">
        <v>230413.54250907141</v>
      </c>
      <c r="Q23" s="68">
        <v>214733.31035881813</v>
      </c>
      <c r="S23" s="206"/>
      <c r="T23" s="186"/>
    </row>
    <row r="24" spans="1:39" x14ac:dyDescent="0.25">
      <c r="A24" s="49"/>
      <c r="B24" s="60" t="s">
        <v>14</v>
      </c>
      <c r="C24" s="63">
        <f t="shared" si="0"/>
        <v>222.1222631484784</v>
      </c>
      <c r="D24" s="63">
        <f t="shared" si="1"/>
        <v>193.61155935889497</v>
      </c>
      <c r="E24" s="63">
        <f t="shared" si="2"/>
        <v>202.87125113080799</v>
      </c>
      <c r="F24" s="65"/>
      <c r="G24" s="63" t="str">
        <f t="shared" si="4"/>
        <v/>
      </c>
      <c r="H24" s="63" t="str">
        <f t="shared" si="5"/>
        <v/>
      </c>
      <c r="I24" s="63" t="str">
        <f t="shared" si="6"/>
        <v/>
      </c>
      <c r="J24" s="51"/>
      <c r="L24" s="28" t="str">
        <f t="shared" si="7"/>
        <v/>
      </c>
      <c r="M24" s="111"/>
      <c r="N24" s="111"/>
      <c r="O24" s="68">
        <v>222122.26314847841</v>
      </c>
      <c r="P24" s="68">
        <v>193611.55935889497</v>
      </c>
      <c r="Q24" s="68">
        <v>202871.251130808</v>
      </c>
      <c r="S24" s="206"/>
      <c r="T24" s="186"/>
    </row>
    <row r="25" spans="1:39" x14ac:dyDescent="0.25">
      <c r="A25" s="49"/>
      <c r="B25" s="64" t="s">
        <v>18</v>
      </c>
      <c r="C25" s="62">
        <f>SUM(C13:C24)</f>
        <v>2844.4445449232503</v>
      </c>
      <c r="D25" s="62">
        <f>SUM(D13:D24)</f>
        <v>2837.0601620357393</v>
      </c>
      <c r="E25" s="62">
        <f>SUM(E13:E24)</f>
        <v>2759.0014076700572</v>
      </c>
      <c r="F25" s="57">
        <f>SUM(F13:F24)</f>
        <v>2539.2013317431156</v>
      </c>
      <c r="G25" s="56"/>
      <c r="H25" s="38"/>
      <c r="I25" s="38"/>
      <c r="J25" s="51"/>
      <c r="M25" s="110"/>
      <c r="N25" s="110"/>
      <c r="S25" s="206"/>
    </row>
    <row r="26" spans="1:39" ht="18.75" customHeight="1" x14ac:dyDescent="0.25">
      <c r="A26" s="49"/>
      <c r="B26" s="64" t="s">
        <v>15</v>
      </c>
      <c r="C26" s="65"/>
      <c r="D26" s="65">
        <f>(D25/C25-1)*100</f>
        <v>-0.25960720171854801</v>
      </c>
      <c r="E26" s="65">
        <f>(E25/D25-1)*100</f>
        <v>-2.7513958078939971</v>
      </c>
      <c r="F26" s="37"/>
      <c r="G26" s="38"/>
      <c r="H26" s="38"/>
      <c r="I26" s="38"/>
      <c r="J26" s="51"/>
      <c r="M26" s="110"/>
      <c r="N26" s="110"/>
      <c r="S26" s="206"/>
    </row>
    <row r="27" spans="1:39" ht="12" customHeight="1" x14ac:dyDescent="0.25">
      <c r="A27" s="49"/>
      <c r="B27" s="60"/>
      <c r="C27" s="66"/>
      <c r="D27" s="66"/>
      <c r="E27" s="66"/>
      <c r="F27" s="40"/>
      <c r="G27" s="36"/>
      <c r="H27" s="36"/>
      <c r="I27" s="36"/>
      <c r="J27" s="51"/>
      <c r="M27" s="110"/>
      <c r="N27" s="110"/>
      <c r="S27" s="206"/>
    </row>
    <row r="28" spans="1:39" ht="18.75" customHeight="1" x14ac:dyDescent="0.25">
      <c r="A28" s="49"/>
      <c r="B28" s="64" t="s">
        <v>16</v>
      </c>
      <c r="C28" s="62">
        <f>SUMPRODUCT(C13:C24,$L$13:$L$24)</f>
        <v>2385.260942554783</v>
      </c>
      <c r="D28" s="62">
        <f>SUMPRODUCT(D13:D24,$L$13:$L$24)</f>
        <v>2413.0350601677733</v>
      </c>
      <c r="E28" s="62">
        <f>SUMPRODUCT(E13:E24,$L$13:$L$24)</f>
        <v>2341.3968461804311</v>
      </c>
      <c r="F28" s="58">
        <f>SUMPRODUCT(F13:F24,$L$13:$L$24)</f>
        <v>2539.2013317431156</v>
      </c>
      <c r="G28" s="59">
        <f>IF(OR(OR(F28=0,E28=0),F28=""),"",(F28/E28-1)*100)</f>
        <v>8.4481400872033809</v>
      </c>
      <c r="H28" s="23">
        <f>IF(OR(OR(F28=0,E28=0),F28=""),"",F28/E28*100)</f>
        <v>108.44814008720338</v>
      </c>
      <c r="I28" s="23">
        <f>IF(OR(OR(F28=0,E28=0),E28=""),"",(E28/D28-1)*100)</f>
        <v>-2.9688012068238012</v>
      </c>
      <c r="J28" s="51"/>
      <c r="S28" s="206"/>
    </row>
    <row r="29" spans="1:39" ht="18.75" customHeight="1" x14ac:dyDescent="0.25">
      <c r="A29" s="49"/>
      <c r="B29" s="64" t="s">
        <v>15</v>
      </c>
      <c r="C29" s="65"/>
      <c r="D29" s="65">
        <f>(D28/C28-1)*100</f>
        <v>1.1644058357507037</v>
      </c>
      <c r="E29" s="65">
        <f>(E28/D28-1)*100</f>
        <v>-2.9688012068238012</v>
      </c>
      <c r="F29" s="23">
        <f>(F28/E28-1)*100</f>
        <v>8.4481400872033809</v>
      </c>
      <c r="G29" s="38"/>
      <c r="H29" s="38"/>
      <c r="I29" s="38"/>
      <c r="J29" s="51"/>
      <c r="S29" s="206"/>
    </row>
    <row r="30" spans="1:39" ht="12" customHeight="1" x14ac:dyDescent="0.25">
      <c r="A30" s="49"/>
      <c r="B30" s="32"/>
      <c r="C30" s="39"/>
      <c r="D30" s="39"/>
      <c r="E30" s="39"/>
      <c r="F30" s="40"/>
      <c r="G30" s="36"/>
      <c r="H30" s="36"/>
      <c r="I30" s="36"/>
      <c r="J30" s="51"/>
      <c r="S30" s="206"/>
    </row>
    <row r="31" spans="1:39" ht="14.25" customHeight="1" x14ac:dyDescent="0.25">
      <c r="A31" s="49"/>
      <c r="B31" s="34"/>
      <c r="C31" s="35"/>
      <c r="D31" s="35"/>
      <c r="E31" s="35"/>
      <c r="F31" s="35"/>
      <c r="G31" s="36"/>
      <c r="H31" s="36"/>
      <c r="I31" s="36"/>
      <c r="J31" s="51"/>
      <c r="S31" s="206"/>
      <c r="T31" s="110"/>
    </row>
    <row r="32" spans="1:39" s="44" customFormat="1" x14ac:dyDescent="0.25">
      <c r="A32" s="52"/>
      <c r="B32" s="32"/>
      <c r="C32" s="41"/>
      <c r="D32" s="41"/>
      <c r="E32" s="41"/>
      <c r="F32" s="42"/>
      <c r="G32" s="43"/>
      <c r="H32" s="43"/>
      <c r="I32" s="43"/>
      <c r="J32" s="51"/>
      <c r="K32" s="18"/>
      <c r="L32" s="18" t="s">
        <v>110</v>
      </c>
      <c r="M32" s="18"/>
      <c r="N32" s="18"/>
      <c r="O32" s="18"/>
      <c r="P32" s="18"/>
      <c r="Q32" s="18"/>
      <c r="R32" s="18"/>
      <c r="S32" s="206"/>
      <c r="T32" s="110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4" customFormat="1" x14ac:dyDescent="0.25">
      <c r="A33" s="52"/>
      <c r="B33" s="32"/>
      <c r="C33" s="41"/>
      <c r="D33" s="41"/>
      <c r="E33" s="41"/>
      <c r="F33" s="42"/>
      <c r="G33" s="43"/>
      <c r="H33" s="43"/>
      <c r="I33" s="43"/>
      <c r="J33" s="51"/>
      <c r="K33" s="18"/>
      <c r="L33" s="18" t="s">
        <v>110</v>
      </c>
      <c r="M33" s="18"/>
      <c r="N33" s="18"/>
      <c r="O33" s="18"/>
      <c r="P33" s="18"/>
      <c r="Q33" s="18"/>
      <c r="R33" s="18"/>
      <c r="S33" s="206"/>
      <c r="T33" s="110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4" customFormat="1" x14ac:dyDescent="0.25">
      <c r="A34" s="52"/>
      <c r="B34" s="32"/>
      <c r="C34" s="41"/>
      <c r="D34" s="41"/>
      <c r="E34" s="41"/>
      <c r="F34" s="42"/>
      <c r="G34" s="43"/>
      <c r="H34" s="43"/>
      <c r="I34" s="43"/>
      <c r="J34" s="51"/>
      <c r="K34" s="18"/>
      <c r="L34" s="18" t="s">
        <v>110</v>
      </c>
      <c r="M34" s="18"/>
      <c r="N34" s="18"/>
      <c r="O34" s="18"/>
      <c r="P34" s="18"/>
      <c r="Q34" s="18"/>
      <c r="R34" s="18"/>
      <c r="S34" s="206"/>
      <c r="T34" s="110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4" customFormat="1" x14ac:dyDescent="0.25">
      <c r="A35" s="52"/>
      <c r="B35" s="32"/>
      <c r="C35" s="41"/>
      <c r="D35" s="41"/>
      <c r="E35" s="41"/>
      <c r="F35" s="42"/>
      <c r="G35" s="43"/>
      <c r="H35" s="43"/>
      <c r="I35" s="43"/>
      <c r="J35" s="51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10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4" customFormat="1" x14ac:dyDescent="0.25">
      <c r="A36" s="52"/>
      <c r="B36" s="32"/>
      <c r="C36" s="41"/>
      <c r="D36" s="41"/>
      <c r="E36" s="41"/>
      <c r="F36" s="42"/>
      <c r="G36" s="43"/>
      <c r="H36" s="43"/>
      <c r="I36" s="43"/>
      <c r="J36" s="51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10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4" customFormat="1" x14ac:dyDescent="0.25">
      <c r="A37" s="52"/>
      <c r="B37" s="32"/>
      <c r="C37" s="41"/>
      <c r="D37" s="41"/>
      <c r="E37" s="41"/>
      <c r="F37" s="42"/>
      <c r="G37" s="43"/>
      <c r="H37" s="43"/>
      <c r="I37" s="43"/>
      <c r="J37" s="51"/>
      <c r="K37" s="18"/>
      <c r="L37" s="18"/>
      <c r="M37" s="18"/>
      <c r="N37" s="18"/>
      <c r="O37" s="18"/>
      <c r="P37" s="18"/>
      <c r="Q37" s="18"/>
      <c r="R37" s="18"/>
      <c r="S37" s="18"/>
      <c r="T37" s="110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4" customFormat="1" x14ac:dyDescent="0.25">
      <c r="A38" s="52"/>
      <c r="B38" s="32"/>
      <c r="C38" s="41"/>
      <c r="D38" s="41"/>
      <c r="E38" s="41"/>
      <c r="F38" s="42"/>
      <c r="G38" s="43"/>
      <c r="H38" s="43"/>
      <c r="I38" s="43"/>
      <c r="J38" s="51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12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4" customFormat="1" x14ac:dyDescent="0.25">
      <c r="A39" s="52"/>
      <c r="B39" s="32"/>
      <c r="C39" s="41"/>
      <c r="D39" s="41"/>
      <c r="E39" s="41"/>
      <c r="F39" s="42"/>
      <c r="G39" s="43"/>
      <c r="H39" s="43"/>
      <c r="I39" s="43"/>
      <c r="J39" s="51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10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4" customFormat="1" x14ac:dyDescent="0.25">
      <c r="A40" s="52"/>
      <c r="B40" s="32"/>
      <c r="C40" s="41"/>
      <c r="D40" s="41"/>
      <c r="E40" s="41"/>
      <c r="F40" s="42"/>
      <c r="G40" s="43"/>
      <c r="H40" s="43"/>
      <c r="I40" s="43"/>
      <c r="J40" s="51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10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4" customFormat="1" x14ac:dyDescent="0.25">
      <c r="A41" s="52"/>
      <c r="B41" s="32"/>
      <c r="C41" s="41"/>
      <c r="D41" s="41"/>
      <c r="E41" s="41"/>
      <c r="F41" s="42"/>
      <c r="G41" s="43"/>
      <c r="H41" s="43"/>
      <c r="I41" s="43"/>
      <c r="J41" s="51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10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4" customFormat="1" x14ac:dyDescent="0.25">
      <c r="A42" s="52"/>
      <c r="B42" s="32"/>
      <c r="C42" s="41"/>
      <c r="D42" s="41"/>
      <c r="E42" s="41"/>
      <c r="F42" s="42"/>
      <c r="G42" s="43"/>
      <c r="H42" s="43"/>
      <c r="I42" s="43"/>
      <c r="J42" s="51"/>
      <c r="K42" s="18"/>
      <c r="L42" s="18"/>
      <c r="M42" s="18"/>
      <c r="N42" s="18"/>
      <c r="O42" s="18"/>
      <c r="P42" s="18"/>
      <c r="Q42" s="18"/>
      <c r="R42" s="18"/>
      <c r="S42" s="18"/>
      <c r="T42" s="112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4" customFormat="1" x14ac:dyDescent="0.25">
      <c r="A43" s="52"/>
      <c r="B43" s="32"/>
      <c r="C43" s="41"/>
      <c r="D43" s="41"/>
      <c r="E43" s="41"/>
      <c r="F43" s="42"/>
      <c r="G43" s="43"/>
      <c r="H43" s="43"/>
      <c r="I43" s="43"/>
      <c r="J43" s="51"/>
      <c r="K43" s="18"/>
      <c r="L43" s="18"/>
      <c r="M43" s="18"/>
      <c r="N43" s="18"/>
      <c r="O43" s="18"/>
      <c r="P43" s="18"/>
      <c r="Q43" s="18"/>
      <c r="R43" s="18"/>
      <c r="S43" s="18"/>
      <c r="T43" s="110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4" customFormat="1" x14ac:dyDescent="0.25">
      <c r="A44" s="52"/>
      <c r="B44" s="34"/>
      <c r="C44" s="42"/>
      <c r="D44" s="42"/>
      <c r="E44" s="42"/>
      <c r="F44" s="42"/>
      <c r="G44" s="45"/>
      <c r="H44" s="45"/>
      <c r="I44" s="45"/>
      <c r="J44" s="51"/>
      <c r="K44" s="18"/>
      <c r="L44" s="18"/>
      <c r="M44" s="18"/>
      <c r="N44" s="18"/>
      <c r="O44" s="18"/>
      <c r="P44" s="18"/>
      <c r="Q44" s="18"/>
      <c r="R44" s="18"/>
      <c r="S44" s="18"/>
      <c r="T44" s="110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3"/>
      <c r="B45" s="67" t="s">
        <v>232</v>
      </c>
      <c r="C45" s="54"/>
      <c r="D45" s="54"/>
      <c r="E45" s="54"/>
      <c r="F45" s="54"/>
      <c r="G45" s="54"/>
      <c r="H45" s="54"/>
      <c r="I45" s="54"/>
      <c r="J45" s="55"/>
    </row>
    <row r="46" spans="1:39" s="110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s="110" customFormat="1" x14ac:dyDescent="0.25">
      <c r="O47" s="18"/>
      <c r="P47" s="18"/>
      <c r="Q47" s="18"/>
      <c r="R47" s="18"/>
      <c r="S47" s="18"/>
    </row>
    <row r="48" spans="1:39" s="110" customFormat="1" x14ac:dyDescent="0.25">
      <c r="B48" s="18" t="s">
        <v>183</v>
      </c>
      <c r="C48" s="18"/>
      <c r="D48" s="18"/>
      <c r="F48" s="111"/>
      <c r="G48" s="111"/>
      <c r="O48" s="18"/>
      <c r="P48" s="18"/>
      <c r="Q48" s="18"/>
      <c r="R48" s="18"/>
      <c r="S48" s="18"/>
    </row>
    <row r="49" spans="2:39" s="112" customFormat="1" x14ac:dyDescent="0.25">
      <c r="B49" s="205">
        <v>190022.27499999999</v>
      </c>
      <c r="C49" s="207"/>
      <c r="D49" s="208">
        <v>40544</v>
      </c>
      <c r="K49" s="110"/>
      <c r="L49" s="110"/>
      <c r="M49" s="110"/>
      <c r="N49" s="110"/>
      <c r="O49" s="18"/>
      <c r="P49" s="18"/>
      <c r="Q49" s="18"/>
      <c r="R49" s="18"/>
      <c r="S49" s="18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</row>
    <row r="50" spans="2:39" s="112" customFormat="1" x14ac:dyDescent="0.25">
      <c r="B50" s="205">
        <v>213039.035</v>
      </c>
      <c r="C50" s="207"/>
      <c r="D50" s="208">
        <v>40575</v>
      </c>
      <c r="K50" s="110"/>
      <c r="L50" s="110"/>
      <c r="M50" s="110"/>
      <c r="N50" s="110"/>
      <c r="O50" s="18"/>
      <c r="P50" s="18"/>
      <c r="Q50" s="18"/>
      <c r="R50" s="18"/>
      <c r="S50" s="18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</row>
    <row r="51" spans="2:39" s="112" customFormat="1" x14ac:dyDescent="0.25">
      <c r="B51" s="205">
        <v>244893.78499999997</v>
      </c>
      <c r="C51" s="207"/>
      <c r="D51" s="208">
        <v>40603</v>
      </c>
      <c r="K51" s="110"/>
      <c r="L51" s="110"/>
      <c r="M51" s="110"/>
      <c r="N51" s="110"/>
      <c r="O51" s="18"/>
      <c r="P51" s="18"/>
      <c r="Q51" s="18"/>
      <c r="R51" s="18"/>
      <c r="S51" s="18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</row>
    <row r="52" spans="2:39" s="112" customFormat="1" x14ac:dyDescent="0.25">
      <c r="B52" s="205">
        <v>214486.99499999997</v>
      </c>
      <c r="C52" s="207"/>
      <c r="D52" s="208">
        <v>40634</v>
      </c>
      <c r="K52" s="110"/>
      <c r="L52" s="110"/>
      <c r="M52" s="110"/>
      <c r="N52" s="110"/>
      <c r="O52" s="18"/>
      <c r="P52" s="18"/>
      <c r="Q52" s="18"/>
      <c r="R52" s="18"/>
      <c r="S52" s="18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</row>
    <row r="53" spans="2:39" s="112" customFormat="1" x14ac:dyDescent="0.25">
      <c r="B53" s="205">
        <v>246987.155</v>
      </c>
      <c r="C53" s="207"/>
      <c r="D53" s="208">
        <v>40664</v>
      </c>
      <c r="K53" s="110"/>
      <c r="L53" s="110"/>
      <c r="M53" s="110"/>
      <c r="N53" s="110"/>
      <c r="O53" s="18"/>
      <c r="P53" s="18"/>
      <c r="Q53" s="18"/>
      <c r="R53" s="18"/>
      <c r="S53" s="18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</row>
    <row r="54" spans="2:39" s="112" customFormat="1" x14ac:dyDescent="0.25">
      <c r="B54" s="205">
        <v>243573.65500000003</v>
      </c>
      <c r="C54" s="207"/>
      <c r="D54" s="208">
        <v>40695</v>
      </c>
      <c r="K54" s="110"/>
      <c r="L54" s="110"/>
      <c r="M54" s="110"/>
      <c r="N54" s="110"/>
      <c r="O54" s="18"/>
      <c r="P54" s="18"/>
      <c r="Q54" s="18"/>
      <c r="R54" s="18"/>
      <c r="S54" s="18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</row>
    <row r="55" spans="2:39" s="112" customFormat="1" x14ac:dyDescent="0.25">
      <c r="B55" s="205">
        <v>251114.79500000001</v>
      </c>
      <c r="C55" s="207"/>
      <c r="D55" s="208">
        <v>40725</v>
      </c>
      <c r="K55" s="110"/>
      <c r="L55" s="110"/>
      <c r="M55" s="110"/>
      <c r="N55" s="110"/>
      <c r="O55" s="18"/>
      <c r="P55" s="18"/>
      <c r="Q55" s="18"/>
      <c r="R55" s="18"/>
      <c r="S55" s="18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</row>
    <row r="56" spans="2:39" s="112" customFormat="1" x14ac:dyDescent="0.25">
      <c r="B56" s="205">
        <v>262013.83499999999</v>
      </c>
      <c r="C56" s="207"/>
      <c r="D56" s="208">
        <v>40756</v>
      </c>
      <c r="K56" s="110"/>
      <c r="L56" s="110"/>
      <c r="M56" s="110"/>
      <c r="N56" s="110"/>
      <c r="O56" s="18"/>
      <c r="P56" s="18"/>
      <c r="Q56" s="18"/>
      <c r="R56" s="18"/>
      <c r="S56" s="18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</row>
    <row r="57" spans="2:39" s="112" customFormat="1" x14ac:dyDescent="0.25">
      <c r="B57" s="205">
        <v>274272.55499999999</v>
      </c>
      <c r="C57" s="207"/>
      <c r="D57" s="208">
        <v>40787</v>
      </c>
      <c r="K57" s="110"/>
      <c r="L57" s="110"/>
      <c r="M57" s="110"/>
      <c r="N57" s="110"/>
      <c r="O57" s="18"/>
      <c r="P57" s="18"/>
      <c r="Q57" s="18"/>
      <c r="R57" s="18"/>
      <c r="S57" s="18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</row>
    <row r="58" spans="2:39" s="112" customFormat="1" x14ac:dyDescent="0.25">
      <c r="B58" s="205">
        <v>244856.85755478279</v>
      </c>
      <c r="C58" s="207"/>
      <c r="D58" s="208">
        <v>40817</v>
      </c>
      <c r="K58" s="110"/>
      <c r="L58" s="110"/>
      <c r="M58" s="110"/>
      <c r="N58" s="110"/>
      <c r="O58" s="18"/>
      <c r="P58" s="18"/>
      <c r="Q58" s="18"/>
      <c r="R58" s="18"/>
      <c r="S58" s="18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</row>
    <row r="59" spans="2:39" s="112" customFormat="1" x14ac:dyDescent="0.25">
      <c r="B59" s="205">
        <v>237061.33921998908</v>
      </c>
      <c r="C59" s="207"/>
      <c r="D59" s="208">
        <v>40848</v>
      </c>
      <c r="K59" s="110"/>
      <c r="L59" s="110"/>
      <c r="M59" s="110"/>
      <c r="N59" s="110"/>
      <c r="O59" s="18"/>
      <c r="P59" s="18"/>
      <c r="Q59" s="18"/>
      <c r="R59" s="18"/>
      <c r="S59" s="18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</row>
    <row r="60" spans="2:39" s="112" customFormat="1" x14ac:dyDescent="0.25">
      <c r="B60" s="205">
        <v>222122.26314847841</v>
      </c>
      <c r="C60" s="209">
        <f>+AVERAGE(B49:B60)/1000</f>
        <v>237.03704541027082</v>
      </c>
      <c r="D60" s="208">
        <v>40878</v>
      </c>
      <c r="K60" s="110"/>
      <c r="L60" s="110"/>
      <c r="M60" s="110"/>
      <c r="N60" s="110"/>
      <c r="O60" s="18"/>
      <c r="P60" s="18"/>
      <c r="Q60" s="18"/>
      <c r="R60" s="18"/>
      <c r="S60" s="18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</row>
    <row r="61" spans="2:39" s="112" customFormat="1" x14ac:dyDescent="0.25">
      <c r="B61" s="205">
        <v>219669.82234451064</v>
      </c>
      <c r="C61" s="209">
        <f t="shared" ref="C61:C88" si="8">+AVERAGE(B50:B61)/1000</f>
        <v>239.50767435564674</v>
      </c>
      <c r="D61" s="208">
        <v>40909</v>
      </c>
      <c r="K61" s="110"/>
      <c r="L61" s="110"/>
      <c r="M61" s="110"/>
      <c r="N61" s="110"/>
      <c r="O61" s="18"/>
      <c r="P61" s="18"/>
      <c r="Q61" s="18"/>
      <c r="R61" s="18"/>
      <c r="S61" s="18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</row>
    <row r="62" spans="2:39" s="112" customFormat="1" x14ac:dyDescent="0.25">
      <c r="B62" s="205">
        <v>250421.55745193971</v>
      </c>
      <c r="C62" s="209">
        <f t="shared" si="8"/>
        <v>242.62288455997503</v>
      </c>
      <c r="D62" s="208">
        <v>40940</v>
      </c>
      <c r="K62" s="110"/>
      <c r="L62" s="110"/>
      <c r="M62" s="110"/>
      <c r="N62" s="110"/>
      <c r="O62" s="18"/>
      <c r="P62" s="18"/>
      <c r="Q62" s="18"/>
      <c r="R62" s="18"/>
      <c r="S62" s="18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</row>
    <row r="63" spans="2:39" s="112" customFormat="1" x14ac:dyDescent="0.25">
      <c r="B63" s="205">
        <v>260923.87012278679</v>
      </c>
      <c r="C63" s="209">
        <f t="shared" si="8"/>
        <v>243.95872498687393</v>
      </c>
      <c r="D63" s="208">
        <v>40969</v>
      </c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</row>
    <row r="64" spans="2:39" s="112" customFormat="1" x14ac:dyDescent="0.25">
      <c r="B64" s="205">
        <v>213965.70535171221</v>
      </c>
      <c r="C64" s="209">
        <f t="shared" si="8"/>
        <v>243.91528418284994</v>
      </c>
      <c r="D64" s="208">
        <v>41000</v>
      </c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</row>
    <row r="65" spans="2:39" s="112" customFormat="1" x14ac:dyDescent="0.25">
      <c r="B65" s="205">
        <v>251107.88167310957</v>
      </c>
      <c r="C65" s="209">
        <f t="shared" si="8"/>
        <v>244.25867807227579</v>
      </c>
      <c r="D65" s="208">
        <v>41030</v>
      </c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</row>
    <row r="66" spans="2:39" s="112" customFormat="1" x14ac:dyDescent="0.25">
      <c r="B66" s="205">
        <v>246953.878468963</v>
      </c>
      <c r="C66" s="209">
        <f t="shared" si="8"/>
        <v>244.54036336135599</v>
      </c>
      <c r="D66" s="208">
        <v>41061</v>
      </c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</row>
    <row r="67" spans="2:39" s="112" customFormat="1" x14ac:dyDescent="0.25">
      <c r="B67" s="205">
        <v>238792.98850893695</v>
      </c>
      <c r="C67" s="209">
        <f t="shared" si="8"/>
        <v>243.51354615376741</v>
      </c>
      <c r="D67" s="208">
        <v>41091</v>
      </c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</row>
    <row r="68" spans="2:39" s="112" customFormat="1" x14ac:dyDescent="0.25">
      <c r="B68" s="205">
        <v>250827.29324810678</v>
      </c>
      <c r="C68" s="209">
        <f t="shared" si="8"/>
        <v>242.58133434110965</v>
      </c>
      <c r="D68" s="208">
        <v>41122</v>
      </c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</row>
    <row r="69" spans="2:39" s="112" customFormat="1" x14ac:dyDescent="0.25">
      <c r="B69" s="205">
        <v>238177.64551029782</v>
      </c>
      <c r="C69" s="209">
        <f t="shared" si="8"/>
        <v>239.57342521696779</v>
      </c>
      <c r="D69" s="208">
        <v>41153</v>
      </c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</row>
    <row r="70" spans="2:39" s="112" customFormat="1" x14ac:dyDescent="0.25">
      <c r="B70" s="205">
        <v>242194.41748740955</v>
      </c>
      <c r="C70" s="209">
        <f t="shared" si="8"/>
        <v>239.35155521135334</v>
      </c>
      <c r="D70" s="208">
        <v>41183</v>
      </c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</row>
    <row r="71" spans="2:39" s="112" customFormat="1" x14ac:dyDescent="0.25">
      <c r="B71" s="205">
        <v>230413.54250907141</v>
      </c>
      <c r="C71" s="209">
        <f t="shared" si="8"/>
        <v>238.79757215211026</v>
      </c>
      <c r="D71" s="208">
        <v>41214</v>
      </c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</row>
    <row r="72" spans="2:39" s="112" customFormat="1" x14ac:dyDescent="0.25">
      <c r="B72" s="205">
        <v>193611.55935889497</v>
      </c>
      <c r="C72" s="209">
        <f t="shared" si="8"/>
        <v>236.4216801696449</v>
      </c>
      <c r="D72" s="208">
        <v>41244</v>
      </c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</row>
    <row r="73" spans="2:39" s="112" customFormat="1" x14ac:dyDescent="0.25">
      <c r="B73" s="205">
        <v>198502.2806346383</v>
      </c>
      <c r="C73" s="209">
        <f t="shared" si="8"/>
        <v>234.6577183604889</v>
      </c>
      <c r="D73" s="208">
        <v>41275</v>
      </c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</row>
    <row r="74" spans="2:39" s="112" customFormat="1" x14ac:dyDescent="0.25">
      <c r="B74" s="205">
        <v>219995.02564100351</v>
      </c>
      <c r="C74" s="209">
        <f t="shared" si="8"/>
        <v>232.12217404291093</v>
      </c>
      <c r="D74" s="208">
        <v>41306</v>
      </c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</row>
    <row r="75" spans="2:39" s="112" customFormat="1" x14ac:dyDescent="0.25">
      <c r="B75" s="205">
        <v>206617.82775255977</v>
      </c>
      <c r="C75" s="209">
        <f t="shared" si="8"/>
        <v>227.59667051205867</v>
      </c>
      <c r="D75" s="208">
        <v>41334</v>
      </c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</row>
    <row r="76" spans="2:39" s="112" customFormat="1" x14ac:dyDescent="0.25">
      <c r="B76" s="205">
        <v>242007.49757860159</v>
      </c>
      <c r="C76" s="209">
        <f t="shared" si="8"/>
        <v>229.93348653096612</v>
      </c>
      <c r="D76" s="208">
        <v>41365</v>
      </c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</row>
    <row r="77" spans="2:39" s="112" customFormat="1" x14ac:dyDescent="0.25">
      <c r="B77" s="205">
        <v>250526.54818378092</v>
      </c>
      <c r="C77" s="209">
        <f t="shared" si="8"/>
        <v>229.88504207352207</v>
      </c>
      <c r="D77" s="208">
        <v>41395</v>
      </c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</row>
    <row r="78" spans="2:39" s="112" customFormat="1" x14ac:dyDescent="0.25">
      <c r="B78" s="205">
        <v>243403.1558746646</v>
      </c>
      <c r="C78" s="209">
        <f t="shared" si="8"/>
        <v>229.58914852399715</v>
      </c>
      <c r="D78" s="208">
        <v>41426</v>
      </c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</row>
    <row r="79" spans="2:39" s="112" customFormat="1" x14ac:dyDescent="0.25">
      <c r="B79" s="205">
        <v>261287.81267401751</v>
      </c>
      <c r="C79" s="209">
        <f t="shared" si="8"/>
        <v>231.46371720442056</v>
      </c>
      <c r="D79" s="208">
        <v>41456</v>
      </c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</row>
    <row r="80" spans="2:39" s="112" customFormat="1" x14ac:dyDescent="0.25">
      <c r="B80" s="205">
        <v>234043.44784116483</v>
      </c>
      <c r="C80" s="209">
        <f t="shared" si="8"/>
        <v>230.06506342050872</v>
      </c>
      <c r="D80" s="208">
        <v>41487</v>
      </c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</row>
    <row r="81" spans="2:39" s="112" customFormat="1" x14ac:dyDescent="0.25">
      <c r="B81" s="205">
        <v>236724.08</v>
      </c>
      <c r="C81" s="209">
        <f t="shared" si="8"/>
        <v>229.94393296131724</v>
      </c>
      <c r="D81" s="208">
        <v>41518</v>
      </c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</row>
    <row r="82" spans="2:39" s="112" customFormat="1" x14ac:dyDescent="0.25">
      <c r="B82" s="205">
        <v>248289.16999999998</v>
      </c>
      <c r="C82" s="209">
        <f t="shared" si="8"/>
        <v>230.4518290040331</v>
      </c>
      <c r="D82" s="208">
        <v>41548</v>
      </c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</row>
    <row r="83" spans="2:39" s="112" customFormat="1" x14ac:dyDescent="0.25">
      <c r="B83" s="205">
        <v>214733.31035881813</v>
      </c>
      <c r="C83" s="209">
        <f t="shared" si="8"/>
        <v>229.14514299151199</v>
      </c>
      <c r="D83" s="208">
        <v>41579</v>
      </c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</row>
    <row r="84" spans="2:39" s="112" customFormat="1" x14ac:dyDescent="0.25">
      <c r="B84" s="205">
        <v>202871.251130808</v>
      </c>
      <c r="C84" s="209">
        <f t="shared" si="8"/>
        <v>229.91678397250482</v>
      </c>
      <c r="D84" s="208">
        <v>41609</v>
      </c>
      <c r="K84" s="110"/>
      <c r="L84" s="110"/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</row>
    <row r="85" spans="2:39" s="112" customFormat="1" x14ac:dyDescent="0.25">
      <c r="B85" s="205">
        <v>195948.29075978333</v>
      </c>
      <c r="C85" s="209">
        <f t="shared" si="8"/>
        <v>229.70395148293358</v>
      </c>
      <c r="D85" s="208">
        <v>41640</v>
      </c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</row>
    <row r="86" spans="2:39" s="112" customFormat="1" x14ac:dyDescent="0.25">
      <c r="B86" s="205">
        <v>212414.95098333235</v>
      </c>
      <c r="C86" s="209">
        <f t="shared" si="8"/>
        <v>229.07227859479426</v>
      </c>
      <c r="D86" s="208">
        <v>41671</v>
      </c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</row>
    <row r="87" spans="2:39" s="112" customFormat="1" x14ac:dyDescent="0.25">
      <c r="B87" s="205">
        <v>247019.30000000002</v>
      </c>
      <c r="C87" s="209">
        <f t="shared" si="8"/>
        <v>232.43906794874758</v>
      </c>
      <c r="D87" s="208">
        <v>41699</v>
      </c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</row>
    <row r="88" spans="2:39" s="112" customFormat="1" x14ac:dyDescent="0.25">
      <c r="B88" s="205">
        <v>248487.28</v>
      </c>
      <c r="C88" s="209">
        <f t="shared" si="8"/>
        <v>232.97904981719739</v>
      </c>
      <c r="D88" s="208">
        <v>41730</v>
      </c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</row>
    <row r="89" spans="2:39" s="112" customFormat="1" x14ac:dyDescent="0.25">
      <c r="B89" s="205">
        <v>271390.53999999998</v>
      </c>
      <c r="C89" s="209">
        <f>+AVERAGE(B78:B89)/1000</f>
        <v>234.71771580188235</v>
      </c>
      <c r="D89" s="208">
        <v>41760</v>
      </c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  <c r="AH89" s="110"/>
      <c r="AI89" s="110"/>
      <c r="AJ89" s="110"/>
      <c r="AK89" s="110"/>
      <c r="AL89" s="110"/>
      <c r="AM89" s="110"/>
    </row>
    <row r="90" spans="2:39" s="112" customFormat="1" x14ac:dyDescent="0.25">
      <c r="B90" s="205">
        <v>227608.13</v>
      </c>
      <c r="C90" s="209">
        <f>+AVERAGE(B79:B90)/1000</f>
        <v>233.40146364566033</v>
      </c>
      <c r="D90" s="208">
        <v>41791</v>
      </c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</row>
    <row r="91" spans="2:39" s="112" customFormat="1" x14ac:dyDescent="0.25">
      <c r="B91" s="205">
        <v>287799.02</v>
      </c>
      <c r="C91" s="209">
        <f t="shared" ref="C91:C94" si="9">+AVERAGE(B80:B91)/1000</f>
        <v>235.61073092282555</v>
      </c>
      <c r="D91" s="208">
        <v>41821</v>
      </c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</row>
    <row r="92" spans="2:39" s="112" customFormat="1" x14ac:dyDescent="0.25">
      <c r="B92" s="205">
        <v>266898.67</v>
      </c>
      <c r="C92" s="209">
        <f t="shared" si="9"/>
        <v>238.34866610272849</v>
      </c>
      <c r="D92" s="208">
        <v>41852</v>
      </c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</row>
    <row r="93" spans="2:39" s="112" customFormat="1" x14ac:dyDescent="0.25">
      <c r="B93" s="205">
        <v>294513.92000000004</v>
      </c>
      <c r="C93" s="209">
        <f t="shared" si="9"/>
        <v>243.16448610272849</v>
      </c>
      <c r="D93" s="208">
        <v>41883</v>
      </c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</row>
    <row r="94" spans="2:39" s="112" customFormat="1" x14ac:dyDescent="0.25">
      <c r="B94" s="205">
        <v>287121.23</v>
      </c>
      <c r="C94" s="209">
        <f t="shared" si="9"/>
        <v>246.40049110272849</v>
      </c>
      <c r="D94" s="208">
        <v>41913</v>
      </c>
      <c r="K94" s="110"/>
      <c r="L94" s="110"/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  <c r="AJ94" s="110"/>
      <c r="AK94" s="110"/>
      <c r="AL94" s="110"/>
      <c r="AM94" s="110"/>
    </row>
    <row r="95" spans="2:39" s="112" customFormat="1" x14ac:dyDescent="0.25">
      <c r="B95" s="162"/>
      <c r="C95" s="163"/>
      <c r="K95" s="110"/>
      <c r="L95" s="110"/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  <c r="AH95" s="110"/>
      <c r="AI95" s="110"/>
      <c r="AJ95" s="110"/>
      <c r="AK95" s="110"/>
      <c r="AL95" s="110"/>
      <c r="AM95" s="110"/>
    </row>
    <row r="96" spans="2:39" s="112" customFormat="1" x14ac:dyDescent="0.25">
      <c r="B96" s="162"/>
      <c r="C96" s="163"/>
      <c r="K96" s="110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  <c r="AH96" s="110"/>
      <c r="AI96" s="110"/>
      <c r="AJ96" s="110"/>
      <c r="AK96" s="110"/>
      <c r="AL96" s="110"/>
      <c r="AM96" s="110"/>
    </row>
    <row r="97" spans="2:39" s="112" customFormat="1" x14ac:dyDescent="0.25">
      <c r="B97" s="162"/>
      <c r="C97" s="163"/>
      <c r="K97" s="110"/>
      <c r="L97" s="110"/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</row>
    <row r="98" spans="2:39" s="112" customFormat="1" x14ac:dyDescent="0.25">
      <c r="B98" s="162"/>
      <c r="C98" s="163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  <c r="AH98" s="110"/>
      <c r="AI98" s="110"/>
      <c r="AJ98" s="110"/>
      <c r="AK98" s="110"/>
      <c r="AL98" s="110"/>
      <c r="AM98" s="110"/>
    </row>
    <row r="99" spans="2:39" s="112" customFormat="1" x14ac:dyDescent="0.25">
      <c r="B99" s="162"/>
      <c r="C99" s="163"/>
      <c r="K99" s="110"/>
      <c r="L99" s="110"/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</row>
    <row r="100" spans="2:39" s="112" customFormat="1" x14ac:dyDescent="0.25">
      <c r="B100" s="162"/>
      <c r="C100" s="163"/>
      <c r="K100" s="110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  <c r="AH100" s="110"/>
      <c r="AI100" s="110"/>
      <c r="AJ100" s="110"/>
      <c r="AK100" s="110"/>
      <c r="AL100" s="110"/>
      <c r="AM100" s="110"/>
    </row>
    <row r="101" spans="2:39" s="112" customFormat="1" x14ac:dyDescent="0.25">
      <c r="B101" s="162"/>
      <c r="C101" s="163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  <c r="AH101" s="110"/>
      <c r="AI101" s="110"/>
      <c r="AJ101" s="110"/>
      <c r="AK101" s="110"/>
      <c r="AL101" s="110"/>
      <c r="AM101" s="110"/>
    </row>
    <row r="102" spans="2:39" s="112" customFormat="1" x14ac:dyDescent="0.25">
      <c r="B102" s="162"/>
      <c r="C102" s="163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  <c r="AH102" s="110"/>
      <c r="AI102" s="110"/>
      <c r="AJ102" s="110"/>
      <c r="AK102" s="110"/>
      <c r="AL102" s="110"/>
      <c r="AM102" s="110"/>
    </row>
    <row r="103" spans="2:39" s="112" customFormat="1" x14ac:dyDescent="0.25">
      <c r="B103" s="162"/>
      <c r="C103" s="163"/>
      <c r="K103" s="110"/>
      <c r="L103" s="110"/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  <c r="AH103" s="110"/>
      <c r="AI103" s="110"/>
      <c r="AJ103" s="110"/>
      <c r="AK103" s="110"/>
      <c r="AL103" s="110"/>
      <c r="AM103" s="110"/>
    </row>
    <row r="104" spans="2:39" s="112" customFormat="1" x14ac:dyDescent="0.25">
      <c r="B104" s="162"/>
      <c r="C104" s="163"/>
      <c r="K104" s="110"/>
      <c r="L104" s="110"/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  <c r="AH104" s="110"/>
      <c r="AI104" s="110"/>
      <c r="AJ104" s="110"/>
      <c r="AK104" s="110"/>
      <c r="AL104" s="110"/>
      <c r="AM104" s="110"/>
    </row>
    <row r="105" spans="2:39" s="112" customFormat="1" x14ac:dyDescent="0.25">
      <c r="B105" s="162"/>
      <c r="C105" s="163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</row>
    <row r="106" spans="2:39" s="112" customFormat="1" x14ac:dyDescent="0.25">
      <c r="B106" s="162"/>
      <c r="C106" s="163"/>
      <c r="K106" s="110"/>
      <c r="L106" s="110"/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  <c r="AH106" s="110"/>
      <c r="AI106" s="110"/>
      <c r="AJ106" s="110"/>
      <c r="AK106" s="110"/>
      <c r="AL106" s="110"/>
      <c r="AM106" s="110"/>
    </row>
    <row r="107" spans="2:39" s="112" customFormat="1" x14ac:dyDescent="0.25">
      <c r="B107" s="162"/>
      <c r="C107" s="163"/>
      <c r="K107" s="110"/>
      <c r="L107" s="110"/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  <c r="AH107" s="110"/>
      <c r="AI107" s="110"/>
      <c r="AJ107" s="110"/>
      <c r="AK107" s="110"/>
      <c r="AL107" s="110"/>
      <c r="AM107" s="110"/>
    </row>
    <row r="108" spans="2:39" s="112" customFormat="1" x14ac:dyDescent="0.25">
      <c r="B108" s="162"/>
      <c r="C108" s="163"/>
      <c r="K108" s="110"/>
      <c r="L108" s="110"/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  <c r="AH108" s="110"/>
      <c r="AI108" s="110"/>
      <c r="AJ108" s="110"/>
      <c r="AK108" s="110"/>
      <c r="AL108" s="110"/>
      <c r="AM108" s="110"/>
    </row>
    <row r="109" spans="2:39" s="112" customFormat="1" x14ac:dyDescent="0.25">
      <c r="B109" s="162"/>
      <c r="C109" s="163"/>
      <c r="K109" s="110"/>
      <c r="L109" s="110"/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  <c r="AH109" s="110"/>
      <c r="AI109" s="110"/>
      <c r="AJ109" s="110"/>
      <c r="AK109" s="110"/>
      <c r="AL109" s="110"/>
      <c r="AM109" s="110"/>
    </row>
    <row r="110" spans="2:39" s="112" customFormat="1" x14ac:dyDescent="0.25">
      <c r="B110" s="162"/>
      <c r="C110" s="163"/>
      <c r="K110" s="110"/>
      <c r="L110" s="110"/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  <c r="AH110" s="110"/>
      <c r="AI110" s="110"/>
      <c r="AJ110" s="110"/>
      <c r="AK110" s="110"/>
      <c r="AL110" s="110"/>
      <c r="AM110" s="110"/>
    </row>
    <row r="111" spans="2:39" s="112" customFormat="1" x14ac:dyDescent="0.25">
      <c r="B111" s="162"/>
      <c r="C111" s="163"/>
      <c r="K111" s="110"/>
      <c r="L111" s="110"/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  <c r="AH111" s="110"/>
      <c r="AI111" s="110"/>
      <c r="AJ111" s="110"/>
      <c r="AK111" s="110"/>
      <c r="AL111" s="110"/>
      <c r="AM111" s="110"/>
    </row>
    <row r="112" spans="2:39" s="112" customFormat="1" x14ac:dyDescent="0.25">
      <c r="B112" s="162"/>
      <c r="C112" s="163"/>
      <c r="K112" s="110"/>
      <c r="L112" s="110"/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  <c r="AH112" s="110"/>
      <c r="AI112" s="110"/>
      <c r="AJ112" s="110"/>
      <c r="AK112" s="110"/>
      <c r="AL112" s="110"/>
      <c r="AM112" s="110"/>
    </row>
    <row r="113" spans="2:39" s="112" customFormat="1" x14ac:dyDescent="0.25">
      <c r="B113" s="162"/>
      <c r="C113" s="163"/>
      <c r="K113" s="110"/>
      <c r="L113" s="110"/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  <c r="AH113" s="110"/>
      <c r="AI113" s="110"/>
      <c r="AJ113" s="110"/>
      <c r="AK113" s="110"/>
      <c r="AL113" s="110"/>
      <c r="AM113" s="110"/>
    </row>
    <row r="114" spans="2:39" s="112" customFormat="1" x14ac:dyDescent="0.25">
      <c r="B114" s="162"/>
      <c r="C114" s="163"/>
      <c r="K114" s="110"/>
      <c r="L114" s="110"/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  <c r="AH114" s="110"/>
      <c r="AI114" s="110"/>
      <c r="AJ114" s="110"/>
      <c r="AK114" s="110"/>
      <c r="AL114" s="110"/>
      <c r="AM114" s="110"/>
    </row>
    <row r="115" spans="2:39" s="112" customFormat="1" x14ac:dyDescent="0.25">
      <c r="B115" s="162"/>
      <c r="C115" s="163"/>
      <c r="K115" s="110"/>
      <c r="L115" s="110"/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  <c r="AH115" s="110"/>
      <c r="AI115" s="110"/>
      <c r="AJ115" s="110"/>
      <c r="AK115" s="110"/>
      <c r="AL115" s="110"/>
      <c r="AM115" s="110"/>
    </row>
    <row r="116" spans="2:39" s="112" customFormat="1" x14ac:dyDescent="0.25">
      <c r="B116" s="162"/>
      <c r="C116" s="163"/>
      <c r="K116" s="110"/>
      <c r="L116" s="110"/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  <c r="AH116" s="110"/>
      <c r="AI116" s="110"/>
      <c r="AJ116" s="110"/>
      <c r="AK116" s="110"/>
      <c r="AL116" s="110"/>
      <c r="AM116" s="110"/>
    </row>
    <row r="117" spans="2:39" s="112" customFormat="1" x14ac:dyDescent="0.25">
      <c r="B117" s="162"/>
      <c r="C117" s="163"/>
      <c r="K117" s="110"/>
      <c r="L117" s="110"/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  <c r="AH117" s="110"/>
      <c r="AI117" s="110"/>
      <c r="AJ117" s="110"/>
      <c r="AK117" s="110"/>
      <c r="AL117" s="110"/>
      <c r="AM117" s="110"/>
    </row>
    <row r="118" spans="2:39" s="112" customFormat="1" x14ac:dyDescent="0.25">
      <c r="C118" s="163"/>
      <c r="K118" s="110"/>
      <c r="L118" s="110"/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  <c r="AH118" s="110"/>
      <c r="AI118" s="110"/>
      <c r="AJ118" s="110"/>
      <c r="AK118" s="110"/>
      <c r="AL118" s="110"/>
      <c r="AM118" s="110"/>
    </row>
    <row r="119" spans="2:39" s="112" customFormat="1" x14ac:dyDescent="0.25">
      <c r="C119" s="163"/>
      <c r="K119" s="110"/>
      <c r="L119" s="110"/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  <c r="AH119" s="110"/>
      <c r="AI119" s="110"/>
      <c r="AJ119" s="110"/>
      <c r="AK119" s="110"/>
      <c r="AL119" s="110"/>
      <c r="AM119" s="110"/>
    </row>
    <row r="120" spans="2:39" s="112" customFormat="1" x14ac:dyDescent="0.25">
      <c r="C120" s="163"/>
      <c r="K120" s="110"/>
      <c r="L120" s="110"/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  <c r="AH120" s="110"/>
      <c r="AI120" s="110"/>
      <c r="AJ120" s="110"/>
      <c r="AK120" s="110"/>
      <c r="AL120" s="110"/>
      <c r="AM120" s="110"/>
    </row>
    <row r="121" spans="2:39" s="112" customFormat="1" x14ac:dyDescent="0.25">
      <c r="C121" s="163"/>
      <c r="K121" s="110"/>
      <c r="L121" s="110"/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  <c r="AH121" s="110"/>
      <c r="AI121" s="110"/>
      <c r="AJ121" s="110"/>
      <c r="AK121" s="110"/>
      <c r="AL121" s="110"/>
      <c r="AM121" s="110"/>
    </row>
    <row r="122" spans="2:39" s="112" customFormat="1" x14ac:dyDescent="0.25">
      <c r="C122" s="163"/>
      <c r="K122" s="110"/>
      <c r="L122" s="110"/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  <c r="AH122" s="110"/>
      <c r="AI122" s="110"/>
      <c r="AJ122" s="110"/>
      <c r="AK122" s="110"/>
      <c r="AL122" s="110"/>
      <c r="AM122" s="110"/>
    </row>
    <row r="123" spans="2:39" s="112" customFormat="1" x14ac:dyDescent="0.25">
      <c r="C123" s="163"/>
      <c r="K123" s="110"/>
      <c r="L123" s="110"/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  <c r="AH123" s="110"/>
      <c r="AI123" s="110"/>
      <c r="AJ123" s="110"/>
      <c r="AK123" s="110"/>
      <c r="AL123" s="110"/>
      <c r="AM123" s="110"/>
    </row>
    <row r="124" spans="2:39" s="112" customFormat="1" x14ac:dyDescent="0.25">
      <c r="C124" s="163"/>
      <c r="K124" s="110"/>
      <c r="L124" s="110"/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  <c r="AH124" s="110"/>
      <c r="AI124" s="110"/>
      <c r="AJ124" s="110"/>
      <c r="AK124" s="110"/>
      <c r="AL124" s="110"/>
      <c r="AM124" s="110"/>
    </row>
    <row r="125" spans="2:39" s="112" customFormat="1" x14ac:dyDescent="0.25">
      <c r="C125" s="163"/>
      <c r="K125" s="110"/>
      <c r="L125" s="110"/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  <c r="AH125" s="110"/>
      <c r="AI125" s="110"/>
      <c r="AJ125" s="110"/>
      <c r="AK125" s="110"/>
      <c r="AL125" s="110"/>
      <c r="AM125" s="110"/>
    </row>
    <row r="126" spans="2:39" s="112" customFormat="1" x14ac:dyDescent="0.25">
      <c r="C126" s="163"/>
      <c r="K126" s="110"/>
      <c r="L126" s="110"/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  <c r="AH126" s="110"/>
      <c r="AI126" s="110"/>
      <c r="AJ126" s="110"/>
      <c r="AK126" s="110"/>
      <c r="AL126" s="110"/>
      <c r="AM126" s="110"/>
    </row>
    <row r="127" spans="2:39" s="112" customFormat="1" x14ac:dyDescent="0.25">
      <c r="C127" s="163"/>
      <c r="K127" s="110"/>
      <c r="L127" s="110"/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  <c r="AH127" s="110"/>
      <c r="AI127" s="110"/>
      <c r="AJ127" s="110"/>
      <c r="AK127" s="110"/>
      <c r="AL127" s="110"/>
      <c r="AM127" s="110"/>
    </row>
    <row r="128" spans="2:39" s="112" customFormat="1" x14ac:dyDescent="0.25">
      <c r="C128" s="163"/>
      <c r="K128" s="110"/>
      <c r="L128" s="110"/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  <c r="AH128" s="110"/>
      <c r="AI128" s="110"/>
      <c r="AJ128" s="110"/>
      <c r="AK128" s="110"/>
      <c r="AL128" s="110"/>
      <c r="AM128" s="110"/>
    </row>
    <row r="129" spans="3:39" s="112" customFormat="1" x14ac:dyDescent="0.25">
      <c r="C129" s="163"/>
      <c r="K129" s="110"/>
      <c r="L129" s="110"/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  <c r="AH129" s="110"/>
      <c r="AI129" s="110"/>
      <c r="AJ129" s="110"/>
      <c r="AK129" s="110"/>
      <c r="AL129" s="110"/>
      <c r="AM129" s="110"/>
    </row>
    <row r="130" spans="3:39" s="112" customFormat="1" x14ac:dyDescent="0.25">
      <c r="C130" s="163"/>
      <c r="K130" s="110"/>
      <c r="L130" s="110"/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  <c r="AH130" s="110"/>
      <c r="AI130" s="110"/>
      <c r="AJ130" s="110"/>
      <c r="AK130" s="110"/>
      <c r="AL130" s="110"/>
      <c r="AM130" s="110"/>
    </row>
    <row r="131" spans="3:39" s="112" customFormat="1" x14ac:dyDescent="0.25">
      <c r="C131" s="163"/>
      <c r="K131" s="110"/>
      <c r="L131" s="110"/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  <c r="AH131" s="110"/>
      <c r="AI131" s="110"/>
      <c r="AJ131" s="110"/>
      <c r="AK131" s="110"/>
      <c r="AL131" s="110"/>
      <c r="AM131" s="110"/>
    </row>
    <row r="132" spans="3:39" s="112" customFormat="1" x14ac:dyDescent="0.25">
      <c r="C132" s="163"/>
      <c r="K132" s="110"/>
      <c r="L132" s="110"/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  <c r="AH132" s="110"/>
      <c r="AI132" s="110"/>
      <c r="AJ132" s="110"/>
      <c r="AK132" s="110"/>
      <c r="AL132" s="110"/>
      <c r="AM132" s="110"/>
    </row>
    <row r="133" spans="3:39" s="112" customFormat="1" x14ac:dyDescent="0.25">
      <c r="C133" s="163"/>
      <c r="K133" s="110"/>
      <c r="L133" s="110"/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  <c r="AH133" s="110"/>
      <c r="AI133" s="110"/>
      <c r="AJ133" s="110"/>
      <c r="AK133" s="110"/>
      <c r="AL133" s="110"/>
      <c r="AM133" s="110"/>
    </row>
    <row r="134" spans="3:39" s="112" customFormat="1" x14ac:dyDescent="0.25">
      <c r="C134" s="163"/>
      <c r="K134" s="110"/>
      <c r="L134" s="110"/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  <c r="AH134" s="110"/>
      <c r="AI134" s="110"/>
      <c r="AJ134" s="110"/>
      <c r="AK134" s="110"/>
      <c r="AL134" s="110"/>
      <c r="AM134" s="110"/>
    </row>
    <row r="135" spans="3:39" s="112" customFormat="1" x14ac:dyDescent="0.25">
      <c r="C135" s="163"/>
      <c r="K135" s="110"/>
      <c r="L135" s="110"/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  <c r="AH135" s="110"/>
      <c r="AI135" s="110"/>
      <c r="AJ135" s="110"/>
      <c r="AK135" s="110"/>
      <c r="AL135" s="110"/>
      <c r="AM135" s="110"/>
    </row>
    <row r="136" spans="3:39" s="112" customFormat="1" x14ac:dyDescent="0.25">
      <c r="C136" s="163"/>
      <c r="K136" s="110"/>
      <c r="L136" s="110"/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  <c r="AH136" s="110"/>
      <c r="AI136" s="110"/>
      <c r="AJ136" s="110"/>
      <c r="AK136" s="110"/>
      <c r="AL136" s="110"/>
      <c r="AM136" s="110"/>
    </row>
    <row r="137" spans="3:39" s="112" customFormat="1" x14ac:dyDescent="0.25">
      <c r="C137" s="163"/>
      <c r="K137" s="110"/>
      <c r="L137" s="110"/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  <c r="AH137" s="110"/>
      <c r="AI137" s="110"/>
      <c r="AJ137" s="110"/>
      <c r="AK137" s="110"/>
      <c r="AL137" s="110"/>
      <c r="AM137" s="110"/>
    </row>
    <row r="138" spans="3:39" s="112" customFormat="1" x14ac:dyDescent="0.25">
      <c r="C138" s="163"/>
      <c r="K138" s="110"/>
      <c r="L138" s="110"/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  <c r="Z138" s="110"/>
      <c r="AA138" s="110"/>
      <c r="AB138" s="110"/>
      <c r="AC138" s="110"/>
      <c r="AD138" s="110"/>
      <c r="AE138" s="110"/>
      <c r="AF138" s="110"/>
      <c r="AG138" s="110"/>
      <c r="AH138" s="110"/>
      <c r="AI138" s="110"/>
      <c r="AJ138" s="110"/>
      <c r="AK138" s="110"/>
      <c r="AL138" s="110"/>
      <c r="AM138" s="110"/>
    </row>
    <row r="139" spans="3:39" s="112" customFormat="1" x14ac:dyDescent="0.25">
      <c r="C139" s="163"/>
      <c r="K139" s="110"/>
      <c r="L139" s="110"/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  <c r="AC139" s="110"/>
      <c r="AD139" s="110"/>
      <c r="AE139" s="110"/>
      <c r="AF139" s="110"/>
      <c r="AG139" s="110"/>
      <c r="AH139" s="110"/>
      <c r="AI139" s="110"/>
      <c r="AJ139" s="110"/>
      <c r="AK139" s="110"/>
      <c r="AL139" s="110"/>
      <c r="AM139" s="110"/>
    </row>
    <row r="140" spans="3:39" s="112" customFormat="1" x14ac:dyDescent="0.25">
      <c r="C140" s="163"/>
      <c r="K140" s="110"/>
      <c r="L140" s="110"/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  <c r="Z140" s="110"/>
      <c r="AA140" s="110"/>
      <c r="AB140" s="110"/>
      <c r="AC140" s="110"/>
      <c r="AD140" s="110"/>
      <c r="AE140" s="110"/>
      <c r="AF140" s="110"/>
      <c r="AG140" s="110"/>
      <c r="AH140" s="110"/>
      <c r="AI140" s="110"/>
      <c r="AJ140" s="110"/>
      <c r="AK140" s="110"/>
      <c r="AL140" s="110"/>
      <c r="AM140" s="110"/>
    </row>
    <row r="141" spans="3:39" s="112" customFormat="1" x14ac:dyDescent="0.25">
      <c r="C141" s="163"/>
      <c r="K141" s="110"/>
      <c r="L141" s="110"/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  <c r="Z141" s="110"/>
      <c r="AA141" s="110"/>
      <c r="AB141" s="110"/>
      <c r="AC141" s="110"/>
      <c r="AD141" s="110"/>
      <c r="AE141" s="110"/>
      <c r="AF141" s="110"/>
      <c r="AG141" s="110"/>
      <c r="AH141" s="110"/>
      <c r="AI141" s="110"/>
      <c r="AJ141" s="110"/>
      <c r="AK141" s="110"/>
      <c r="AL141" s="110"/>
      <c r="AM141" s="110"/>
    </row>
    <row r="142" spans="3:39" s="112" customFormat="1" x14ac:dyDescent="0.25">
      <c r="C142" s="163"/>
      <c r="K142" s="110"/>
      <c r="L142" s="110"/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  <c r="Z142" s="110"/>
      <c r="AA142" s="110"/>
      <c r="AB142" s="110"/>
      <c r="AC142" s="110"/>
      <c r="AD142" s="110"/>
      <c r="AE142" s="110"/>
      <c r="AF142" s="110"/>
      <c r="AG142" s="110"/>
      <c r="AH142" s="110"/>
      <c r="AI142" s="110"/>
      <c r="AJ142" s="110"/>
      <c r="AK142" s="110"/>
      <c r="AL142" s="110"/>
      <c r="AM142" s="110"/>
    </row>
    <row r="143" spans="3:39" s="112" customFormat="1" x14ac:dyDescent="0.25">
      <c r="C143" s="163"/>
      <c r="K143" s="110"/>
      <c r="L143" s="110"/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  <c r="Z143" s="110"/>
      <c r="AA143" s="110"/>
      <c r="AB143" s="110"/>
      <c r="AC143" s="110"/>
      <c r="AD143" s="110"/>
      <c r="AE143" s="110"/>
      <c r="AF143" s="110"/>
      <c r="AG143" s="110"/>
      <c r="AH143" s="110"/>
      <c r="AI143" s="110"/>
      <c r="AJ143" s="110"/>
      <c r="AK143" s="110"/>
      <c r="AL143" s="110"/>
      <c r="AM143" s="110"/>
    </row>
    <row r="144" spans="3:39" s="112" customFormat="1" x14ac:dyDescent="0.25">
      <c r="C144" s="163"/>
      <c r="K144" s="110"/>
      <c r="L144" s="110"/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  <c r="Z144" s="110"/>
      <c r="AA144" s="110"/>
      <c r="AB144" s="110"/>
      <c r="AC144" s="110"/>
      <c r="AD144" s="110"/>
      <c r="AE144" s="110"/>
      <c r="AF144" s="110"/>
      <c r="AG144" s="110"/>
      <c r="AH144" s="110"/>
      <c r="AI144" s="110"/>
      <c r="AJ144" s="110"/>
      <c r="AK144" s="110"/>
      <c r="AL144" s="110"/>
      <c r="AM144" s="110"/>
    </row>
    <row r="145" spans="3:39" s="112" customFormat="1" x14ac:dyDescent="0.25">
      <c r="C145" s="163"/>
      <c r="K145" s="110"/>
      <c r="L145" s="110"/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  <c r="Z145" s="110"/>
      <c r="AA145" s="110"/>
      <c r="AB145" s="110"/>
      <c r="AC145" s="110"/>
      <c r="AD145" s="110"/>
      <c r="AE145" s="110"/>
      <c r="AF145" s="110"/>
      <c r="AG145" s="110"/>
      <c r="AH145" s="110"/>
      <c r="AI145" s="110"/>
      <c r="AJ145" s="110"/>
      <c r="AK145" s="110"/>
      <c r="AL145" s="110"/>
      <c r="AM145" s="110"/>
    </row>
    <row r="146" spans="3:39" s="112" customFormat="1" x14ac:dyDescent="0.25">
      <c r="C146" s="163"/>
      <c r="K146" s="110"/>
      <c r="L146" s="110"/>
      <c r="M146" s="110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110"/>
      <c r="AD146" s="110"/>
      <c r="AE146" s="110"/>
      <c r="AF146" s="110"/>
      <c r="AG146" s="110"/>
      <c r="AH146" s="110"/>
      <c r="AI146" s="110"/>
      <c r="AJ146" s="110"/>
      <c r="AK146" s="110"/>
      <c r="AL146" s="110"/>
      <c r="AM146" s="110"/>
    </row>
    <row r="147" spans="3:39" s="112" customFormat="1" x14ac:dyDescent="0.25">
      <c r="C147" s="163"/>
      <c r="K147" s="110"/>
      <c r="L147" s="110"/>
      <c r="M147" s="110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110"/>
      <c r="AD147" s="110"/>
      <c r="AE147" s="110"/>
      <c r="AF147" s="110"/>
      <c r="AG147" s="110"/>
      <c r="AH147" s="110"/>
      <c r="AI147" s="110"/>
      <c r="AJ147" s="110"/>
      <c r="AK147" s="110"/>
      <c r="AL147" s="110"/>
      <c r="AM147" s="110"/>
    </row>
    <row r="148" spans="3:39" s="112" customFormat="1" x14ac:dyDescent="0.25">
      <c r="K148" s="110"/>
      <c r="L148" s="110"/>
      <c r="M148" s="110"/>
      <c r="N148" s="11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  <c r="Z148" s="110"/>
      <c r="AA148" s="110"/>
      <c r="AB148" s="110"/>
      <c r="AC148" s="110"/>
      <c r="AD148" s="110"/>
      <c r="AE148" s="110"/>
      <c r="AF148" s="110"/>
      <c r="AG148" s="110"/>
      <c r="AH148" s="110"/>
      <c r="AI148" s="110"/>
      <c r="AJ148" s="110"/>
      <c r="AK148" s="110"/>
      <c r="AL148" s="110"/>
      <c r="AM148" s="110"/>
    </row>
    <row r="149" spans="3:39" s="112" customFormat="1" x14ac:dyDescent="0.25">
      <c r="K149" s="110"/>
      <c r="L149" s="110"/>
      <c r="M149" s="110"/>
      <c r="N149" s="11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  <c r="Z149" s="110"/>
      <c r="AA149" s="110"/>
      <c r="AB149" s="110"/>
      <c r="AC149" s="110"/>
      <c r="AD149" s="110"/>
      <c r="AE149" s="110"/>
      <c r="AF149" s="110"/>
      <c r="AG149" s="110"/>
      <c r="AH149" s="110"/>
      <c r="AI149" s="110"/>
      <c r="AJ149" s="110"/>
      <c r="AK149" s="110"/>
      <c r="AL149" s="110"/>
      <c r="AM149" s="110"/>
    </row>
    <row r="150" spans="3:39" s="112" customFormat="1" x14ac:dyDescent="0.25">
      <c r="K150" s="110"/>
      <c r="L150" s="110"/>
      <c r="M150" s="110"/>
      <c r="N150" s="11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  <c r="Z150" s="110"/>
      <c r="AA150" s="110"/>
      <c r="AB150" s="110"/>
      <c r="AC150" s="110"/>
      <c r="AD150" s="110"/>
      <c r="AE150" s="110"/>
      <c r="AF150" s="110"/>
      <c r="AG150" s="110"/>
      <c r="AH150" s="110"/>
      <c r="AI150" s="110"/>
      <c r="AJ150" s="110"/>
      <c r="AK150" s="110"/>
      <c r="AL150" s="110"/>
      <c r="AM150" s="110"/>
    </row>
    <row r="151" spans="3:39" s="112" customFormat="1" x14ac:dyDescent="0.25">
      <c r="K151" s="110"/>
      <c r="L151" s="110"/>
      <c r="M151" s="110"/>
      <c r="N151" s="11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  <c r="Z151" s="110"/>
      <c r="AA151" s="110"/>
      <c r="AB151" s="110"/>
      <c r="AC151" s="110"/>
      <c r="AD151" s="110"/>
      <c r="AE151" s="110"/>
      <c r="AF151" s="110"/>
      <c r="AG151" s="110"/>
      <c r="AH151" s="110"/>
      <c r="AI151" s="110"/>
      <c r="AJ151" s="110"/>
      <c r="AK151" s="110"/>
      <c r="AL151" s="110"/>
      <c r="AM151" s="110"/>
    </row>
    <row r="152" spans="3:39" s="112" customFormat="1" x14ac:dyDescent="0.25">
      <c r="K152" s="110"/>
      <c r="L152" s="110"/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110"/>
      <c r="AD152" s="110"/>
      <c r="AE152" s="110"/>
      <c r="AF152" s="110"/>
      <c r="AG152" s="110"/>
      <c r="AH152" s="110"/>
      <c r="AI152" s="110"/>
      <c r="AJ152" s="110"/>
      <c r="AK152" s="110"/>
      <c r="AL152" s="110"/>
      <c r="AM152" s="110"/>
    </row>
    <row r="153" spans="3:39" s="112" customFormat="1" x14ac:dyDescent="0.25">
      <c r="K153" s="110"/>
      <c r="L153" s="110"/>
      <c r="M153" s="110"/>
      <c r="N153" s="11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  <c r="Z153" s="110"/>
      <c r="AA153" s="110"/>
      <c r="AB153" s="110"/>
      <c r="AC153" s="110"/>
      <c r="AD153" s="110"/>
      <c r="AE153" s="110"/>
      <c r="AF153" s="110"/>
      <c r="AG153" s="110"/>
      <c r="AH153" s="110"/>
      <c r="AI153" s="110"/>
      <c r="AJ153" s="110"/>
      <c r="AK153" s="110"/>
      <c r="AL153" s="110"/>
      <c r="AM153" s="110"/>
    </row>
    <row r="154" spans="3:39" s="112" customFormat="1" x14ac:dyDescent="0.25">
      <c r="K154" s="110"/>
      <c r="L154" s="110"/>
      <c r="M154" s="110"/>
      <c r="N154" s="110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10"/>
      <c r="AD154" s="110"/>
      <c r="AE154" s="110"/>
      <c r="AF154" s="110"/>
      <c r="AG154" s="110"/>
      <c r="AH154" s="110"/>
      <c r="AI154" s="110"/>
      <c r="AJ154" s="110"/>
      <c r="AK154" s="110"/>
      <c r="AL154" s="110"/>
      <c r="AM154" s="110"/>
    </row>
    <row r="155" spans="3:39" s="112" customFormat="1" x14ac:dyDescent="0.25">
      <c r="K155" s="110"/>
      <c r="L155" s="110"/>
      <c r="M155" s="110"/>
      <c r="N155" s="110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  <c r="AI155" s="110"/>
      <c r="AJ155" s="110"/>
      <c r="AK155" s="110"/>
      <c r="AL155" s="110"/>
      <c r="AM155" s="110"/>
    </row>
    <row r="156" spans="3:39" s="112" customFormat="1" x14ac:dyDescent="0.25">
      <c r="K156" s="110"/>
      <c r="L156" s="110"/>
      <c r="M156" s="110"/>
      <c r="N156" s="110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  <c r="AI156" s="110"/>
      <c r="AJ156" s="110"/>
      <c r="AK156" s="110"/>
      <c r="AL156" s="110"/>
      <c r="AM156" s="110"/>
    </row>
    <row r="157" spans="3:39" s="112" customFormat="1" x14ac:dyDescent="0.25">
      <c r="K157" s="110"/>
      <c r="L157" s="110"/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  <c r="AI157" s="110"/>
      <c r="AJ157" s="110"/>
      <c r="AK157" s="110"/>
      <c r="AL157" s="110"/>
      <c r="AM157" s="110"/>
    </row>
    <row r="158" spans="3:39" s="112" customFormat="1" x14ac:dyDescent="0.25">
      <c r="K158" s="110"/>
      <c r="L158" s="110"/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  <c r="AI158" s="110"/>
      <c r="AJ158" s="110"/>
      <c r="AK158" s="110"/>
      <c r="AL158" s="110"/>
      <c r="AM158" s="110"/>
    </row>
    <row r="159" spans="3:39" s="112" customFormat="1" x14ac:dyDescent="0.25">
      <c r="K159" s="110"/>
      <c r="L159" s="110"/>
      <c r="M159" s="110"/>
      <c r="N159" s="110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  <c r="AI159" s="110"/>
      <c r="AJ159" s="110"/>
      <c r="AK159" s="110"/>
      <c r="AL159" s="110"/>
      <c r="AM159" s="110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C46:C94" formulaRange="1"/>
  </ignoredErrors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59"/>
  <sheetViews>
    <sheetView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8" customWidth="1"/>
    <col min="2" max="2" width="14.28515625" style="28" customWidth="1"/>
    <col min="3" max="6" width="14.42578125" style="28" customWidth="1"/>
    <col min="7" max="9" width="11.42578125" style="28" customWidth="1"/>
    <col min="10" max="10" width="1.85546875" style="28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51"/>
    </row>
    <row r="7" spans="1:20" x14ac:dyDescent="0.25">
      <c r="A7" s="49"/>
      <c r="B7" s="30"/>
      <c r="C7" s="235" t="s">
        <v>187</v>
      </c>
      <c r="D7" s="235"/>
      <c r="E7" s="235"/>
      <c r="F7" s="235"/>
      <c r="G7" s="235"/>
      <c r="H7" s="235"/>
      <c r="I7" s="235"/>
      <c r="J7" s="51"/>
    </row>
    <row r="8" spans="1:20" x14ac:dyDescent="0.25">
      <c r="A8" s="49"/>
      <c r="B8" s="30"/>
      <c r="C8" s="232" t="s">
        <v>184</v>
      </c>
      <c r="D8" s="232"/>
      <c r="E8" s="232"/>
      <c r="F8" s="232"/>
      <c r="G8" s="232"/>
      <c r="H8" s="232"/>
      <c r="I8" s="232"/>
      <c r="J8" s="51"/>
    </row>
    <row r="9" spans="1:20" x14ac:dyDescent="0.25">
      <c r="A9" s="49"/>
      <c r="B9" s="30"/>
      <c r="C9" s="31"/>
      <c r="D9" s="31"/>
      <c r="E9" s="31"/>
      <c r="F9" s="31"/>
      <c r="G9" s="30"/>
      <c r="H9" s="30"/>
      <c r="I9" s="87"/>
      <c r="J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4" t="s">
        <v>178</v>
      </c>
      <c r="H10" s="234" t="s">
        <v>180</v>
      </c>
      <c r="I10" s="234" t="s">
        <v>164</v>
      </c>
      <c r="J10" s="51"/>
    </row>
    <row r="11" spans="1:20" x14ac:dyDescent="0.25">
      <c r="A11" s="49"/>
      <c r="B11" s="32"/>
      <c r="C11" s="179">
        <v>2011</v>
      </c>
      <c r="D11" s="179">
        <f>+C11+1</f>
        <v>2012</v>
      </c>
      <c r="E11" s="179">
        <f>+D11+1</f>
        <v>2013</v>
      </c>
      <c r="F11" s="179">
        <f>+E11+1</f>
        <v>2014</v>
      </c>
      <c r="G11" s="234"/>
      <c r="H11" s="234"/>
      <c r="I11" s="234"/>
      <c r="J11" s="51"/>
      <c r="M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51"/>
    </row>
    <row r="13" spans="1:20" x14ac:dyDescent="0.25">
      <c r="A13" s="49"/>
      <c r="B13" s="60" t="s">
        <v>3</v>
      </c>
      <c r="C13" s="63">
        <v>74.527785437783493</v>
      </c>
      <c r="D13" s="63">
        <v>117.60243168199953</v>
      </c>
      <c r="E13" s="63">
        <v>112.61948612618907</v>
      </c>
      <c r="F13" s="65">
        <v>115.85942003318458</v>
      </c>
      <c r="G13" s="63">
        <v>2.8768857135124781</v>
      </c>
      <c r="H13" s="63">
        <v>102.87688571351248</v>
      </c>
      <c r="I13" s="63">
        <v>-4.2371109887289542</v>
      </c>
      <c r="J13" s="51"/>
      <c r="L13" s="28">
        <f t="shared" ref="L13:L24" si="0">IF(F13="","",1)</f>
        <v>1</v>
      </c>
      <c r="M13" s="111"/>
      <c r="N13" s="111"/>
      <c r="O13" s="68">
        <v>74527.785437783488</v>
      </c>
      <c r="P13" s="68">
        <v>117602.43168199953</v>
      </c>
      <c r="Q13" s="68">
        <v>112619.48612618908</v>
      </c>
      <c r="R13" s="68">
        <v>115859.42003318458</v>
      </c>
      <c r="S13" s="110"/>
      <c r="T13" s="186"/>
    </row>
    <row r="14" spans="1:20" x14ac:dyDescent="0.25">
      <c r="A14" s="49"/>
      <c r="B14" s="60" t="s">
        <v>4</v>
      </c>
      <c r="C14" s="63">
        <v>93.137130686149803</v>
      </c>
      <c r="D14" s="63">
        <v>135.7557986211246</v>
      </c>
      <c r="E14" s="63">
        <v>125.6452231388959</v>
      </c>
      <c r="F14" s="65">
        <v>122.73300034772086</v>
      </c>
      <c r="G14" s="63">
        <v>-2.3178141742449587</v>
      </c>
      <c r="H14" s="63">
        <v>97.682185825755042</v>
      </c>
      <c r="I14" s="63">
        <v>-7.4476196117750355</v>
      </c>
      <c r="J14" s="51"/>
      <c r="L14" s="28">
        <f t="shared" si="0"/>
        <v>1</v>
      </c>
      <c r="M14" s="111"/>
      <c r="N14" s="111"/>
      <c r="O14" s="68">
        <v>93137.130686149801</v>
      </c>
      <c r="P14" s="68">
        <v>135755.79862112459</v>
      </c>
      <c r="Q14" s="68">
        <v>125645.2231388959</v>
      </c>
      <c r="R14" s="68">
        <v>122733.00034772087</v>
      </c>
      <c r="S14" s="110"/>
      <c r="T14" s="186"/>
    </row>
    <row r="15" spans="1:20" x14ac:dyDescent="0.25">
      <c r="A15" s="49"/>
      <c r="B15" s="60" t="s">
        <v>5</v>
      </c>
      <c r="C15" s="63">
        <v>110.42592910902913</v>
      </c>
      <c r="D15" s="63">
        <v>145.84350170644629</v>
      </c>
      <c r="E15" s="63">
        <v>112.83166955727674</v>
      </c>
      <c r="F15" s="65">
        <v>140.60022000000001</v>
      </c>
      <c r="G15" s="63">
        <v>24.610599623031469</v>
      </c>
      <c r="H15" s="63">
        <v>124.61059962303148</v>
      </c>
      <c r="I15" s="63">
        <v>-22.635106647134506</v>
      </c>
      <c r="J15" s="51"/>
      <c r="L15" s="28">
        <f t="shared" si="0"/>
        <v>1</v>
      </c>
      <c r="M15" s="111"/>
      <c r="N15" s="111"/>
      <c r="O15" s="68">
        <v>110425.92910902912</v>
      </c>
      <c r="P15" s="68">
        <v>145843.50170644629</v>
      </c>
      <c r="Q15" s="68">
        <v>112831.66955727673</v>
      </c>
      <c r="R15" s="68">
        <v>140600.22</v>
      </c>
      <c r="S15" s="110"/>
      <c r="T15" s="186"/>
    </row>
    <row r="16" spans="1:20" x14ac:dyDescent="0.25">
      <c r="A16" s="49"/>
      <c r="B16" s="60" t="s">
        <v>6</v>
      </c>
      <c r="C16" s="63">
        <v>102.30065896150667</v>
      </c>
      <c r="D16" s="63">
        <v>123.02183974617587</v>
      </c>
      <c r="E16" s="63">
        <v>140.82619507927521</v>
      </c>
      <c r="F16" s="65">
        <v>138.11413000000002</v>
      </c>
      <c r="G16" s="63">
        <v>-1.9258242955073057</v>
      </c>
      <c r="H16" s="63">
        <v>98.074175704492689</v>
      </c>
      <c r="I16" s="63">
        <v>14.472515912486816</v>
      </c>
      <c r="J16" s="51"/>
      <c r="L16" s="28">
        <f t="shared" si="0"/>
        <v>1</v>
      </c>
      <c r="M16" s="111"/>
      <c r="N16" s="111"/>
      <c r="O16" s="68">
        <v>102300.65896150668</v>
      </c>
      <c r="P16" s="68">
        <v>123021.83974617587</v>
      </c>
      <c r="Q16" s="68">
        <v>140826.1950792752</v>
      </c>
      <c r="R16" s="68">
        <v>138114.13</v>
      </c>
      <c r="S16" s="110"/>
      <c r="T16" s="186"/>
    </row>
    <row r="17" spans="1:39" x14ac:dyDescent="0.25">
      <c r="A17" s="49"/>
      <c r="B17" s="60" t="s">
        <v>7</v>
      </c>
      <c r="C17" s="63">
        <v>118.38534517911994</v>
      </c>
      <c r="D17" s="63">
        <v>141.54730789781257</v>
      </c>
      <c r="E17" s="63">
        <v>148.20772370998336</v>
      </c>
      <c r="F17" s="65">
        <v>146.66987</v>
      </c>
      <c r="G17" s="63">
        <v>-1.0376339852521177</v>
      </c>
      <c r="H17" s="63">
        <v>98.962366014747886</v>
      </c>
      <c r="I17" s="63">
        <v>4.7054344664606118</v>
      </c>
      <c r="J17" s="51"/>
      <c r="L17" s="28">
        <f t="shared" si="0"/>
        <v>1</v>
      </c>
      <c r="M17" s="111"/>
      <c r="N17" s="111"/>
      <c r="O17" s="68">
        <v>118385.34517911993</v>
      </c>
      <c r="P17" s="68">
        <v>141547.30789781257</v>
      </c>
      <c r="Q17" s="68">
        <v>148207.72370998334</v>
      </c>
      <c r="R17" s="68">
        <v>146669.87</v>
      </c>
      <c r="S17" s="110"/>
      <c r="T17" s="186"/>
    </row>
    <row r="18" spans="1:39" x14ac:dyDescent="0.25">
      <c r="A18" s="49"/>
      <c r="B18" s="60" t="s">
        <v>8</v>
      </c>
      <c r="C18" s="63">
        <v>111.75916613755533</v>
      </c>
      <c r="D18" s="63">
        <v>144.7461172893139</v>
      </c>
      <c r="E18" s="63">
        <v>144.02836692700734</v>
      </c>
      <c r="F18" s="65">
        <v>120.13216</v>
      </c>
      <c r="G18" s="63">
        <v>-16.591319777386481</v>
      </c>
      <c r="H18" s="63">
        <v>83.408680222613512</v>
      </c>
      <c r="I18" s="63">
        <v>-0.49586847353697561</v>
      </c>
      <c r="J18" s="51"/>
      <c r="K18" s="141">
        <v>195.462693</v>
      </c>
      <c r="L18" s="28">
        <f t="shared" si="0"/>
        <v>1</v>
      </c>
      <c r="M18" s="111"/>
      <c r="N18" s="111"/>
      <c r="O18" s="68">
        <v>111759.16613755532</v>
      </c>
      <c r="P18" s="68">
        <v>144746.1172893139</v>
      </c>
      <c r="Q18" s="68">
        <v>144028.36692700733</v>
      </c>
      <c r="R18" s="68">
        <v>120132.16</v>
      </c>
      <c r="S18" s="110"/>
      <c r="T18" s="186"/>
    </row>
    <row r="19" spans="1:39" x14ac:dyDescent="0.25">
      <c r="A19" s="49"/>
      <c r="B19" s="60" t="s">
        <v>9</v>
      </c>
      <c r="C19" s="63">
        <v>116.79255277622045</v>
      </c>
      <c r="D19" s="63">
        <v>146.43401301058745</v>
      </c>
      <c r="E19" s="63">
        <v>150.76741445250411</v>
      </c>
      <c r="F19" s="65">
        <v>153.16876999999999</v>
      </c>
      <c r="G19" s="63">
        <v>1.5927550102362353</v>
      </c>
      <c r="H19" s="63">
        <v>101.59275501023623</v>
      </c>
      <c r="I19" s="63">
        <v>2.959286133613892</v>
      </c>
      <c r="J19" s="51"/>
      <c r="K19" s="141">
        <v>208.95389600000001</v>
      </c>
      <c r="L19" s="28">
        <f t="shared" si="0"/>
        <v>1</v>
      </c>
      <c r="M19" s="111"/>
      <c r="N19" s="111"/>
      <c r="O19" s="68">
        <v>116792.55277622044</v>
      </c>
      <c r="P19" s="68">
        <v>146434.01301058746</v>
      </c>
      <c r="Q19" s="68">
        <v>150767.4144525041</v>
      </c>
      <c r="R19" s="68">
        <v>153168.76999999999</v>
      </c>
      <c r="S19" s="110"/>
      <c r="T19" s="186"/>
    </row>
    <row r="20" spans="1:39" x14ac:dyDescent="0.25">
      <c r="A20" s="49"/>
      <c r="B20" s="60" t="s">
        <v>10</v>
      </c>
      <c r="C20" s="63">
        <v>128.6913794229942</v>
      </c>
      <c r="D20" s="63">
        <v>153.33183772399244</v>
      </c>
      <c r="E20" s="63">
        <v>140.56546790261777</v>
      </c>
      <c r="F20" s="65">
        <v>131.97704999999999</v>
      </c>
      <c r="G20" s="63">
        <v>-6.1099059610911999</v>
      </c>
      <c r="H20" s="63">
        <v>93.890094038908799</v>
      </c>
      <c r="I20" s="63">
        <v>-8.3259745731052881</v>
      </c>
      <c r="J20" s="51"/>
      <c r="K20" s="18">
        <v>6.9021882349692163</v>
      </c>
      <c r="L20" s="28">
        <f t="shared" si="0"/>
        <v>1</v>
      </c>
      <c r="M20" s="111"/>
      <c r="N20" s="111"/>
      <c r="O20" s="68">
        <v>128691.37942299421</v>
      </c>
      <c r="P20" s="68">
        <v>153331.83772399244</v>
      </c>
      <c r="Q20" s="68">
        <v>140565.46790261776</v>
      </c>
      <c r="R20" s="68">
        <v>131977.04999999999</v>
      </c>
      <c r="S20" s="110"/>
      <c r="T20" s="186"/>
    </row>
    <row r="21" spans="1:39" x14ac:dyDescent="0.25">
      <c r="A21" s="49"/>
      <c r="B21" s="60" t="s">
        <v>11</v>
      </c>
      <c r="C21" s="63">
        <v>142.87216536718566</v>
      </c>
      <c r="D21" s="63">
        <v>145.65835544061375</v>
      </c>
      <c r="E21" s="63">
        <v>134.44815</v>
      </c>
      <c r="F21" s="65">
        <v>146.16351</v>
      </c>
      <c r="G21" s="63">
        <v>24.181254739203112</v>
      </c>
      <c r="H21" s="63">
        <v>124.18125473920311</v>
      </c>
      <c r="I21" s="63">
        <v>-19.193272748443125</v>
      </c>
      <c r="J21" s="51"/>
      <c r="L21" s="28">
        <f t="shared" si="0"/>
        <v>1</v>
      </c>
      <c r="M21" s="111"/>
      <c r="N21" s="111"/>
      <c r="O21" s="68">
        <v>142872.16536718566</v>
      </c>
      <c r="P21" s="68">
        <v>145658.35544061376</v>
      </c>
      <c r="Q21" s="68">
        <v>134448.15</v>
      </c>
      <c r="R21" s="68">
        <v>146163.51</v>
      </c>
      <c r="S21" s="110"/>
      <c r="T21" s="186"/>
    </row>
    <row r="22" spans="1:39" x14ac:dyDescent="0.25">
      <c r="A22" s="49"/>
      <c r="B22" s="60" t="s">
        <v>12</v>
      </c>
      <c r="C22" s="63">
        <v>127.53160385344606</v>
      </c>
      <c r="D22" s="63">
        <v>140.52580998517166</v>
      </c>
      <c r="E22" s="63">
        <v>142.61349999999999</v>
      </c>
      <c r="F22" s="23">
        <v>141.18165999999997</v>
      </c>
      <c r="G22" s="23">
        <v>-1.0040003225501248</v>
      </c>
      <c r="H22" s="23">
        <v>98.995999677449873</v>
      </c>
      <c r="I22" s="23">
        <v>1.4856274552330406</v>
      </c>
      <c r="J22" s="51"/>
      <c r="L22" s="28">
        <f t="shared" si="0"/>
        <v>1</v>
      </c>
      <c r="M22" s="111"/>
      <c r="N22" s="111"/>
      <c r="O22" s="68">
        <v>127531.60385344605</v>
      </c>
      <c r="P22" s="68">
        <v>140525.80998517165</v>
      </c>
      <c r="Q22" s="68">
        <v>142613.5</v>
      </c>
      <c r="R22" s="68">
        <v>141181.65999999997</v>
      </c>
      <c r="S22" s="110"/>
      <c r="T22" s="186"/>
    </row>
    <row r="23" spans="1:39" x14ac:dyDescent="0.25">
      <c r="A23" s="49"/>
      <c r="B23" s="60" t="s">
        <v>13</v>
      </c>
      <c r="C23" s="63">
        <v>125.92008934273576</v>
      </c>
      <c r="D23" s="63">
        <v>131.08653827149701</v>
      </c>
      <c r="E23" s="63">
        <v>119.67971599290118</v>
      </c>
      <c r="F23" s="65"/>
      <c r="G23" s="63" t="s">
        <v>110</v>
      </c>
      <c r="H23" s="63" t="s">
        <v>110</v>
      </c>
      <c r="I23" s="63" t="s">
        <v>110</v>
      </c>
      <c r="J23" s="51"/>
      <c r="L23" s="28" t="str">
        <f t="shared" si="0"/>
        <v/>
      </c>
      <c r="M23" s="111"/>
      <c r="N23" s="111"/>
      <c r="O23" s="68">
        <v>125920.08934273577</v>
      </c>
      <c r="P23" s="68">
        <v>131086.538271497</v>
      </c>
      <c r="Q23" s="68">
        <v>119679.71599290118</v>
      </c>
      <c r="S23" s="110"/>
      <c r="T23" s="186"/>
    </row>
    <row r="24" spans="1:39" x14ac:dyDescent="0.25">
      <c r="A24" s="49"/>
      <c r="B24" s="60" t="s">
        <v>14</v>
      </c>
      <c r="C24" s="63">
        <v>118.80205346240432</v>
      </c>
      <c r="D24" s="63">
        <v>109.40755692169373</v>
      </c>
      <c r="E24" s="63">
        <v>119.91240006024081</v>
      </c>
      <c r="F24" s="65"/>
      <c r="G24" s="63" t="s">
        <v>110</v>
      </c>
      <c r="H24" s="63" t="s">
        <v>110</v>
      </c>
      <c r="I24" s="63" t="s">
        <v>110</v>
      </c>
      <c r="J24" s="51"/>
      <c r="L24" s="28" t="str">
        <f t="shared" si="0"/>
        <v/>
      </c>
      <c r="M24" s="111"/>
      <c r="N24" s="111"/>
      <c r="O24" s="68">
        <v>118802.05346240432</v>
      </c>
      <c r="P24" s="68">
        <v>109407.55692169373</v>
      </c>
      <c r="Q24" s="68">
        <v>119912.40006024082</v>
      </c>
      <c r="S24" s="110"/>
      <c r="T24" s="186"/>
    </row>
    <row r="25" spans="1:39" x14ac:dyDescent="0.25">
      <c r="A25" s="49"/>
      <c r="B25" s="64" t="s">
        <v>18</v>
      </c>
      <c r="C25" s="65">
        <v>1371.1458597361307</v>
      </c>
      <c r="D25" s="65">
        <v>1634.9611082964286</v>
      </c>
      <c r="E25" s="65">
        <v>1592.1453129468914</v>
      </c>
      <c r="F25" s="83">
        <v>1356.5997903809057</v>
      </c>
      <c r="G25" s="56"/>
      <c r="H25" s="38"/>
      <c r="I25" s="38"/>
      <c r="J25" s="51"/>
      <c r="M25" s="110"/>
      <c r="N25" s="110"/>
      <c r="O25" s="110"/>
      <c r="P25" s="110"/>
      <c r="Q25" s="110"/>
      <c r="R25" s="110"/>
      <c r="S25" s="110"/>
      <c r="T25" s="186"/>
    </row>
    <row r="26" spans="1:39" ht="18.75" customHeight="1" x14ac:dyDescent="0.25">
      <c r="A26" s="49"/>
      <c r="B26" s="64" t="s">
        <v>15</v>
      </c>
      <c r="C26" s="65"/>
      <c r="D26" s="65">
        <v>19.240494852317735</v>
      </c>
      <c r="E26" s="65">
        <v>-2.6187653719879411</v>
      </c>
      <c r="F26" s="37"/>
      <c r="G26" s="38"/>
      <c r="H26" s="38"/>
      <c r="I26" s="38"/>
      <c r="J26" s="51"/>
      <c r="M26" s="110"/>
      <c r="N26" s="110"/>
      <c r="O26" s="110"/>
      <c r="P26" s="110"/>
      <c r="Q26" s="110"/>
      <c r="R26" s="110"/>
      <c r="S26" s="110"/>
      <c r="T26" s="186"/>
    </row>
    <row r="27" spans="1:39" ht="12" customHeight="1" x14ac:dyDescent="0.25">
      <c r="A27" s="49"/>
      <c r="B27" s="60"/>
      <c r="C27" s="66"/>
      <c r="D27" s="66"/>
      <c r="E27" s="66"/>
      <c r="F27" s="40"/>
      <c r="G27" s="36"/>
      <c r="H27" s="36"/>
      <c r="I27" s="36"/>
      <c r="J27" s="51"/>
      <c r="M27" s="110"/>
      <c r="N27" s="110"/>
      <c r="O27" s="110"/>
      <c r="P27" s="110"/>
      <c r="Q27" s="110"/>
      <c r="R27" s="110"/>
      <c r="S27" s="110"/>
      <c r="T27" s="186"/>
    </row>
    <row r="28" spans="1:39" ht="18.75" customHeight="1" x14ac:dyDescent="0.25">
      <c r="A28" s="49"/>
      <c r="B28" s="64" t="s">
        <v>16</v>
      </c>
      <c r="C28" s="65">
        <v>1126.4237169309906</v>
      </c>
      <c r="D28" s="65">
        <v>1394.4670131032381</v>
      </c>
      <c r="E28" s="65">
        <v>1352.5531968937494</v>
      </c>
      <c r="F28" s="23">
        <v>1356.5997903809057</v>
      </c>
      <c r="G28" s="59">
        <v>0.29918183598616199</v>
      </c>
      <c r="H28" s="23">
        <v>100.29918183598616</v>
      </c>
      <c r="I28" s="23">
        <v>-3.0057230336495322</v>
      </c>
      <c r="J28" s="51"/>
      <c r="T28" s="186"/>
    </row>
    <row r="29" spans="1:39" ht="18.75" customHeight="1" x14ac:dyDescent="0.25">
      <c r="A29" s="49"/>
      <c r="B29" s="64" t="s">
        <v>15</v>
      </c>
      <c r="C29" s="65"/>
      <c r="D29" s="65">
        <v>23.795956365562642</v>
      </c>
      <c r="E29" s="65">
        <v>-3.0057230336495322</v>
      </c>
      <c r="F29" s="23">
        <v>0.29918183598616199</v>
      </c>
      <c r="G29" s="38"/>
      <c r="H29" s="38"/>
      <c r="I29" s="38"/>
      <c r="J29" s="51"/>
      <c r="T29" s="186"/>
    </row>
    <row r="30" spans="1:39" ht="12" customHeight="1" x14ac:dyDescent="0.25">
      <c r="A30" s="49"/>
      <c r="B30" s="32"/>
      <c r="C30" s="39"/>
      <c r="D30" s="39"/>
      <c r="E30" s="39"/>
      <c r="F30" s="40"/>
      <c r="G30" s="36"/>
      <c r="H30" s="36"/>
      <c r="I30" s="36"/>
      <c r="J30" s="51"/>
      <c r="T30" s="186"/>
    </row>
    <row r="31" spans="1:39" ht="14.25" customHeight="1" x14ac:dyDescent="0.25">
      <c r="A31" s="49"/>
      <c r="B31" s="34"/>
      <c r="C31" s="35"/>
      <c r="D31" s="35"/>
      <c r="E31" s="35"/>
      <c r="F31" s="35"/>
      <c r="G31" s="36"/>
      <c r="H31" s="36"/>
      <c r="I31" s="36"/>
      <c r="J31" s="51"/>
      <c r="T31" s="186"/>
    </row>
    <row r="32" spans="1:39" s="44" customFormat="1" x14ac:dyDescent="0.25">
      <c r="A32" s="52"/>
      <c r="B32" s="32"/>
      <c r="C32" s="41"/>
      <c r="D32" s="41"/>
      <c r="E32" s="41"/>
      <c r="F32" s="42"/>
      <c r="G32" s="43"/>
      <c r="H32" s="43"/>
      <c r="I32" s="43"/>
      <c r="J32" s="51"/>
      <c r="K32" s="18"/>
      <c r="L32" s="18" t="s">
        <v>110</v>
      </c>
      <c r="M32" s="18"/>
      <c r="N32" s="18"/>
      <c r="O32" s="18"/>
      <c r="P32" s="18"/>
      <c r="Q32" s="18"/>
      <c r="R32" s="18"/>
      <c r="S32" s="18"/>
      <c r="T32" s="186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4" customFormat="1" x14ac:dyDescent="0.25">
      <c r="A33" s="52"/>
      <c r="B33" s="32"/>
      <c r="C33" s="41"/>
      <c r="D33" s="41"/>
      <c r="E33" s="41"/>
      <c r="F33" s="42"/>
      <c r="G33" s="43"/>
      <c r="H33" s="43"/>
      <c r="I33" s="43"/>
      <c r="J33" s="51"/>
      <c r="K33" s="18"/>
      <c r="L33" s="18" t="s">
        <v>110</v>
      </c>
      <c r="M33" s="18"/>
      <c r="N33" s="18"/>
      <c r="O33" s="18"/>
      <c r="P33" s="18"/>
      <c r="Q33" s="18"/>
      <c r="R33" s="18"/>
      <c r="S33" s="18"/>
      <c r="T33" s="186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4" customFormat="1" x14ac:dyDescent="0.25">
      <c r="A34" s="52"/>
      <c r="B34" s="32"/>
      <c r="C34" s="41"/>
      <c r="D34" s="41"/>
      <c r="E34" s="41"/>
      <c r="F34" s="42"/>
      <c r="G34" s="43"/>
      <c r="H34" s="43"/>
      <c r="I34" s="43"/>
      <c r="J34" s="51"/>
      <c r="K34" s="18"/>
      <c r="L34" s="18" t="s">
        <v>110</v>
      </c>
      <c r="M34" s="18"/>
      <c r="N34" s="18"/>
      <c r="O34" s="18"/>
      <c r="P34" s="18"/>
      <c r="Q34" s="18"/>
      <c r="R34" s="18"/>
      <c r="S34" s="18"/>
      <c r="T34" s="186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4" customFormat="1" x14ac:dyDescent="0.25">
      <c r="A35" s="52"/>
      <c r="B35" s="32"/>
      <c r="C35" s="41"/>
      <c r="D35" s="41"/>
      <c r="E35" s="41"/>
      <c r="F35" s="42"/>
      <c r="G35" s="43"/>
      <c r="H35" s="43"/>
      <c r="I35" s="43"/>
      <c r="J35" s="51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86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4" customFormat="1" x14ac:dyDescent="0.25">
      <c r="A36" s="52"/>
      <c r="B36" s="32"/>
      <c r="C36" s="41"/>
      <c r="D36" s="41"/>
      <c r="E36" s="41"/>
      <c r="F36" s="42"/>
      <c r="G36" s="43"/>
      <c r="H36" s="43"/>
      <c r="I36" s="43"/>
      <c r="J36" s="51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86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4" customFormat="1" x14ac:dyDescent="0.25">
      <c r="A37" s="52"/>
      <c r="B37" s="32"/>
      <c r="C37" s="41"/>
      <c r="D37" s="41"/>
      <c r="E37" s="41"/>
      <c r="F37" s="42"/>
      <c r="G37" s="43"/>
      <c r="H37" s="43"/>
      <c r="I37" s="43"/>
      <c r="J37" s="51"/>
      <c r="K37" s="18"/>
      <c r="L37" s="18"/>
      <c r="M37" s="18"/>
      <c r="N37" s="18"/>
      <c r="O37" s="18"/>
      <c r="P37" s="18"/>
      <c r="Q37" s="18"/>
      <c r="R37" s="18"/>
      <c r="S37" s="18"/>
      <c r="T37" s="186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4" customFormat="1" x14ac:dyDescent="0.25">
      <c r="A38" s="52"/>
      <c r="B38" s="32"/>
      <c r="C38" s="41"/>
      <c r="D38" s="41"/>
      <c r="E38" s="41"/>
      <c r="F38" s="42"/>
      <c r="G38" s="43"/>
      <c r="H38" s="43"/>
      <c r="I38" s="43"/>
      <c r="J38" s="51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86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4" customFormat="1" x14ac:dyDescent="0.25">
      <c r="A39" s="52"/>
      <c r="B39" s="32"/>
      <c r="C39" s="41"/>
      <c r="D39" s="41"/>
      <c r="E39" s="41"/>
      <c r="F39" s="42"/>
      <c r="G39" s="43"/>
      <c r="H39" s="43"/>
      <c r="I39" s="43"/>
      <c r="J39" s="51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86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4" customFormat="1" x14ac:dyDescent="0.25">
      <c r="A40" s="52"/>
      <c r="B40" s="32"/>
      <c r="C40" s="41"/>
      <c r="D40" s="41"/>
      <c r="E40" s="41"/>
      <c r="F40" s="42"/>
      <c r="G40" s="43"/>
      <c r="H40" s="43"/>
      <c r="I40" s="43"/>
      <c r="J40" s="51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86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4" customFormat="1" x14ac:dyDescent="0.25">
      <c r="A41" s="52"/>
      <c r="B41" s="32"/>
      <c r="C41" s="41"/>
      <c r="D41" s="41"/>
      <c r="E41" s="41"/>
      <c r="F41" s="42"/>
      <c r="G41" s="43"/>
      <c r="H41" s="43"/>
      <c r="I41" s="43"/>
      <c r="J41" s="51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86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4" customFormat="1" x14ac:dyDescent="0.25">
      <c r="A42" s="52"/>
      <c r="B42" s="32"/>
      <c r="C42" s="41"/>
      <c r="D42" s="41"/>
      <c r="E42" s="41"/>
      <c r="F42" s="42"/>
      <c r="G42" s="43"/>
      <c r="H42" s="43"/>
      <c r="I42" s="43"/>
      <c r="J42" s="51"/>
      <c r="K42" s="18"/>
      <c r="L42" s="18"/>
      <c r="M42" s="18"/>
      <c r="N42" s="18"/>
      <c r="O42" s="18"/>
      <c r="P42" s="18"/>
      <c r="Q42" s="18"/>
      <c r="R42" s="18"/>
      <c r="S42" s="18"/>
      <c r="T42" s="186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4" customFormat="1" x14ac:dyDescent="0.25">
      <c r="A43" s="52"/>
      <c r="B43" s="32"/>
      <c r="C43" s="41"/>
      <c r="D43" s="41"/>
      <c r="E43" s="41"/>
      <c r="F43" s="42"/>
      <c r="G43" s="43"/>
      <c r="H43" s="43"/>
      <c r="I43" s="43"/>
      <c r="J43" s="51"/>
      <c r="K43" s="18"/>
      <c r="L43" s="18"/>
      <c r="M43" s="18"/>
      <c r="N43" s="18"/>
      <c r="O43" s="18"/>
      <c r="P43" s="18"/>
      <c r="Q43" s="18"/>
      <c r="R43" s="18"/>
      <c r="S43" s="18"/>
      <c r="T43" s="186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4" customFormat="1" x14ac:dyDescent="0.25">
      <c r="A44" s="52"/>
      <c r="B44" s="34"/>
      <c r="C44" s="42"/>
      <c r="D44" s="42"/>
      <c r="E44" s="42"/>
      <c r="F44" s="42"/>
      <c r="G44" s="45"/>
      <c r="H44" s="45"/>
      <c r="I44" s="45"/>
      <c r="J44" s="51"/>
      <c r="K44" s="18"/>
      <c r="L44" s="18"/>
      <c r="M44" s="18"/>
      <c r="N44" s="18"/>
      <c r="O44" s="18"/>
      <c r="P44" s="18"/>
      <c r="Q44" s="18"/>
      <c r="R44" s="18"/>
      <c r="S44" s="18"/>
      <c r="T44" s="186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x14ac:dyDescent="0.25">
      <c r="A45" s="53"/>
      <c r="B45" s="67" t="s">
        <v>232</v>
      </c>
      <c r="C45" s="54"/>
      <c r="D45" s="54"/>
      <c r="E45" s="54"/>
      <c r="F45" s="54"/>
      <c r="G45" s="54"/>
      <c r="H45" s="54"/>
      <c r="I45" s="54"/>
      <c r="J45" s="55"/>
      <c r="T45" s="186"/>
    </row>
    <row r="46" spans="1:39" s="110" customFormat="1" x14ac:dyDescent="0.25">
      <c r="K46" s="18"/>
      <c r="L46" s="18"/>
      <c r="M46" s="18"/>
      <c r="N46" s="18"/>
      <c r="O46" s="18"/>
      <c r="P46" s="18"/>
      <c r="Q46" s="18"/>
      <c r="R46" s="18"/>
      <c r="S46" s="18"/>
      <c r="T46" s="186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s="110" customFormat="1" x14ac:dyDescent="0.25">
      <c r="T47" s="186"/>
    </row>
    <row r="48" spans="1:39" s="110" customFormat="1" x14ac:dyDescent="0.25">
      <c r="B48" s="18" t="s">
        <v>186</v>
      </c>
      <c r="C48" s="18"/>
      <c r="D48" s="18"/>
      <c r="E48" s="18"/>
      <c r="F48" s="111"/>
      <c r="G48" s="111"/>
      <c r="T48" s="186"/>
    </row>
    <row r="49" spans="2:39" s="112" customFormat="1" x14ac:dyDescent="0.25">
      <c r="B49" s="205">
        <v>74527.785437783488</v>
      </c>
      <c r="C49" s="207"/>
      <c r="D49" s="208">
        <v>40544</v>
      </c>
      <c r="E49" s="29"/>
      <c r="K49" s="110"/>
      <c r="L49" s="110"/>
      <c r="M49" s="110"/>
      <c r="N49" s="110"/>
      <c r="O49" s="110"/>
      <c r="P49" s="110"/>
      <c r="Q49" s="110"/>
      <c r="R49" s="110"/>
      <c r="S49" s="110"/>
      <c r="T49" s="186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</row>
    <row r="50" spans="2:39" s="112" customFormat="1" x14ac:dyDescent="0.25">
      <c r="B50" s="205">
        <v>93137.130686149801</v>
      </c>
      <c r="C50" s="207"/>
      <c r="D50" s="208">
        <v>40575</v>
      </c>
      <c r="E50" s="29"/>
      <c r="K50" s="110"/>
      <c r="L50" s="110"/>
      <c r="M50" s="110"/>
      <c r="N50" s="110"/>
      <c r="O50" s="110"/>
      <c r="P50" s="110"/>
      <c r="Q50" s="110"/>
      <c r="R50" s="110"/>
      <c r="S50" s="110"/>
      <c r="T50" s="186"/>
      <c r="U50" s="110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</row>
    <row r="51" spans="2:39" s="112" customFormat="1" x14ac:dyDescent="0.25">
      <c r="B51" s="205">
        <v>110425.92910902912</v>
      </c>
      <c r="C51" s="207"/>
      <c r="D51" s="208">
        <v>40603</v>
      </c>
      <c r="E51" s="29"/>
      <c r="K51" s="110"/>
      <c r="L51" s="110"/>
      <c r="M51" s="110"/>
      <c r="N51" s="110"/>
      <c r="O51" s="110"/>
      <c r="P51" s="110"/>
      <c r="Q51" s="110"/>
      <c r="R51" s="110"/>
      <c r="S51" s="110"/>
      <c r="T51" s="186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</row>
    <row r="52" spans="2:39" s="112" customFormat="1" x14ac:dyDescent="0.25">
      <c r="B52" s="205">
        <v>102300.65896150668</v>
      </c>
      <c r="C52" s="207"/>
      <c r="D52" s="208">
        <v>40634</v>
      </c>
      <c r="E52" s="29"/>
      <c r="K52" s="110"/>
      <c r="L52" s="110"/>
      <c r="M52" s="110"/>
      <c r="N52" s="110"/>
      <c r="O52" s="110"/>
      <c r="P52" s="110"/>
      <c r="Q52" s="110"/>
      <c r="R52" s="110"/>
      <c r="S52" s="110"/>
      <c r="T52" s="186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</row>
    <row r="53" spans="2:39" s="112" customFormat="1" x14ac:dyDescent="0.25">
      <c r="B53" s="205">
        <v>118385.34517911993</v>
      </c>
      <c r="C53" s="207"/>
      <c r="D53" s="208">
        <v>40664</v>
      </c>
      <c r="E53" s="29"/>
      <c r="K53" s="110"/>
      <c r="L53" s="110"/>
      <c r="M53" s="110"/>
      <c r="N53" s="110"/>
      <c r="O53" s="110"/>
      <c r="P53" s="110"/>
      <c r="Q53" s="110"/>
      <c r="R53" s="110"/>
      <c r="S53" s="110"/>
      <c r="T53" s="186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</row>
    <row r="54" spans="2:39" s="112" customFormat="1" x14ac:dyDescent="0.25">
      <c r="B54" s="205">
        <v>111759.16613755532</v>
      </c>
      <c r="C54" s="207"/>
      <c r="D54" s="208">
        <v>40695</v>
      </c>
      <c r="E54" s="29"/>
      <c r="K54" s="110"/>
      <c r="L54" s="110"/>
      <c r="M54" s="110"/>
      <c r="N54" s="110"/>
      <c r="O54" s="110"/>
      <c r="P54" s="110"/>
      <c r="Q54" s="110"/>
      <c r="R54" s="110"/>
      <c r="S54" s="110"/>
      <c r="T54" s="186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</row>
    <row r="55" spans="2:39" s="112" customFormat="1" x14ac:dyDescent="0.25">
      <c r="B55" s="205">
        <v>116792.55277622044</v>
      </c>
      <c r="C55" s="207"/>
      <c r="D55" s="208">
        <v>40725</v>
      </c>
      <c r="E55" s="29"/>
      <c r="K55" s="110"/>
      <c r="L55" s="110"/>
      <c r="M55" s="110"/>
      <c r="N55" s="110"/>
      <c r="O55" s="110"/>
      <c r="P55" s="110"/>
      <c r="Q55" s="110"/>
      <c r="R55" s="110"/>
      <c r="S55" s="110"/>
      <c r="T55" s="186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</row>
    <row r="56" spans="2:39" s="112" customFormat="1" x14ac:dyDescent="0.25">
      <c r="B56" s="205">
        <v>128691.37942299421</v>
      </c>
      <c r="C56" s="207"/>
      <c r="D56" s="208">
        <v>40756</v>
      </c>
      <c r="E56" s="29"/>
      <c r="K56" s="110"/>
      <c r="L56" s="110"/>
      <c r="M56" s="110"/>
      <c r="N56" s="110"/>
      <c r="O56" s="110"/>
      <c r="P56" s="110"/>
      <c r="Q56" s="110"/>
      <c r="R56" s="110"/>
      <c r="S56" s="110"/>
      <c r="T56" s="186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</row>
    <row r="57" spans="2:39" s="112" customFormat="1" x14ac:dyDescent="0.25">
      <c r="B57" s="205">
        <v>142872.16536718566</v>
      </c>
      <c r="C57" s="207"/>
      <c r="D57" s="208">
        <v>40787</v>
      </c>
      <c r="E57" s="29"/>
      <c r="K57" s="110"/>
      <c r="L57" s="110"/>
      <c r="M57" s="110"/>
      <c r="N57" s="110"/>
      <c r="O57" s="110"/>
      <c r="P57" s="110"/>
      <c r="Q57" s="110"/>
      <c r="R57" s="110"/>
      <c r="S57" s="110"/>
      <c r="T57" s="186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</row>
    <row r="58" spans="2:39" s="112" customFormat="1" x14ac:dyDescent="0.25">
      <c r="B58" s="205">
        <v>127531.60385344605</v>
      </c>
      <c r="C58" s="207"/>
      <c r="D58" s="208">
        <v>40817</v>
      </c>
      <c r="E58" s="29"/>
      <c r="K58" s="110"/>
      <c r="L58" s="110"/>
      <c r="M58" s="110"/>
      <c r="N58" s="110"/>
      <c r="O58" s="110"/>
      <c r="P58" s="110"/>
      <c r="Q58" s="110"/>
      <c r="R58" s="110"/>
      <c r="S58" s="110"/>
      <c r="T58" s="186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</row>
    <row r="59" spans="2:39" s="112" customFormat="1" x14ac:dyDescent="0.25">
      <c r="B59" s="205">
        <v>125920.08934273577</v>
      </c>
      <c r="C59" s="207"/>
      <c r="D59" s="208">
        <v>40848</v>
      </c>
      <c r="E59" s="29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</row>
    <row r="60" spans="2:39" s="112" customFormat="1" x14ac:dyDescent="0.25">
      <c r="B60" s="205">
        <v>118802.05346240432</v>
      </c>
      <c r="C60" s="209">
        <f>+AVERAGE(B49:B60)/1000</f>
        <v>114.26215497801091</v>
      </c>
      <c r="D60" s="208">
        <v>40878</v>
      </c>
      <c r="E60" s="29"/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</row>
    <row r="61" spans="2:39" s="112" customFormat="1" x14ac:dyDescent="0.25">
      <c r="B61" s="205">
        <v>117602.43168199953</v>
      </c>
      <c r="C61" s="209">
        <f t="shared" ref="C61:C88" si="1">+AVERAGE(B50:B61)/1000</f>
        <v>117.85170883169556</v>
      </c>
      <c r="D61" s="208">
        <v>40909</v>
      </c>
      <c r="E61" s="29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</row>
    <row r="62" spans="2:39" s="112" customFormat="1" x14ac:dyDescent="0.25">
      <c r="B62" s="205">
        <v>135755.79862112459</v>
      </c>
      <c r="C62" s="209">
        <f t="shared" si="1"/>
        <v>121.40326449294348</v>
      </c>
      <c r="D62" s="208">
        <v>40940</v>
      </c>
      <c r="E62" s="29"/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</row>
    <row r="63" spans="2:39" s="112" customFormat="1" x14ac:dyDescent="0.25">
      <c r="B63" s="205">
        <v>145843.50170644629</v>
      </c>
      <c r="C63" s="209">
        <f t="shared" si="1"/>
        <v>124.35472887606156</v>
      </c>
      <c r="D63" s="208">
        <v>40969</v>
      </c>
      <c r="E63" s="29"/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</row>
    <row r="64" spans="2:39" s="112" customFormat="1" x14ac:dyDescent="0.25">
      <c r="B64" s="205">
        <v>123021.83974617587</v>
      </c>
      <c r="C64" s="209">
        <f t="shared" si="1"/>
        <v>126.08149394145066</v>
      </c>
      <c r="D64" s="208">
        <v>41000</v>
      </c>
      <c r="E64" s="29"/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</row>
    <row r="65" spans="2:39" s="112" customFormat="1" x14ac:dyDescent="0.25">
      <c r="B65" s="205">
        <v>141547.30789781257</v>
      </c>
      <c r="C65" s="209">
        <f t="shared" si="1"/>
        <v>128.01165750134172</v>
      </c>
      <c r="D65" s="208">
        <v>41030</v>
      </c>
      <c r="E65" s="29"/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</row>
    <row r="66" spans="2:39" s="112" customFormat="1" x14ac:dyDescent="0.25">
      <c r="B66" s="205">
        <v>144746.1172893139</v>
      </c>
      <c r="C66" s="209">
        <f t="shared" si="1"/>
        <v>130.76057009732159</v>
      </c>
      <c r="D66" s="208">
        <v>41061</v>
      </c>
      <c r="E66" s="29"/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</row>
    <row r="67" spans="2:39" s="112" customFormat="1" x14ac:dyDescent="0.25">
      <c r="B67" s="205">
        <v>146434.01301058746</v>
      </c>
      <c r="C67" s="209">
        <f t="shared" si="1"/>
        <v>133.23069178351881</v>
      </c>
      <c r="D67" s="208">
        <v>41091</v>
      </c>
      <c r="E67" s="29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</row>
    <row r="68" spans="2:39" s="112" customFormat="1" x14ac:dyDescent="0.25">
      <c r="B68" s="205">
        <v>153331.83772399244</v>
      </c>
      <c r="C68" s="209">
        <f t="shared" si="1"/>
        <v>135.28406330860204</v>
      </c>
      <c r="D68" s="208">
        <v>41122</v>
      </c>
      <c r="E68" s="29"/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</row>
    <row r="69" spans="2:39" s="112" customFormat="1" x14ac:dyDescent="0.25">
      <c r="B69" s="205">
        <v>145658.35544061376</v>
      </c>
      <c r="C69" s="209">
        <f t="shared" si="1"/>
        <v>135.51624581472106</v>
      </c>
      <c r="D69" s="208">
        <v>41153</v>
      </c>
      <c r="E69" s="29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</row>
    <row r="70" spans="2:39" s="112" customFormat="1" x14ac:dyDescent="0.25">
      <c r="B70" s="205">
        <v>140525.80998517165</v>
      </c>
      <c r="C70" s="209">
        <f t="shared" si="1"/>
        <v>136.59909632569818</v>
      </c>
      <c r="D70" s="208">
        <v>41183</v>
      </c>
      <c r="E70" s="29"/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</row>
    <row r="71" spans="2:39" s="112" customFormat="1" x14ac:dyDescent="0.25">
      <c r="B71" s="205">
        <v>131086.538271497</v>
      </c>
      <c r="C71" s="209">
        <f t="shared" si="1"/>
        <v>137.02963373642831</v>
      </c>
      <c r="D71" s="208">
        <v>41214</v>
      </c>
      <c r="E71" s="29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</row>
    <row r="72" spans="2:39" s="112" customFormat="1" x14ac:dyDescent="0.25">
      <c r="B72" s="205">
        <v>109407.55692169373</v>
      </c>
      <c r="C72" s="209">
        <f t="shared" si="1"/>
        <v>136.24675902470241</v>
      </c>
      <c r="D72" s="208">
        <v>41244</v>
      </c>
      <c r="E72" s="29"/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</row>
    <row r="73" spans="2:39" s="112" customFormat="1" x14ac:dyDescent="0.25">
      <c r="B73" s="205">
        <v>112619.48612618908</v>
      </c>
      <c r="C73" s="209">
        <f t="shared" si="1"/>
        <v>135.8315135617182</v>
      </c>
      <c r="D73" s="208">
        <v>41275</v>
      </c>
      <c r="E73" s="29"/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</row>
    <row r="74" spans="2:39" s="112" customFormat="1" x14ac:dyDescent="0.25">
      <c r="B74" s="205">
        <v>125645.2231388959</v>
      </c>
      <c r="C74" s="209">
        <f t="shared" si="1"/>
        <v>134.98896560486577</v>
      </c>
      <c r="D74" s="208">
        <v>41306</v>
      </c>
      <c r="E74" s="29"/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</row>
    <row r="75" spans="2:39" s="112" customFormat="1" x14ac:dyDescent="0.25">
      <c r="B75" s="205">
        <v>112831.66955727673</v>
      </c>
      <c r="C75" s="209">
        <f t="shared" si="1"/>
        <v>132.23797959243501</v>
      </c>
      <c r="D75" s="208">
        <v>41334</v>
      </c>
      <c r="E75" s="29"/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</row>
    <row r="76" spans="2:39" s="112" customFormat="1" x14ac:dyDescent="0.25">
      <c r="B76" s="205">
        <v>140826.1950792752</v>
      </c>
      <c r="C76" s="209">
        <f t="shared" si="1"/>
        <v>133.72167587019325</v>
      </c>
      <c r="D76" s="208">
        <v>41365</v>
      </c>
      <c r="E76" s="29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</row>
    <row r="77" spans="2:39" s="112" customFormat="1" x14ac:dyDescent="0.25">
      <c r="B77" s="205">
        <v>148207.72370998334</v>
      </c>
      <c r="C77" s="209">
        <f t="shared" si="1"/>
        <v>134.27671052120749</v>
      </c>
      <c r="D77" s="208">
        <v>41395</v>
      </c>
      <c r="E77" s="29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</row>
    <row r="78" spans="2:39" s="112" customFormat="1" x14ac:dyDescent="0.25">
      <c r="B78" s="205">
        <v>144028.36692700733</v>
      </c>
      <c r="C78" s="209">
        <f t="shared" si="1"/>
        <v>134.21689799101532</v>
      </c>
      <c r="D78" s="208">
        <v>41426</v>
      </c>
      <c r="E78" s="29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</row>
    <row r="79" spans="2:39" s="112" customFormat="1" x14ac:dyDescent="0.25">
      <c r="B79" s="205">
        <v>150767.4144525041</v>
      </c>
      <c r="C79" s="209">
        <f t="shared" si="1"/>
        <v>134.57801477784167</v>
      </c>
      <c r="D79" s="208">
        <v>41456</v>
      </c>
      <c r="E79" s="29"/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</row>
    <row r="80" spans="2:39" s="112" customFormat="1" x14ac:dyDescent="0.25">
      <c r="B80" s="205">
        <v>140565.46790261776</v>
      </c>
      <c r="C80" s="209">
        <f t="shared" si="1"/>
        <v>133.51415062606046</v>
      </c>
      <c r="D80" s="208">
        <v>41487</v>
      </c>
      <c r="E80" s="29"/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</row>
    <row r="81" spans="2:39" s="112" customFormat="1" x14ac:dyDescent="0.25">
      <c r="B81" s="205">
        <v>134448.15</v>
      </c>
      <c r="C81" s="209">
        <f t="shared" si="1"/>
        <v>132.57996683934263</v>
      </c>
      <c r="D81" s="208">
        <v>41518</v>
      </c>
      <c r="E81" s="29"/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</row>
    <row r="82" spans="2:39" s="112" customFormat="1" x14ac:dyDescent="0.25">
      <c r="B82" s="205">
        <v>142613.5</v>
      </c>
      <c r="C82" s="209">
        <f t="shared" si="1"/>
        <v>132.753941007245</v>
      </c>
      <c r="D82" s="208">
        <v>41548</v>
      </c>
      <c r="E82" s="29"/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</row>
    <row r="83" spans="2:39" s="112" customFormat="1" x14ac:dyDescent="0.25">
      <c r="B83" s="205">
        <v>119679.71599290118</v>
      </c>
      <c r="C83" s="209">
        <f t="shared" si="1"/>
        <v>131.80337248402873</v>
      </c>
      <c r="D83" s="208">
        <v>41579</v>
      </c>
      <c r="E83" s="29"/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</row>
    <row r="84" spans="2:39" s="112" customFormat="1" x14ac:dyDescent="0.25">
      <c r="B84" s="205">
        <v>119912.40006024082</v>
      </c>
      <c r="C84" s="209">
        <f t="shared" si="1"/>
        <v>132.67877607890762</v>
      </c>
      <c r="D84" s="208">
        <v>41609</v>
      </c>
      <c r="E84" s="29"/>
      <c r="K84" s="110"/>
      <c r="L84" s="110"/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</row>
    <row r="85" spans="2:39" s="112" customFormat="1" x14ac:dyDescent="0.25">
      <c r="B85" s="205">
        <v>115859.42003318458</v>
      </c>
      <c r="C85" s="209">
        <f t="shared" si="1"/>
        <v>132.94877057115724</v>
      </c>
      <c r="D85" s="208">
        <v>41640</v>
      </c>
      <c r="E85" s="29"/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</row>
    <row r="86" spans="2:39" s="112" customFormat="1" x14ac:dyDescent="0.25">
      <c r="B86" s="205">
        <v>122733.00034772087</v>
      </c>
      <c r="C86" s="209">
        <f t="shared" si="1"/>
        <v>132.70608533855932</v>
      </c>
      <c r="D86" s="208">
        <v>41671</v>
      </c>
      <c r="E86" s="29"/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</row>
    <row r="87" spans="2:39" s="112" customFormat="1" x14ac:dyDescent="0.25">
      <c r="B87" s="205">
        <v>140600.22</v>
      </c>
      <c r="C87" s="209">
        <f t="shared" si="1"/>
        <v>135.02013120878627</v>
      </c>
      <c r="D87" s="208">
        <v>41699</v>
      </c>
      <c r="E87" s="29"/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</row>
    <row r="88" spans="2:39" s="112" customFormat="1" x14ac:dyDescent="0.25">
      <c r="B88" s="205">
        <v>138114.13</v>
      </c>
      <c r="C88" s="209">
        <f t="shared" si="1"/>
        <v>134.79412578551336</v>
      </c>
      <c r="D88" s="208">
        <v>41730</v>
      </c>
      <c r="E88" s="29"/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</row>
    <row r="89" spans="2:39" s="112" customFormat="1" x14ac:dyDescent="0.25">
      <c r="B89" s="205">
        <v>146669.87</v>
      </c>
      <c r="C89" s="209">
        <f>+AVERAGE(B78:B89)/1000</f>
        <v>134.66597130968142</v>
      </c>
      <c r="D89" s="208">
        <v>41760</v>
      </c>
      <c r="E89" s="29"/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  <c r="AH89" s="110"/>
      <c r="AI89" s="110"/>
      <c r="AJ89" s="110"/>
      <c r="AK89" s="110"/>
      <c r="AL89" s="110"/>
      <c r="AM89" s="110"/>
    </row>
    <row r="90" spans="2:39" s="112" customFormat="1" x14ac:dyDescent="0.25">
      <c r="B90" s="205">
        <v>120132.16</v>
      </c>
      <c r="C90" s="209">
        <f>+AVERAGE(B79:B90)/1000</f>
        <v>132.67462073243078</v>
      </c>
      <c r="D90" s="208">
        <v>41791</v>
      </c>
      <c r="E90" s="29"/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</row>
    <row r="91" spans="2:39" s="112" customFormat="1" x14ac:dyDescent="0.25">
      <c r="B91" s="205">
        <v>153168.76999999999</v>
      </c>
      <c r="C91" s="209">
        <f t="shared" ref="C91:C94" si="2">+AVERAGE(B80:B91)/1000</f>
        <v>132.87473369472212</v>
      </c>
      <c r="D91" s="208">
        <v>41821</v>
      </c>
      <c r="E91" s="29"/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</row>
    <row r="92" spans="2:39" s="112" customFormat="1" x14ac:dyDescent="0.25">
      <c r="B92" s="205">
        <v>131977.04999999999</v>
      </c>
      <c r="C92" s="209">
        <f t="shared" si="2"/>
        <v>132.1590322028373</v>
      </c>
      <c r="D92" s="208">
        <v>41852</v>
      </c>
      <c r="E92" s="29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</row>
    <row r="93" spans="2:39" s="112" customFormat="1" x14ac:dyDescent="0.25">
      <c r="B93" s="205">
        <v>146163.51</v>
      </c>
      <c r="C93" s="209">
        <f t="shared" si="2"/>
        <v>133.1353122028373</v>
      </c>
      <c r="D93" s="208">
        <v>41883</v>
      </c>
      <c r="E93" s="29"/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</row>
    <row r="94" spans="2:39" s="112" customFormat="1" x14ac:dyDescent="0.25">
      <c r="B94" s="205">
        <v>141181.65999999997</v>
      </c>
      <c r="C94" s="209">
        <f t="shared" si="2"/>
        <v>133.01599220283728</v>
      </c>
      <c r="D94" s="208">
        <v>41913</v>
      </c>
      <c r="E94" s="29"/>
      <c r="K94" s="110"/>
      <c r="L94" s="110"/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  <c r="AJ94" s="110"/>
      <c r="AK94" s="110"/>
      <c r="AL94" s="110"/>
      <c r="AM94" s="110"/>
    </row>
    <row r="95" spans="2:39" s="112" customFormat="1" x14ac:dyDescent="0.25">
      <c r="B95" s="162"/>
      <c r="C95" s="163"/>
      <c r="K95" s="110"/>
      <c r="L95" s="110"/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  <c r="AH95" s="110"/>
      <c r="AI95" s="110"/>
      <c r="AJ95" s="110"/>
      <c r="AK95" s="110"/>
      <c r="AL95" s="110"/>
      <c r="AM95" s="110"/>
    </row>
    <row r="96" spans="2:39" s="112" customFormat="1" x14ac:dyDescent="0.25">
      <c r="B96" s="162"/>
      <c r="C96" s="163"/>
      <c r="K96" s="110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  <c r="AH96" s="110"/>
      <c r="AI96" s="110"/>
      <c r="AJ96" s="110"/>
      <c r="AK96" s="110"/>
      <c r="AL96" s="110"/>
      <c r="AM96" s="110"/>
    </row>
    <row r="97" spans="2:39" s="112" customFormat="1" x14ac:dyDescent="0.25">
      <c r="B97" s="162"/>
      <c r="C97" s="163"/>
      <c r="K97" s="110"/>
      <c r="L97" s="110"/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</row>
    <row r="98" spans="2:39" s="112" customFormat="1" x14ac:dyDescent="0.25">
      <c r="B98" s="162"/>
      <c r="C98" s="163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  <c r="AH98" s="110"/>
      <c r="AI98" s="110"/>
      <c r="AJ98" s="110"/>
      <c r="AK98" s="110"/>
      <c r="AL98" s="110"/>
      <c r="AM98" s="110"/>
    </row>
    <row r="99" spans="2:39" s="112" customFormat="1" x14ac:dyDescent="0.25">
      <c r="B99" s="162"/>
      <c r="C99" s="163"/>
      <c r="K99" s="110"/>
      <c r="L99" s="110"/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</row>
    <row r="100" spans="2:39" s="112" customFormat="1" x14ac:dyDescent="0.25">
      <c r="B100" s="162"/>
      <c r="C100" s="163"/>
      <c r="K100" s="110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  <c r="AH100" s="110"/>
      <c r="AI100" s="110"/>
      <c r="AJ100" s="110"/>
      <c r="AK100" s="110"/>
      <c r="AL100" s="110"/>
      <c r="AM100" s="110"/>
    </row>
    <row r="101" spans="2:39" s="112" customFormat="1" x14ac:dyDescent="0.25">
      <c r="B101" s="162"/>
      <c r="C101" s="163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  <c r="AH101" s="110"/>
      <c r="AI101" s="110"/>
      <c r="AJ101" s="110"/>
      <c r="AK101" s="110"/>
      <c r="AL101" s="110"/>
      <c r="AM101" s="110"/>
    </row>
    <row r="102" spans="2:39" s="112" customFormat="1" x14ac:dyDescent="0.25">
      <c r="B102" s="162"/>
      <c r="C102" s="163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  <c r="AH102" s="110"/>
      <c r="AI102" s="110"/>
      <c r="AJ102" s="110"/>
      <c r="AK102" s="110"/>
      <c r="AL102" s="110"/>
      <c r="AM102" s="110"/>
    </row>
    <row r="103" spans="2:39" s="112" customFormat="1" x14ac:dyDescent="0.25">
      <c r="B103" s="162"/>
      <c r="C103" s="163"/>
      <c r="K103" s="110"/>
      <c r="L103" s="110"/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  <c r="AH103" s="110"/>
      <c r="AI103" s="110"/>
      <c r="AJ103" s="110"/>
      <c r="AK103" s="110"/>
      <c r="AL103" s="110"/>
      <c r="AM103" s="110"/>
    </row>
    <row r="104" spans="2:39" s="112" customFormat="1" x14ac:dyDescent="0.25">
      <c r="B104" s="162"/>
      <c r="C104" s="163"/>
      <c r="K104" s="110"/>
      <c r="L104" s="110"/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  <c r="AH104" s="110"/>
      <c r="AI104" s="110"/>
      <c r="AJ104" s="110"/>
      <c r="AK104" s="110"/>
      <c r="AL104" s="110"/>
      <c r="AM104" s="110"/>
    </row>
    <row r="105" spans="2:39" s="112" customFormat="1" x14ac:dyDescent="0.25">
      <c r="B105" s="162"/>
      <c r="C105" s="163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</row>
    <row r="106" spans="2:39" s="112" customFormat="1" x14ac:dyDescent="0.25">
      <c r="B106" s="162"/>
      <c r="C106" s="163"/>
      <c r="K106" s="110"/>
      <c r="L106" s="110"/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  <c r="AH106" s="110"/>
      <c r="AI106" s="110"/>
      <c r="AJ106" s="110"/>
      <c r="AK106" s="110"/>
      <c r="AL106" s="110"/>
      <c r="AM106" s="110"/>
    </row>
    <row r="107" spans="2:39" s="112" customFormat="1" x14ac:dyDescent="0.25">
      <c r="B107" s="162"/>
      <c r="C107" s="163"/>
      <c r="K107" s="110"/>
      <c r="L107" s="110"/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  <c r="AH107" s="110"/>
      <c r="AI107" s="110"/>
      <c r="AJ107" s="110"/>
      <c r="AK107" s="110"/>
      <c r="AL107" s="110"/>
      <c r="AM107" s="110"/>
    </row>
    <row r="108" spans="2:39" s="112" customFormat="1" x14ac:dyDescent="0.25">
      <c r="B108" s="162"/>
      <c r="C108" s="163"/>
      <c r="K108" s="110"/>
      <c r="L108" s="110"/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  <c r="AH108" s="110"/>
      <c r="AI108" s="110"/>
      <c r="AJ108" s="110"/>
      <c r="AK108" s="110"/>
      <c r="AL108" s="110"/>
      <c r="AM108" s="110"/>
    </row>
    <row r="109" spans="2:39" s="112" customFormat="1" x14ac:dyDescent="0.25">
      <c r="B109" s="162"/>
      <c r="C109" s="163"/>
      <c r="K109" s="110"/>
      <c r="L109" s="110"/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  <c r="AH109" s="110"/>
      <c r="AI109" s="110"/>
      <c r="AJ109" s="110"/>
      <c r="AK109" s="110"/>
      <c r="AL109" s="110"/>
      <c r="AM109" s="110"/>
    </row>
    <row r="110" spans="2:39" s="112" customFormat="1" x14ac:dyDescent="0.25">
      <c r="B110" s="162"/>
      <c r="C110" s="163"/>
      <c r="K110" s="110"/>
      <c r="L110" s="110"/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  <c r="AH110" s="110"/>
      <c r="AI110" s="110"/>
      <c r="AJ110" s="110"/>
      <c r="AK110" s="110"/>
      <c r="AL110" s="110"/>
      <c r="AM110" s="110"/>
    </row>
    <row r="111" spans="2:39" s="112" customFormat="1" x14ac:dyDescent="0.25">
      <c r="B111" s="162"/>
      <c r="C111" s="163"/>
      <c r="K111" s="110"/>
      <c r="L111" s="110"/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  <c r="AH111" s="110"/>
      <c r="AI111" s="110"/>
      <c r="AJ111" s="110"/>
      <c r="AK111" s="110"/>
      <c r="AL111" s="110"/>
      <c r="AM111" s="110"/>
    </row>
    <row r="112" spans="2:39" s="112" customFormat="1" x14ac:dyDescent="0.25">
      <c r="B112" s="162"/>
      <c r="C112" s="163"/>
      <c r="K112" s="110"/>
      <c r="L112" s="110"/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  <c r="AH112" s="110"/>
      <c r="AI112" s="110"/>
      <c r="AJ112" s="110"/>
      <c r="AK112" s="110"/>
      <c r="AL112" s="110"/>
      <c r="AM112" s="110"/>
    </row>
    <row r="113" spans="2:39" s="112" customFormat="1" x14ac:dyDescent="0.25">
      <c r="B113" s="162"/>
      <c r="C113" s="163"/>
      <c r="K113" s="110"/>
      <c r="L113" s="110"/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  <c r="AH113" s="110"/>
      <c r="AI113" s="110"/>
      <c r="AJ113" s="110"/>
      <c r="AK113" s="110"/>
      <c r="AL113" s="110"/>
      <c r="AM113" s="110"/>
    </row>
    <row r="114" spans="2:39" s="112" customFormat="1" x14ac:dyDescent="0.25">
      <c r="B114" s="162"/>
      <c r="C114" s="163"/>
      <c r="K114" s="110"/>
      <c r="L114" s="110"/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  <c r="AH114" s="110"/>
      <c r="AI114" s="110"/>
      <c r="AJ114" s="110"/>
      <c r="AK114" s="110"/>
      <c r="AL114" s="110"/>
      <c r="AM114" s="110"/>
    </row>
    <row r="115" spans="2:39" s="112" customFormat="1" x14ac:dyDescent="0.25">
      <c r="B115" s="162"/>
      <c r="C115" s="163"/>
      <c r="K115" s="110"/>
      <c r="L115" s="110"/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  <c r="AH115" s="110"/>
      <c r="AI115" s="110"/>
      <c r="AJ115" s="110"/>
      <c r="AK115" s="110"/>
      <c r="AL115" s="110"/>
      <c r="AM115" s="110"/>
    </row>
    <row r="116" spans="2:39" s="112" customFormat="1" x14ac:dyDescent="0.25">
      <c r="B116" s="162"/>
      <c r="C116" s="163"/>
      <c r="K116" s="110"/>
      <c r="L116" s="110"/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  <c r="AH116" s="110"/>
      <c r="AI116" s="110"/>
      <c r="AJ116" s="110"/>
      <c r="AK116" s="110"/>
      <c r="AL116" s="110"/>
      <c r="AM116" s="110"/>
    </row>
    <row r="117" spans="2:39" s="112" customFormat="1" x14ac:dyDescent="0.25">
      <c r="B117" s="162"/>
      <c r="C117" s="163"/>
      <c r="K117" s="110"/>
      <c r="L117" s="110"/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  <c r="AH117" s="110"/>
      <c r="AI117" s="110"/>
      <c r="AJ117" s="110"/>
      <c r="AK117" s="110"/>
      <c r="AL117" s="110"/>
      <c r="AM117" s="110"/>
    </row>
    <row r="118" spans="2:39" s="112" customFormat="1" x14ac:dyDescent="0.25">
      <c r="C118" s="163"/>
      <c r="K118" s="110"/>
      <c r="L118" s="110"/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  <c r="AH118" s="110"/>
      <c r="AI118" s="110"/>
      <c r="AJ118" s="110"/>
      <c r="AK118" s="110"/>
      <c r="AL118" s="110"/>
      <c r="AM118" s="110"/>
    </row>
    <row r="119" spans="2:39" s="112" customFormat="1" x14ac:dyDescent="0.25">
      <c r="C119" s="163"/>
      <c r="K119" s="110"/>
      <c r="L119" s="110"/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  <c r="AH119" s="110"/>
      <c r="AI119" s="110"/>
      <c r="AJ119" s="110"/>
      <c r="AK119" s="110"/>
      <c r="AL119" s="110"/>
      <c r="AM119" s="110"/>
    </row>
    <row r="120" spans="2:39" s="112" customFormat="1" x14ac:dyDescent="0.25">
      <c r="C120" s="163"/>
      <c r="K120" s="110"/>
      <c r="L120" s="110"/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  <c r="AH120" s="110"/>
      <c r="AI120" s="110"/>
      <c r="AJ120" s="110"/>
      <c r="AK120" s="110"/>
      <c r="AL120" s="110"/>
      <c r="AM120" s="110"/>
    </row>
    <row r="121" spans="2:39" s="112" customFormat="1" x14ac:dyDescent="0.25">
      <c r="C121" s="163"/>
      <c r="K121" s="110"/>
      <c r="L121" s="110"/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  <c r="AH121" s="110"/>
      <c r="AI121" s="110"/>
      <c r="AJ121" s="110"/>
      <c r="AK121" s="110"/>
      <c r="AL121" s="110"/>
      <c r="AM121" s="110"/>
    </row>
    <row r="122" spans="2:39" s="112" customFormat="1" x14ac:dyDescent="0.25">
      <c r="C122" s="163"/>
      <c r="K122" s="110"/>
      <c r="L122" s="110"/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  <c r="AH122" s="110"/>
      <c r="AI122" s="110"/>
      <c r="AJ122" s="110"/>
      <c r="AK122" s="110"/>
      <c r="AL122" s="110"/>
      <c r="AM122" s="110"/>
    </row>
    <row r="123" spans="2:39" s="112" customFormat="1" x14ac:dyDescent="0.25">
      <c r="C123" s="163"/>
      <c r="K123" s="110"/>
      <c r="L123" s="110"/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  <c r="AH123" s="110"/>
      <c r="AI123" s="110"/>
      <c r="AJ123" s="110"/>
      <c r="AK123" s="110"/>
      <c r="AL123" s="110"/>
      <c r="AM123" s="110"/>
    </row>
    <row r="124" spans="2:39" s="112" customFormat="1" x14ac:dyDescent="0.25">
      <c r="C124" s="163"/>
      <c r="K124" s="110"/>
      <c r="L124" s="110"/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  <c r="AH124" s="110"/>
      <c r="AI124" s="110"/>
      <c r="AJ124" s="110"/>
      <c r="AK124" s="110"/>
      <c r="AL124" s="110"/>
      <c r="AM124" s="110"/>
    </row>
    <row r="125" spans="2:39" s="112" customFormat="1" x14ac:dyDescent="0.25">
      <c r="C125" s="163"/>
      <c r="K125" s="110"/>
      <c r="L125" s="110"/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  <c r="AH125" s="110"/>
      <c r="AI125" s="110"/>
      <c r="AJ125" s="110"/>
      <c r="AK125" s="110"/>
      <c r="AL125" s="110"/>
      <c r="AM125" s="110"/>
    </row>
    <row r="126" spans="2:39" s="112" customFormat="1" x14ac:dyDescent="0.25">
      <c r="C126" s="163"/>
      <c r="K126" s="110"/>
      <c r="L126" s="110"/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  <c r="AH126" s="110"/>
      <c r="AI126" s="110"/>
      <c r="AJ126" s="110"/>
      <c r="AK126" s="110"/>
      <c r="AL126" s="110"/>
      <c r="AM126" s="110"/>
    </row>
    <row r="127" spans="2:39" s="112" customFormat="1" x14ac:dyDescent="0.25">
      <c r="C127" s="163"/>
      <c r="K127" s="110"/>
      <c r="L127" s="110"/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  <c r="AH127" s="110"/>
      <c r="AI127" s="110"/>
      <c r="AJ127" s="110"/>
      <c r="AK127" s="110"/>
      <c r="AL127" s="110"/>
      <c r="AM127" s="110"/>
    </row>
    <row r="128" spans="2:39" s="112" customFormat="1" x14ac:dyDescent="0.25">
      <c r="C128" s="163"/>
      <c r="K128" s="110"/>
      <c r="L128" s="110"/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  <c r="AH128" s="110"/>
      <c r="AI128" s="110"/>
      <c r="AJ128" s="110"/>
      <c r="AK128" s="110"/>
      <c r="AL128" s="110"/>
      <c r="AM128" s="110"/>
    </row>
    <row r="129" spans="3:39" s="112" customFormat="1" x14ac:dyDescent="0.25">
      <c r="C129" s="163"/>
      <c r="K129" s="110"/>
      <c r="L129" s="110"/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  <c r="AH129" s="110"/>
      <c r="AI129" s="110"/>
      <c r="AJ129" s="110"/>
      <c r="AK129" s="110"/>
      <c r="AL129" s="110"/>
      <c r="AM129" s="110"/>
    </row>
    <row r="130" spans="3:39" s="112" customFormat="1" x14ac:dyDescent="0.25">
      <c r="C130" s="163"/>
      <c r="K130" s="110"/>
      <c r="L130" s="110"/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  <c r="AH130" s="110"/>
      <c r="AI130" s="110"/>
      <c r="AJ130" s="110"/>
      <c r="AK130" s="110"/>
      <c r="AL130" s="110"/>
      <c r="AM130" s="110"/>
    </row>
    <row r="131" spans="3:39" s="112" customFormat="1" x14ac:dyDescent="0.25">
      <c r="C131" s="163"/>
      <c r="K131" s="110"/>
      <c r="L131" s="110"/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  <c r="AH131" s="110"/>
      <c r="AI131" s="110"/>
      <c r="AJ131" s="110"/>
      <c r="AK131" s="110"/>
      <c r="AL131" s="110"/>
      <c r="AM131" s="110"/>
    </row>
    <row r="132" spans="3:39" s="112" customFormat="1" x14ac:dyDescent="0.25">
      <c r="C132" s="163"/>
      <c r="K132" s="110"/>
      <c r="L132" s="110"/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  <c r="AH132" s="110"/>
      <c r="AI132" s="110"/>
      <c r="AJ132" s="110"/>
      <c r="AK132" s="110"/>
      <c r="AL132" s="110"/>
      <c r="AM132" s="110"/>
    </row>
    <row r="133" spans="3:39" s="112" customFormat="1" x14ac:dyDescent="0.25">
      <c r="C133" s="163"/>
      <c r="K133" s="110"/>
      <c r="L133" s="110"/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  <c r="AH133" s="110"/>
      <c r="AI133" s="110"/>
      <c r="AJ133" s="110"/>
      <c r="AK133" s="110"/>
      <c r="AL133" s="110"/>
      <c r="AM133" s="110"/>
    </row>
    <row r="134" spans="3:39" s="112" customFormat="1" x14ac:dyDescent="0.25">
      <c r="C134" s="163"/>
      <c r="K134" s="110"/>
      <c r="L134" s="110"/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  <c r="AH134" s="110"/>
      <c r="AI134" s="110"/>
      <c r="AJ134" s="110"/>
      <c r="AK134" s="110"/>
      <c r="AL134" s="110"/>
      <c r="AM134" s="110"/>
    </row>
    <row r="135" spans="3:39" s="112" customFormat="1" x14ac:dyDescent="0.25">
      <c r="C135" s="163"/>
      <c r="K135" s="110"/>
      <c r="L135" s="110"/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  <c r="AH135" s="110"/>
      <c r="AI135" s="110"/>
      <c r="AJ135" s="110"/>
      <c r="AK135" s="110"/>
      <c r="AL135" s="110"/>
      <c r="AM135" s="110"/>
    </row>
    <row r="136" spans="3:39" s="112" customFormat="1" x14ac:dyDescent="0.25">
      <c r="C136" s="163"/>
      <c r="K136" s="110"/>
      <c r="L136" s="110"/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  <c r="AH136" s="110"/>
      <c r="AI136" s="110"/>
      <c r="AJ136" s="110"/>
      <c r="AK136" s="110"/>
      <c r="AL136" s="110"/>
      <c r="AM136" s="110"/>
    </row>
    <row r="137" spans="3:39" s="112" customFormat="1" x14ac:dyDescent="0.25">
      <c r="C137" s="163"/>
      <c r="K137" s="110"/>
      <c r="L137" s="110"/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  <c r="AH137" s="110"/>
      <c r="AI137" s="110"/>
      <c r="AJ137" s="110"/>
      <c r="AK137" s="110"/>
      <c r="AL137" s="110"/>
      <c r="AM137" s="110"/>
    </row>
    <row r="138" spans="3:39" s="112" customFormat="1" x14ac:dyDescent="0.25">
      <c r="C138" s="163"/>
      <c r="K138" s="110"/>
      <c r="L138" s="110"/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  <c r="Z138" s="110"/>
      <c r="AA138" s="110"/>
      <c r="AB138" s="110"/>
      <c r="AC138" s="110"/>
      <c r="AD138" s="110"/>
      <c r="AE138" s="110"/>
      <c r="AF138" s="110"/>
      <c r="AG138" s="110"/>
      <c r="AH138" s="110"/>
      <c r="AI138" s="110"/>
      <c r="AJ138" s="110"/>
      <c r="AK138" s="110"/>
      <c r="AL138" s="110"/>
      <c r="AM138" s="110"/>
    </row>
    <row r="139" spans="3:39" s="112" customFormat="1" x14ac:dyDescent="0.25">
      <c r="C139" s="163"/>
      <c r="K139" s="110"/>
      <c r="L139" s="110"/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  <c r="AC139" s="110"/>
      <c r="AD139" s="110"/>
      <c r="AE139" s="110"/>
      <c r="AF139" s="110"/>
      <c r="AG139" s="110"/>
      <c r="AH139" s="110"/>
      <c r="AI139" s="110"/>
      <c r="AJ139" s="110"/>
      <c r="AK139" s="110"/>
      <c r="AL139" s="110"/>
      <c r="AM139" s="110"/>
    </row>
    <row r="140" spans="3:39" s="112" customFormat="1" x14ac:dyDescent="0.25">
      <c r="C140" s="163"/>
      <c r="K140" s="110"/>
      <c r="L140" s="110"/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  <c r="Z140" s="110"/>
      <c r="AA140" s="110"/>
      <c r="AB140" s="110"/>
      <c r="AC140" s="110"/>
      <c r="AD140" s="110"/>
      <c r="AE140" s="110"/>
      <c r="AF140" s="110"/>
      <c r="AG140" s="110"/>
      <c r="AH140" s="110"/>
      <c r="AI140" s="110"/>
      <c r="AJ140" s="110"/>
      <c r="AK140" s="110"/>
      <c r="AL140" s="110"/>
      <c r="AM140" s="110"/>
    </row>
    <row r="141" spans="3:39" s="112" customFormat="1" x14ac:dyDescent="0.25">
      <c r="C141" s="163"/>
      <c r="K141" s="110"/>
      <c r="L141" s="110"/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  <c r="Z141" s="110"/>
      <c r="AA141" s="110"/>
      <c r="AB141" s="110"/>
      <c r="AC141" s="110"/>
      <c r="AD141" s="110"/>
      <c r="AE141" s="110"/>
      <c r="AF141" s="110"/>
      <c r="AG141" s="110"/>
      <c r="AH141" s="110"/>
      <c r="AI141" s="110"/>
      <c r="AJ141" s="110"/>
      <c r="AK141" s="110"/>
      <c r="AL141" s="110"/>
      <c r="AM141" s="110"/>
    </row>
    <row r="142" spans="3:39" s="112" customFormat="1" x14ac:dyDescent="0.25">
      <c r="C142" s="163"/>
      <c r="K142" s="110"/>
      <c r="L142" s="110"/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  <c r="Z142" s="110"/>
      <c r="AA142" s="110"/>
      <c r="AB142" s="110"/>
      <c r="AC142" s="110"/>
      <c r="AD142" s="110"/>
      <c r="AE142" s="110"/>
      <c r="AF142" s="110"/>
      <c r="AG142" s="110"/>
      <c r="AH142" s="110"/>
      <c r="AI142" s="110"/>
      <c r="AJ142" s="110"/>
      <c r="AK142" s="110"/>
      <c r="AL142" s="110"/>
      <c r="AM142" s="110"/>
    </row>
    <row r="143" spans="3:39" s="112" customFormat="1" x14ac:dyDescent="0.25">
      <c r="C143" s="163"/>
      <c r="K143" s="110"/>
      <c r="L143" s="110"/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  <c r="Z143" s="110"/>
      <c r="AA143" s="110"/>
      <c r="AB143" s="110"/>
      <c r="AC143" s="110"/>
      <c r="AD143" s="110"/>
      <c r="AE143" s="110"/>
      <c r="AF143" s="110"/>
      <c r="AG143" s="110"/>
      <c r="AH143" s="110"/>
      <c r="AI143" s="110"/>
      <c r="AJ143" s="110"/>
      <c r="AK143" s="110"/>
      <c r="AL143" s="110"/>
      <c r="AM143" s="110"/>
    </row>
    <row r="144" spans="3:39" s="112" customFormat="1" x14ac:dyDescent="0.25">
      <c r="C144" s="163"/>
      <c r="K144" s="110"/>
      <c r="L144" s="110"/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  <c r="Z144" s="110"/>
      <c r="AA144" s="110"/>
      <c r="AB144" s="110"/>
      <c r="AC144" s="110"/>
      <c r="AD144" s="110"/>
      <c r="AE144" s="110"/>
      <c r="AF144" s="110"/>
      <c r="AG144" s="110"/>
      <c r="AH144" s="110"/>
      <c r="AI144" s="110"/>
      <c r="AJ144" s="110"/>
      <c r="AK144" s="110"/>
      <c r="AL144" s="110"/>
      <c r="AM144" s="110"/>
    </row>
    <row r="145" spans="3:39" s="112" customFormat="1" x14ac:dyDescent="0.25">
      <c r="C145" s="163"/>
      <c r="K145" s="110"/>
      <c r="L145" s="110"/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  <c r="Z145" s="110"/>
      <c r="AA145" s="110"/>
      <c r="AB145" s="110"/>
      <c r="AC145" s="110"/>
      <c r="AD145" s="110"/>
      <c r="AE145" s="110"/>
      <c r="AF145" s="110"/>
      <c r="AG145" s="110"/>
      <c r="AH145" s="110"/>
      <c r="AI145" s="110"/>
      <c r="AJ145" s="110"/>
      <c r="AK145" s="110"/>
      <c r="AL145" s="110"/>
      <c r="AM145" s="110"/>
    </row>
    <row r="146" spans="3:39" s="112" customFormat="1" x14ac:dyDescent="0.25">
      <c r="C146" s="163"/>
      <c r="K146" s="110"/>
      <c r="L146" s="110"/>
      <c r="M146" s="110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110"/>
      <c r="AD146" s="110"/>
      <c r="AE146" s="110"/>
      <c r="AF146" s="110"/>
      <c r="AG146" s="110"/>
      <c r="AH146" s="110"/>
      <c r="AI146" s="110"/>
      <c r="AJ146" s="110"/>
      <c r="AK146" s="110"/>
      <c r="AL146" s="110"/>
      <c r="AM146" s="110"/>
    </row>
    <row r="147" spans="3:39" s="112" customFormat="1" x14ac:dyDescent="0.25">
      <c r="C147" s="163"/>
      <c r="K147" s="110"/>
      <c r="L147" s="110"/>
      <c r="M147" s="110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110"/>
      <c r="AD147" s="110"/>
      <c r="AE147" s="110"/>
      <c r="AF147" s="110"/>
      <c r="AG147" s="110"/>
      <c r="AH147" s="110"/>
      <c r="AI147" s="110"/>
      <c r="AJ147" s="110"/>
      <c r="AK147" s="110"/>
      <c r="AL147" s="110"/>
      <c r="AM147" s="110"/>
    </row>
    <row r="148" spans="3:39" s="112" customFormat="1" x14ac:dyDescent="0.25">
      <c r="K148" s="110"/>
      <c r="L148" s="110"/>
      <c r="M148" s="110"/>
      <c r="N148" s="11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  <c r="Z148" s="110"/>
      <c r="AA148" s="110"/>
      <c r="AB148" s="110"/>
      <c r="AC148" s="110"/>
      <c r="AD148" s="110"/>
      <c r="AE148" s="110"/>
      <c r="AF148" s="110"/>
      <c r="AG148" s="110"/>
      <c r="AH148" s="110"/>
      <c r="AI148" s="110"/>
      <c r="AJ148" s="110"/>
      <c r="AK148" s="110"/>
      <c r="AL148" s="110"/>
      <c r="AM148" s="110"/>
    </row>
    <row r="149" spans="3:39" s="112" customFormat="1" x14ac:dyDescent="0.25">
      <c r="K149" s="110"/>
      <c r="L149" s="110"/>
      <c r="M149" s="110"/>
      <c r="N149" s="11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  <c r="Z149" s="110"/>
      <c r="AA149" s="110"/>
      <c r="AB149" s="110"/>
      <c r="AC149" s="110"/>
      <c r="AD149" s="110"/>
      <c r="AE149" s="110"/>
      <c r="AF149" s="110"/>
      <c r="AG149" s="110"/>
      <c r="AH149" s="110"/>
      <c r="AI149" s="110"/>
      <c r="AJ149" s="110"/>
      <c r="AK149" s="110"/>
      <c r="AL149" s="110"/>
      <c r="AM149" s="110"/>
    </row>
    <row r="150" spans="3:39" s="112" customFormat="1" x14ac:dyDescent="0.25">
      <c r="K150" s="110"/>
      <c r="L150" s="110"/>
      <c r="M150" s="110"/>
      <c r="N150" s="11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  <c r="Z150" s="110"/>
      <c r="AA150" s="110"/>
      <c r="AB150" s="110"/>
      <c r="AC150" s="110"/>
      <c r="AD150" s="110"/>
      <c r="AE150" s="110"/>
      <c r="AF150" s="110"/>
      <c r="AG150" s="110"/>
      <c r="AH150" s="110"/>
      <c r="AI150" s="110"/>
      <c r="AJ150" s="110"/>
      <c r="AK150" s="110"/>
      <c r="AL150" s="110"/>
      <c r="AM150" s="110"/>
    </row>
    <row r="151" spans="3:39" s="112" customFormat="1" x14ac:dyDescent="0.25">
      <c r="K151" s="110"/>
      <c r="L151" s="110"/>
      <c r="M151" s="110"/>
      <c r="N151" s="11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  <c r="Z151" s="110"/>
      <c r="AA151" s="110"/>
      <c r="AB151" s="110"/>
      <c r="AC151" s="110"/>
      <c r="AD151" s="110"/>
      <c r="AE151" s="110"/>
      <c r="AF151" s="110"/>
      <c r="AG151" s="110"/>
      <c r="AH151" s="110"/>
      <c r="AI151" s="110"/>
      <c r="AJ151" s="110"/>
      <c r="AK151" s="110"/>
      <c r="AL151" s="110"/>
      <c r="AM151" s="110"/>
    </row>
    <row r="152" spans="3:39" s="112" customFormat="1" x14ac:dyDescent="0.25">
      <c r="K152" s="110"/>
      <c r="L152" s="110"/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110"/>
      <c r="AD152" s="110"/>
      <c r="AE152" s="110"/>
      <c r="AF152" s="110"/>
      <c r="AG152" s="110"/>
      <c r="AH152" s="110"/>
      <c r="AI152" s="110"/>
      <c r="AJ152" s="110"/>
      <c r="AK152" s="110"/>
      <c r="AL152" s="110"/>
      <c r="AM152" s="110"/>
    </row>
    <row r="153" spans="3:39" s="112" customFormat="1" x14ac:dyDescent="0.25">
      <c r="K153" s="110"/>
      <c r="L153" s="110"/>
      <c r="M153" s="110"/>
      <c r="N153" s="11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  <c r="Z153" s="110"/>
      <c r="AA153" s="110"/>
      <c r="AB153" s="110"/>
      <c r="AC153" s="110"/>
      <c r="AD153" s="110"/>
      <c r="AE153" s="110"/>
      <c r="AF153" s="110"/>
      <c r="AG153" s="110"/>
      <c r="AH153" s="110"/>
      <c r="AI153" s="110"/>
      <c r="AJ153" s="110"/>
      <c r="AK153" s="110"/>
      <c r="AL153" s="110"/>
      <c r="AM153" s="110"/>
    </row>
    <row r="154" spans="3:39" s="112" customFormat="1" x14ac:dyDescent="0.25">
      <c r="K154" s="110"/>
      <c r="L154" s="110"/>
      <c r="M154" s="110"/>
      <c r="N154" s="110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10"/>
      <c r="AD154" s="110"/>
      <c r="AE154" s="110"/>
      <c r="AF154" s="110"/>
      <c r="AG154" s="110"/>
      <c r="AH154" s="110"/>
      <c r="AI154" s="110"/>
      <c r="AJ154" s="110"/>
      <c r="AK154" s="110"/>
      <c r="AL154" s="110"/>
      <c r="AM154" s="110"/>
    </row>
    <row r="155" spans="3:39" s="112" customFormat="1" x14ac:dyDescent="0.25">
      <c r="K155" s="110"/>
      <c r="L155" s="110"/>
      <c r="M155" s="110"/>
      <c r="N155" s="110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  <c r="AI155" s="110"/>
      <c r="AJ155" s="110"/>
      <c r="AK155" s="110"/>
      <c r="AL155" s="110"/>
      <c r="AM155" s="110"/>
    </row>
    <row r="156" spans="3:39" s="112" customFormat="1" x14ac:dyDescent="0.25">
      <c r="K156" s="110"/>
      <c r="L156" s="110"/>
      <c r="M156" s="110"/>
      <c r="N156" s="110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  <c r="AI156" s="110"/>
      <c r="AJ156" s="110"/>
      <c r="AK156" s="110"/>
      <c r="AL156" s="110"/>
      <c r="AM156" s="110"/>
    </row>
    <row r="157" spans="3:39" s="112" customFormat="1" x14ac:dyDescent="0.25">
      <c r="K157" s="110"/>
      <c r="L157" s="110"/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  <c r="AI157" s="110"/>
      <c r="AJ157" s="110"/>
      <c r="AK157" s="110"/>
      <c r="AL157" s="110"/>
      <c r="AM157" s="110"/>
    </row>
    <row r="158" spans="3:39" s="112" customFormat="1" x14ac:dyDescent="0.25">
      <c r="K158" s="110"/>
      <c r="L158" s="110"/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  <c r="AI158" s="110"/>
      <c r="AJ158" s="110"/>
      <c r="AK158" s="110"/>
      <c r="AL158" s="110"/>
      <c r="AM158" s="110"/>
    </row>
    <row r="159" spans="3:39" s="112" customFormat="1" x14ac:dyDescent="0.25">
      <c r="K159" s="110"/>
      <c r="L159" s="110"/>
      <c r="M159" s="110"/>
      <c r="N159" s="110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  <c r="AI159" s="110"/>
      <c r="AJ159" s="110"/>
      <c r="AK159" s="110"/>
      <c r="AL159" s="110"/>
      <c r="AM159" s="110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C75:C94 C49:C74" formulaRange="1"/>
  </ignoredError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8" customWidth="1"/>
    <col min="2" max="2" width="14.28515625" style="28" customWidth="1"/>
    <col min="3" max="6" width="14.42578125" style="28" customWidth="1"/>
    <col min="7" max="9" width="11.42578125" style="28" customWidth="1"/>
    <col min="10" max="10" width="1.85546875" style="28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51"/>
    </row>
    <row r="7" spans="1:20" x14ac:dyDescent="0.25">
      <c r="A7" s="49"/>
      <c r="B7" s="30"/>
      <c r="C7" s="235" t="s">
        <v>188</v>
      </c>
      <c r="D7" s="235"/>
      <c r="E7" s="235"/>
      <c r="F7" s="235"/>
      <c r="G7" s="235"/>
      <c r="H7" s="235"/>
      <c r="I7" s="235"/>
      <c r="J7" s="51"/>
    </row>
    <row r="8" spans="1:20" x14ac:dyDescent="0.25">
      <c r="A8" s="49"/>
      <c r="B8" s="30"/>
      <c r="C8" s="232" t="s">
        <v>184</v>
      </c>
      <c r="D8" s="232"/>
      <c r="E8" s="232"/>
      <c r="F8" s="232"/>
      <c r="G8" s="232"/>
      <c r="H8" s="232"/>
      <c r="I8" s="232"/>
      <c r="J8" s="51"/>
    </row>
    <row r="9" spans="1:20" x14ac:dyDescent="0.25">
      <c r="A9" s="49"/>
      <c r="B9" s="30"/>
      <c r="C9" s="31"/>
      <c r="D9" s="31"/>
      <c r="E9" s="31"/>
      <c r="F9" s="31"/>
      <c r="G9" s="30"/>
      <c r="H9" s="30"/>
      <c r="I9" s="87"/>
      <c r="J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4" t="s">
        <v>178</v>
      </c>
      <c r="H10" s="234" t="s">
        <v>180</v>
      </c>
      <c r="I10" s="234" t="s">
        <v>164</v>
      </c>
      <c r="J10" s="51"/>
    </row>
    <row r="11" spans="1:20" x14ac:dyDescent="0.25">
      <c r="A11" s="49"/>
      <c r="B11" s="32"/>
      <c r="C11" s="179">
        <v>2011</v>
      </c>
      <c r="D11" s="179">
        <f>+C11+1</f>
        <v>2012</v>
      </c>
      <c r="E11" s="179">
        <f>+D11+1</f>
        <v>2013</v>
      </c>
      <c r="F11" s="179">
        <f>+E11+1</f>
        <v>2014</v>
      </c>
      <c r="G11" s="234"/>
      <c r="H11" s="234"/>
      <c r="I11" s="234"/>
      <c r="J11" s="51"/>
      <c r="M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51"/>
    </row>
    <row r="13" spans="1:20" x14ac:dyDescent="0.25">
      <c r="A13" s="49"/>
      <c r="B13" s="60" t="s">
        <v>3</v>
      </c>
      <c r="C13" s="63">
        <v>54.562129695973958</v>
      </c>
      <c r="D13" s="63">
        <v>54.966389743940454</v>
      </c>
      <c r="E13" s="63">
        <v>54.155773941308411</v>
      </c>
      <c r="F13" s="65">
        <v>53.916503553970522</v>
      </c>
      <c r="G13" s="63">
        <v>-0.44181879405361668</v>
      </c>
      <c r="H13" s="63">
        <v>99.558181205946383</v>
      </c>
      <c r="I13" s="63">
        <v>-1.4747481259152706</v>
      </c>
      <c r="J13" s="51"/>
      <c r="L13" s="28">
        <f t="shared" ref="L13:L24" si="0">IF(F13="","",1)</f>
        <v>1</v>
      </c>
      <c r="M13" s="111"/>
      <c r="N13" s="111"/>
      <c r="O13" s="68">
        <v>54562.129695973956</v>
      </c>
      <c r="P13" s="68">
        <v>54966.389743940454</v>
      </c>
      <c r="Q13" s="68">
        <v>54155.773941308413</v>
      </c>
      <c r="R13" s="68">
        <v>53916.50355397052</v>
      </c>
    </row>
    <row r="14" spans="1:20" x14ac:dyDescent="0.25">
      <c r="A14" s="49"/>
      <c r="B14" s="60" t="s">
        <v>4</v>
      </c>
      <c r="C14" s="63">
        <v>54.637577526069727</v>
      </c>
      <c r="D14" s="63">
        <v>68.633842421164644</v>
      </c>
      <c r="E14" s="63">
        <v>61.927014487263769</v>
      </c>
      <c r="F14" s="65">
        <v>57.79915296304965</v>
      </c>
      <c r="G14" s="63">
        <v>-6.665687920516616</v>
      </c>
      <c r="H14" s="63">
        <v>93.334312079483382</v>
      </c>
      <c r="I14" s="63">
        <v>-9.7718963375897019</v>
      </c>
      <c r="J14" s="51"/>
      <c r="L14" s="28">
        <f t="shared" si="0"/>
        <v>1</v>
      </c>
      <c r="M14" s="111"/>
      <c r="N14" s="111"/>
      <c r="O14" s="68">
        <v>54637.577526069726</v>
      </c>
      <c r="P14" s="68">
        <v>68633.842421164649</v>
      </c>
      <c r="Q14" s="68">
        <v>61927.014487263768</v>
      </c>
      <c r="R14" s="68">
        <v>57799.152963049652</v>
      </c>
      <c r="T14" s="206"/>
    </row>
    <row r="15" spans="1:20" x14ac:dyDescent="0.25">
      <c r="A15" s="49"/>
      <c r="B15" s="60" t="s">
        <v>5</v>
      </c>
      <c r="C15" s="63">
        <v>64.970934195873284</v>
      </c>
      <c r="D15" s="63">
        <v>65.890741255127622</v>
      </c>
      <c r="E15" s="63">
        <v>60.464476415098922</v>
      </c>
      <c r="F15" s="65">
        <v>66.725380000000001</v>
      </c>
      <c r="G15" s="63">
        <v>10.354680890509837</v>
      </c>
      <c r="H15" s="63">
        <v>110.35468089050984</v>
      </c>
      <c r="I15" s="63">
        <v>-8.2352463133148142</v>
      </c>
      <c r="J15" s="51"/>
      <c r="L15" s="28">
        <f t="shared" si="0"/>
        <v>1</v>
      </c>
      <c r="M15" s="111"/>
      <c r="N15" s="111"/>
      <c r="O15" s="68">
        <v>64970.934195873277</v>
      </c>
      <c r="P15" s="68">
        <v>65890.741255127621</v>
      </c>
      <c r="Q15" s="68">
        <v>60464.476415098921</v>
      </c>
      <c r="R15" s="68">
        <v>66725.38</v>
      </c>
      <c r="T15" s="206"/>
    </row>
    <row r="16" spans="1:20" x14ac:dyDescent="0.25">
      <c r="A16" s="49"/>
      <c r="B16" s="60" t="s">
        <v>6</v>
      </c>
      <c r="C16" s="63">
        <v>55.965969500579206</v>
      </c>
      <c r="D16" s="63">
        <v>51.550184891910867</v>
      </c>
      <c r="E16" s="63">
        <v>64.85601698506332</v>
      </c>
      <c r="F16" s="65">
        <v>69.718399999999988</v>
      </c>
      <c r="G16" s="63">
        <v>7.4971964683808734</v>
      </c>
      <c r="H16" s="63">
        <v>107.49719646838088</v>
      </c>
      <c r="I16" s="63">
        <v>25.811414878630966</v>
      </c>
      <c r="J16" s="51"/>
      <c r="L16" s="28">
        <f t="shared" si="0"/>
        <v>1</v>
      </c>
      <c r="M16" s="111"/>
      <c r="N16" s="111"/>
      <c r="O16" s="68">
        <v>55965.969500579209</v>
      </c>
      <c r="P16" s="68">
        <v>51550.184891910867</v>
      </c>
      <c r="Q16" s="68">
        <v>64856.016985063317</v>
      </c>
      <c r="R16" s="68">
        <v>69718.399999999994</v>
      </c>
      <c r="T16" s="206"/>
    </row>
    <row r="17" spans="1:39" x14ac:dyDescent="0.25">
      <c r="A17" s="49"/>
      <c r="B17" s="60" t="s">
        <v>7</v>
      </c>
      <c r="C17" s="63">
        <v>67.977037132016378</v>
      </c>
      <c r="D17" s="63">
        <v>62.479169103664645</v>
      </c>
      <c r="E17" s="63">
        <v>59.696674202906486</v>
      </c>
      <c r="F17" s="65">
        <v>79.108919999999998</v>
      </c>
      <c r="G17" s="63">
        <v>32.518136154640878</v>
      </c>
      <c r="H17" s="63">
        <v>132.51813615464087</v>
      </c>
      <c r="I17" s="63">
        <v>-4.4534761596164651</v>
      </c>
      <c r="J17" s="51"/>
      <c r="L17" s="28">
        <f t="shared" si="0"/>
        <v>1</v>
      </c>
      <c r="M17" s="111"/>
      <c r="N17" s="111"/>
      <c r="O17" s="68">
        <v>67977.037132016383</v>
      </c>
      <c r="P17" s="68">
        <v>62479.169103664644</v>
      </c>
      <c r="Q17" s="68">
        <v>59696.674202906484</v>
      </c>
      <c r="R17" s="68">
        <v>79108.92</v>
      </c>
    </row>
    <row r="18" spans="1:39" x14ac:dyDescent="0.25">
      <c r="A18" s="49"/>
      <c r="B18" s="60" t="s">
        <v>8</v>
      </c>
      <c r="C18" s="63">
        <v>69.946044437723188</v>
      </c>
      <c r="D18" s="63">
        <v>56.822950369043092</v>
      </c>
      <c r="E18" s="63">
        <v>57.375786067942087</v>
      </c>
      <c r="F18" s="65">
        <v>72.889420000000001</v>
      </c>
      <c r="G18" s="63">
        <v>27.038642945453152</v>
      </c>
      <c r="H18" s="63">
        <v>127.03864294545315</v>
      </c>
      <c r="I18" s="63">
        <v>0.97290917720487258</v>
      </c>
      <c r="J18" s="51"/>
      <c r="K18" s="141">
        <v>195.462693</v>
      </c>
      <c r="L18" s="28">
        <f t="shared" si="0"/>
        <v>1</v>
      </c>
      <c r="M18" s="111"/>
      <c r="N18" s="111"/>
      <c r="O18" s="68">
        <v>69946.044437723191</v>
      </c>
      <c r="P18" s="68">
        <v>56822.950369043094</v>
      </c>
      <c r="Q18" s="68">
        <v>57375.786067942085</v>
      </c>
      <c r="R18" s="68">
        <v>72889.42</v>
      </c>
    </row>
    <row r="19" spans="1:39" x14ac:dyDescent="0.25">
      <c r="A19" s="49"/>
      <c r="B19" s="60" t="s">
        <v>9</v>
      </c>
      <c r="C19" s="63">
        <v>67.501480259909613</v>
      </c>
      <c r="D19" s="63">
        <v>59.066733184041802</v>
      </c>
      <c r="E19" s="63">
        <v>66.586068649644915</v>
      </c>
      <c r="F19" s="65">
        <v>93.243750000000006</v>
      </c>
      <c r="G19" s="63">
        <v>40.034923056682437</v>
      </c>
      <c r="H19" s="63">
        <v>140.03492305668243</v>
      </c>
      <c r="I19" s="63">
        <v>12.730237580897107</v>
      </c>
      <c r="J19" s="51"/>
      <c r="K19" s="141">
        <v>208.95389600000001</v>
      </c>
      <c r="L19" s="28">
        <f t="shared" si="0"/>
        <v>1</v>
      </c>
      <c r="M19" s="111"/>
      <c r="N19" s="111"/>
      <c r="O19" s="68">
        <v>67501.480259909615</v>
      </c>
      <c r="P19" s="68">
        <v>59066.733184041805</v>
      </c>
      <c r="Q19" s="68">
        <v>66586.06864964492</v>
      </c>
      <c r="R19" s="68">
        <v>93243.75</v>
      </c>
    </row>
    <row r="20" spans="1:39" x14ac:dyDescent="0.25">
      <c r="A20" s="49"/>
      <c r="B20" s="60" t="s">
        <v>10</v>
      </c>
      <c r="C20" s="63">
        <v>64.761972953821996</v>
      </c>
      <c r="D20" s="63">
        <v>59.692119754605166</v>
      </c>
      <c r="E20" s="63">
        <v>55.810004920167486</v>
      </c>
      <c r="F20" s="65">
        <v>96.541119999999992</v>
      </c>
      <c r="G20" s="63">
        <v>72.981744291360769</v>
      </c>
      <c r="H20" s="63">
        <v>172.98174429136077</v>
      </c>
      <c r="I20" s="63">
        <v>-6.5035633688283916</v>
      </c>
      <c r="J20" s="51"/>
      <c r="K20" s="18">
        <v>6.9021882349692163</v>
      </c>
      <c r="L20" s="28">
        <f t="shared" si="0"/>
        <v>1</v>
      </c>
      <c r="M20" s="111"/>
      <c r="N20" s="111"/>
      <c r="O20" s="68">
        <v>64761.972953821998</v>
      </c>
      <c r="P20" s="68">
        <v>59692.119754605163</v>
      </c>
      <c r="Q20" s="68">
        <v>55810.004920167485</v>
      </c>
      <c r="R20" s="68">
        <v>96541.119999999995</v>
      </c>
    </row>
    <row r="21" spans="1:39" x14ac:dyDescent="0.25">
      <c r="A21" s="49"/>
      <c r="B21" s="60" t="s">
        <v>11</v>
      </c>
      <c r="C21" s="63">
        <v>67.888486185940238</v>
      </c>
      <c r="D21" s="63">
        <v>56.95679858301272</v>
      </c>
      <c r="E21" s="63">
        <v>63.080179999999999</v>
      </c>
      <c r="F21" s="65">
        <v>109.35166000000001</v>
      </c>
      <c r="G21" s="63">
        <v>73.353436848151048</v>
      </c>
      <c r="H21" s="63">
        <v>173.35343684815106</v>
      </c>
      <c r="I21" s="63">
        <v>10.750922750797949</v>
      </c>
      <c r="J21" s="51"/>
      <c r="L21" s="28">
        <f t="shared" si="0"/>
        <v>1</v>
      </c>
      <c r="M21" s="111"/>
      <c r="N21" s="111"/>
      <c r="O21" s="68">
        <v>67888.486185940244</v>
      </c>
      <c r="P21" s="68">
        <v>56956.798583012722</v>
      </c>
      <c r="Q21" s="68">
        <v>63080.18</v>
      </c>
      <c r="R21" s="68">
        <v>109351.66</v>
      </c>
    </row>
    <row r="22" spans="1:39" x14ac:dyDescent="0.25">
      <c r="A22" s="49"/>
      <c r="B22" s="60" t="s">
        <v>12</v>
      </c>
      <c r="C22" s="63">
        <v>56.132070833393072</v>
      </c>
      <c r="D22" s="63">
        <v>61.423730996723286</v>
      </c>
      <c r="E22" s="63">
        <v>69.699669999999998</v>
      </c>
      <c r="F22" s="23">
        <v>109.15137</v>
      </c>
      <c r="G22" s="23">
        <v>56.602420068846811</v>
      </c>
      <c r="H22" s="23">
        <v>156.60242006884681</v>
      </c>
      <c r="I22" s="23">
        <v>13.473520525345805</v>
      </c>
      <c r="J22" s="51"/>
      <c r="L22" s="28">
        <f t="shared" si="0"/>
        <v>1</v>
      </c>
      <c r="M22" s="111"/>
      <c r="N22" s="111"/>
      <c r="O22" s="68">
        <v>56132.070833393074</v>
      </c>
      <c r="P22" s="68">
        <v>61423.730996723287</v>
      </c>
      <c r="Q22" s="68">
        <v>69699.67</v>
      </c>
      <c r="R22" s="68">
        <v>109151.37</v>
      </c>
    </row>
    <row r="23" spans="1:39" x14ac:dyDescent="0.25">
      <c r="A23" s="49"/>
      <c r="B23" s="60" t="s">
        <v>13</v>
      </c>
      <c r="C23" s="63">
        <v>54.056519489464655</v>
      </c>
      <c r="D23" s="63">
        <v>62.317977655262617</v>
      </c>
      <c r="E23" s="63">
        <v>60.972070222749302</v>
      </c>
      <c r="F23" s="65"/>
      <c r="G23" s="63" t="s">
        <v>110</v>
      </c>
      <c r="H23" s="63" t="s">
        <v>110</v>
      </c>
      <c r="I23" s="63" t="s">
        <v>110</v>
      </c>
      <c r="J23" s="51"/>
      <c r="L23" s="28" t="str">
        <f t="shared" si="0"/>
        <v/>
      </c>
      <c r="M23" s="111"/>
      <c r="N23" s="111"/>
      <c r="O23" s="68">
        <v>54056.519489464656</v>
      </c>
      <c r="P23" s="68">
        <v>62317.977655262614</v>
      </c>
      <c r="Q23" s="68">
        <v>60972.070222749302</v>
      </c>
      <c r="T23" s="206"/>
    </row>
    <row r="24" spans="1:39" x14ac:dyDescent="0.25">
      <c r="A24" s="49"/>
      <c r="B24" s="60" t="s">
        <v>14</v>
      </c>
      <c r="C24" s="63">
        <v>53.942381672045862</v>
      </c>
      <c r="D24" s="63">
        <v>54.312158945281553</v>
      </c>
      <c r="E24" s="63">
        <v>51.333810331035053</v>
      </c>
      <c r="F24" s="65"/>
      <c r="G24" s="63" t="s">
        <v>110</v>
      </c>
      <c r="H24" s="63" t="s">
        <v>110</v>
      </c>
      <c r="I24" s="63" t="s">
        <v>110</v>
      </c>
      <c r="J24" s="51"/>
      <c r="L24" s="28" t="str">
        <f t="shared" si="0"/>
        <v/>
      </c>
      <c r="M24" s="111"/>
      <c r="N24" s="111"/>
      <c r="O24" s="68">
        <v>53942.381672045864</v>
      </c>
      <c r="P24" s="68">
        <v>54312.158945281553</v>
      </c>
      <c r="Q24" s="68">
        <v>51333.810331035056</v>
      </c>
      <c r="T24" s="206"/>
    </row>
    <row r="25" spans="1:39" x14ac:dyDescent="0.25">
      <c r="A25" s="49"/>
      <c r="B25" s="64" t="s">
        <v>18</v>
      </c>
      <c r="C25" s="62">
        <v>732.3426038828112</v>
      </c>
      <c r="D25" s="62">
        <v>714.11279690377853</v>
      </c>
      <c r="E25" s="62">
        <v>725.95754622317963</v>
      </c>
      <c r="F25" s="57">
        <v>808.44567651702016</v>
      </c>
      <c r="G25" s="56"/>
      <c r="H25" s="38"/>
      <c r="I25" s="38"/>
      <c r="J25" s="51"/>
      <c r="M25" s="110"/>
      <c r="N25" s="110"/>
      <c r="T25" s="206"/>
    </row>
    <row r="26" spans="1:39" ht="18.75" customHeight="1" x14ac:dyDescent="0.25">
      <c r="A26" s="49"/>
      <c r="B26" s="64" t="s">
        <v>15</v>
      </c>
      <c r="C26" s="65"/>
      <c r="D26" s="65">
        <v>-2.4892457276662561</v>
      </c>
      <c r="E26" s="65">
        <v>1.6586664418782426</v>
      </c>
      <c r="F26" s="37"/>
      <c r="G26" s="38"/>
      <c r="H26" s="38"/>
      <c r="I26" s="38"/>
      <c r="J26" s="51"/>
      <c r="M26" s="110"/>
      <c r="N26" s="110"/>
      <c r="T26" s="206"/>
    </row>
    <row r="27" spans="1:39" ht="12" customHeight="1" x14ac:dyDescent="0.25">
      <c r="A27" s="49"/>
      <c r="B27" s="60"/>
      <c r="C27" s="66"/>
      <c r="D27" s="66"/>
      <c r="E27" s="66"/>
      <c r="F27" s="40"/>
      <c r="G27" s="36"/>
      <c r="H27" s="36"/>
      <c r="I27" s="36"/>
      <c r="J27" s="51"/>
      <c r="M27" s="110"/>
      <c r="N27" s="110"/>
      <c r="O27" s="110"/>
      <c r="P27" s="110"/>
      <c r="Q27" s="110"/>
      <c r="R27" s="110"/>
      <c r="S27" s="110"/>
      <c r="T27" s="186"/>
    </row>
    <row r="28" spans="1:39" ht="18.75" customHeight="1" x14ac:dyDescent="0.25">
      <c r="A28" s="49"/>
      <c r="B28" s="64" t="s">
        <v>16</v>
      </c>
      <c r="C28" s="62">
        <v>624.3437027213007</v>
      </c>
      <c r="D28" s="62">
        <v>597.4826603032343</v>
      </c>
      <c r="E28" s="62">
        <v>613.65166566939536</v>
      </c>
      <c r="F28" s="58">
        <v>808.44567651702016</v>
      </c>
      <c r="G28" s="59">
        <v>31.743417600787538</v>
      </c>
      <c r="H28" s="23">
        <v>131.74341760078755</v>
      </c>
      <c r="I28" s="23">
        <v>2.7061882194129305</v>
      </c>
      <c r="J28" s="51"/>
      <c r="T28" s="186"/>
    </row>
    <row r="29" spans="1:39" ht="18.75" customHeight="1" x14ac:dyDescent="0.25">
      <c r="A29" s="49"/>
      <c r="B29" s="64" t="s">
        <v>15</v>
      </c>
      <c r="C29" s="65"/>
      <c r="D29" s="65">
        <v>-4.3022845110775254</v>
      </c>
      <c r="E29" s="65">
        <v>2.7061882194129305</v>
      </c>
      <c r="F29" s="23">
        <v>31.743417600787538</v>
      </c>
      <c r="G29" s="38"/>
      <c r="H29" s="38"/>
      <c r="I29" s="38"/>
      <c r="J29" s="51"/>
      <c r="T29" s="186"/>
    </row>
    <row r="30" spans="1:39" ht="12" customHeight="1" x14ac:dyDescent="0.25">
      <c r="A30" s="49"/>
      <c r="B30" s="32"/>
      <c r="C30" s="39"/>
      <c r="D30" s="39"/>
      <c r="E30" s="39"/>
      <c r="F30" s="40"/>
      <c r="G30" s="36"/>
      <c r="H30" s="36"/>
      <c r="I30" s="36"/>
      <c r="J30" s="51"/>
      <c r="T30" s="186"/>
    </row>
    <row r="31" spans="1:39" ht="14.25" customHeight="1" x14ac:dyDescent="0.25">
      <c r="A31" s="49"/>
      <c r="B31" s="34"/>
      <c r="C31" s="35"/>
      <c r="D31" s="35"/>
      <c r="E31" s="35"/>
      <c r="F31" s="35"/>
      <c r="G31" s="36"/>
      <c r="H31" s="36"/>
      <c r="I31" s="36"/>
      <c r="J31" s="51"/>
      <c r="T31" s="186"/>
    </row>
    <row r="32" spans="1:39" s="44" customFormat="1" x14ac:dyDescent="0.25">
      <c r="A32" s="52"/>
      <c r="B32" s="32"/>
      <c r="C32" s="41"/>
      <c r="D32" s="41"/>
      <c r="E32" s="41"/>
      <c r="F32" s="42"/>
      <c r="G32" s="43"/>
      <c r="H32" s="43"/>
      <c r="I32" s="43"/>
      <c r="J32" s="51"/>
      <c r="K32" s="18"/>
      <c r="L32" s="18" t="s">
        <v>110</v>
      </c>
      <c r="M32" s="18"/>
      <c r="N32" s="18"/>
      <c r="O32" s="18"/>
      <c r="P32" s="18"/>
      <c r="Q32" s="18"/>
      <c r="R32" s="18"/>
      <c r="S32" s="18"/>
      <c r="T32" s="186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4" customFormat="1" x14ac:dyDescent="0.25">
      <c r="A33" s="52"/>
      <c r="B33" s="32"/>
      <c r="C33" s="41"/>
      <c r="D33" s="41"/>
      <c r="E33" s="41"/>
      <c r="F33" s="42"/>
      <c r="G33" s="43"/>
      <c r="H33" s="43"/>
      <c r="I33" s="43"/>
      <c r="J33" s="51"/>
      <c r="K33" s="18"/>
      <c r="L33" s="18" t="s">
        <v>110</v>
      </c>
      <c r="M33" s="18"/>
      <c r="N33" s="18"/>
      <c r="O33" s="18"/>
      <c r="P33" s="18"/>
      <c r="Q33" s="18"/>
      <c r="R33" s="18"/>
      <c r="S33" s="18"/>
      <c r="T33" s="186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4" customFormat="1" x14ac:dyDescent="0.25">
      <c r="A34" s="52"/>
      <c r="B34" s="32"/>
      <c r="C34" s="41"/>
      <c r="D34" s="41"/>
      <c r="E34" s="41"/>
      <c r="F34" s="42"/>
      <c r="G34" s="43"/>
      <c r="H34" s="43"/>
      <c r="I34" s="43"/>
      <c r="J34" s="51"/>
      <c r="K34" s="18"/>
      <c r="L34" s="18" t="s">
        <v>110</v>
      </c>
      <c r="M34" s="18"/>
      <c r="N34" s="18"/>
      <c r="O34" s="18"/>
      <c r="P34" s="18"/>
      <c r="Q34" s="18"/>
      <c r="R34" s="18"/>
      <c r="S34" s="18"/>
      <c r="T34" s="186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4" customFormat="1" x14ac:dyDescent="0.25">
      <c r="A35" s="52"/>
      <c r="B35" s="32"/>
      <c r="C35" s="41"/>
      <c r="D35" s="41"/>
      <c r="E35" s="41"/>
      <c r="F35" s="42"/>
      <c r="G35" s="43"/>
      <c r="H35" s="43"/>
      <c r="I35" s="43"/>
      <c r="J35" s="51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86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4" customFormat="1" x14ac:dyDescent="0.25">
      <c r="A36" s="52"/>
      <c r="B36" s="32"/>
      <c r="C36" s="41"/>
      <c r="D36" s="41"/>
      <c r="E36" s="41"/>
      <c r="F36" s="42"/>
      <c r="G36" s="43"/>
      <c r="H36" s="43"/>
      <c r="I36" s="43"/>
      <c r="J36" s="51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86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4" customFormat="1" x14ac:dyDescent="0.25">
      <c r="A37" s="52"/>
      <c r="B37" s="32"/>
      <c r="C37" s="41"/>
      <c r="D37" s="41"/>
      <c r="E37" s="41"/>
      <c r="F37" s="42"/>
      <c r="G37" s="43"/>
      <c r="H37" s="43"/>
      <c r="I37" s="43"/>
      <c r="J37" s="51"/>
      <c r="K37" s="18"/>
      <c r="L37" s="18"/>
      <c r="M37" s="18"/>
      <c r="N37" s="18"/>
      <c r="O37" s="18"/>
      <c r="P37" s="18"/>
      <c r="Q37" s="18"/>
      <c r="R37" s="18"/>
      <c r="S37" s="18"/>
      <c r="T37" s="186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4" customFormat="1" x14ac:dyDescent="0.25">
      <c r="A38" s="52"/>
      <c r="B38" s="32"/>
      <c r="C38" s="41"/>
      <c r="D38" s="41"/>
      <c r="E38" s="41"/>
      <c r="F38" s="42"/>
      <c r="G38" s="43"/>
      <c r="H38" s="43"/>
      <c r="I38" s="43"/>
      <c r="J38" s="51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86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4" customFormat="1" x14ac:dyDescent="0.25">
      <c r="A39" s="52"/>
      <c r="B39" s="32"/>
      <c r="C39" s="41"/>
      <c r="D39" s="41"/>
      <c r="E39" s="41"/>
      <c r="F39" s="42"/>
      <c r="G39" s="43"/>
      <c r="H39" s="43"/>
      <c r="I39" s="43"/>
      <c r="J39" s="51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86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4" customFormat="1" x14ac:dyDescent="0.25">
      <c r="A40" s="52"/>
      <c r="B40" s="32"/>
      <c r="C40" s="41"/>
      <c r="D40" s="41"/>
      <c r="E40" s="41"/>
      <c r="F40" s="42"/>
      <c r="G40" s="43"/>
      <c r="H40" s="43"/>
      <c r="I40" s="43"/>
      <c r="J40" s="51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86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4" customFormat="1" x14ac:dyDescent="0.25">
      <c r="A41" s="52"/>
      <c r="B41" s="32"/>
      <c r="C41" s="41"/>
      <c r="D41" s="41"/>
      <c r="E41" s="41"/>
      <c r="F41" s="42"/>
      <c r="G41" s="43"/>
      <c r="H41" s="43"/>
      <c r="I41" s="43"/>
      <c r="J41" s="51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86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4" customFormat="1" x14ac:dyDescent="0.25">
      <c r="A42" s="52"/>
      <c r="B42" s="32"/>
      <c r="C42" s="41"/>
      <c r="D42" s="41"/>
      <c r="E42" s="41"/>
      <c r="F42" s="42"/>
      <c r="G42" s="43"/>
      <c r="H42" s="43"/>
      <c r="I42" s="43"/>
      <c r="J42" s="51"/>
      <c r="K42" s="18"/>
      <c r="L42" s="18"/>
      <c r="M42" s="18"/>
      <c r="N42" s="18"/>
      <c r="O42" s="18"/>
      <c r="P42" s="18"/>
      <c r="Q42" s="18"/>
      <c r="R42" s="18"/>
      <c r="S42" s="18"/>
      <c r="T42" s="186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4" customFormat="1" x14ac:dyDescent="0.25">
      <c r="A43" s="52"/>
      <c r="B43" s="32"/>
      <c r="C43" s="41"/>
      <c r="D43" s="41"/>
      <c r="E43" s="41"/>
      <c r="F43" s="42"/>
      <c r="G43" s="43"/>
      <c r="H43" s="43"/>
      <c r="I43" s="43"/>
      <c r="J43" s="51"/>
      <c r="K43" s="18"/>
      <c r="L43" s="18"/>
      <c r="M43" s="18"/>
      <c r="N43" s="18"/>
      <c r="O43" s="18"/>
      <c r="P43" s="18"/>
      <c r="Q43" s="18"/>
      <c r="R43" s="18"/>
      <c r="S43" s="18"/>
      <c r="T43" s="186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4" customFormat="1" x14ac:dyDescent="0.25">
      <c r="A44" s="52"/>
      <c r="B44" s="34"/>
      <c r="C44" s="42"/>
      <c r="D44" s="42"/>
      <c r="E44" s="42"/>
      <c r="F44" s="42"/>
      <c r="G44" s="45"/>
      <c r="H44" s="45"/>
      <c r="I44" s="45"/>
      <c r="J44" s="51"/>
      <c r="K44" s="18"/>
      <c r="L44" s="18"/>
      <c r="M44" s="18"/>
      <c r="N44" s="18"/>
      <c r="O44" s="18"/>
      <c r="P44" s="18"/>
      <c r="Q44" s="18"/>
      <c r="R44" s="18"/>
      <c r="S44" s="18"/>
      <c r="T44" s="186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4" customFormat="1" x14ac:dyDescent="0.25">
      <c r="A45" s="52"/>
      <c r="B45" s="181" t="s">
        <v>189</v>
      </c>
      <c r="C45" s="42"/>
      <c r="D45" s="42"/>
      <c r="E45" s="42"/>
      <c r="F45" s="42"/>
      <c r="G45" s="45"/>
      <c r="H45" s="45"/>
      <c r="I45" s="45"/>
      <c r="J45" s="51"/>
      <c r="K45" s="18"/>
      <c r="L45" s="18"/>
      <c r="M45" s="18"/>
      <c r="N45" s="18"/>
      <c r="O45" s="18"/>
      <c r="P45" s="18"/>
      <c r="Q45" s="18"/>
      <c r="R45" s="18"/>
      <c r="S45" s="18"/>
      <c r="T45" s="186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4" customFormat="1" x14ac:dyDescent="0.25">
      <c r="A46" s="52"/>
      <c r="B46" s="181" t="s">
        <v>190</v>
      </c>
      <c r="C46" s="42"/>
      <c r="D46" s="42"/>
      <c r="E46" s="42"/>
      <c r="F46" s="42"/>
      <c r="G46" s="45"/>
      <c r="H46" s="45"/>
      <c r="I46" s="45"/>
      <c r="J46" s="51"/>
      <c r="K46" s="18"/>
      <c r="L46" s="18"/>
      <c r="M46" s="18"/>
      <c r="N46" s="18"/>
      <c r="O46" s="18"/>
      <c r="P46" s="18"/>
      <c r="Q46" s="18"/>
      <c r="R46" s="18"/>
      <c r="S46" s="18"/>
      <c r="T46" s="186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3"/>
      <c r="B47" s="67" t="s">
        <v>232</v>
      </c>
      <c r="C47" s="54"/>
      <c r="D47" s="54"/>
      <c r="E47" s="54"/>
      <c r="F47" s="54"/>
      <c r="G47" s="54"/>
      <c r="H47" s="54"/>
      <c r="I47" s="54"/>
      <c r="J47" s="55"/>
      <c r="T47" s="186"/>
    </row>
    <row r="48" spans="1:39" s="110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6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</row>
    <row r="49" spans="2:39" s="110" customFormat="1" x14ac:dyDescent="0.25">
      <c r="T49" s="186"/>
    </row>
    <row r="50" spans="2:39" s="110" customFormat="1" x14ac:dyDescent="0.25">
      <c r="B50" s="18" t="s">
        <v>186</v>
      </c>
      <c r="C50" s="18"/>
      <c r="D50" s="18"/>
      <c r="F50" s="111"/>
      <c r="G50" s="111"/>
      <c r="T50" s="186"/>
    </row>
    <row r="51" spans="2:39" s="112" customFormat="1" x14ac:dyDescent="0.25">
      <c r="B51" s="205">
        <v>54562.129695973956</v>
      </c>
      <c r="C51" s="207"/>
      <c r="D51" s="208">
        <v>40544</v>
      </c>
      <c r="K51" s="110"/>
      <c r="L51" s="110"/>
      <c r="M51" s="110"/>
      <c r="N51" s="110"/>
      <c r="O51" s="110"/>
      <c r="P51" s="110"/>
      <c r="Q51" s="110"/>
      <c r="R51" s="110"/>
      <c r="S51" s="110"/>
      <c r="T51" s="186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</row>
    <row r="52" spans="2:39" s="112" customFormat="1" x14ac:dyDescent="0.25">
      <c r="B52" s="205">
        <v>54637.577526069726</v>
      </c>
      <c r="C52" s="207"/>
      <c r="D52" s="208">
        <v>40575</v>
      </c>
      <c r="K52" s="110"/>
      <c r="L52" s="110"/>
      <c r="M52" s="110"/>
      <c r="N52" s="110"/>
      <c r="O52" s="110"/>
      <c r="P52" s="110"/>
      <c r="Q52" s="110"/>
      <c r="R52" s="110"/>
      <c r="S52" s="110"/>
      <c r="T52" s="186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</row>
    <row r="53" spans="2:39" s="112" customFormat="1" x14ac:dyDescent="0.25">
      <c r="B53" s="205">
        <v>64970.934195873277</v>
      </c>
      <c r="C53" s="207"/>
      <c r="D53" s="208">
        <v>40603</v>
      </c>
      <c r="K53" s="110"/>
      <c r="L53" s="110"/>
      <c r="M53" s="110"/>
      <c r="N53" s="110"/>
      <c r="O53" s="110"/>
      <c r="P53" s="110"/>
      <c r="Q53" s="110"/>
      <c r="R53" s="110"/>
      <c r="S53" s="110"/>
      <c r="T53" s="186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</row>
    <row r="54" spans="2:39" s="112" customFormat="1" x14ac:dyDescent="0.25">
      <c r="B54" s="205">
        <v>55965.969500579209</v>
      </c>
      <c r="C54" s="207"/>
      <c r="D54" s="208">
        <v>40634</v>
      </c>
      <c r="K54" s="110"/>
      <c r="L54" s="110"/>
      <c r="M54" s="110"/>
      <c r="N54" s="110"/>
      <c r="O54" s="110"/>
      <c r="P54" s="110"/>
      <c r="Q54" s="110"/>
      <c r="R54" s="110"/>
      <c r="S54" s="110"/>
      <c r="T54" s="186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</row>
    <row r="55" spans="2:39" s="112" customFormat="1" x14ac:dyDescent="0.25">
      <c r="B55" s="205">
        <v>67977.037132016383</v>
      </c>
      <c r="C55" s="207"/>
      <c r="D55" s="208">
        <v>40664</v>
      </c>
      <c r="K55" s="110"/>
      <c r="L55" s="110"/>
      <c r="M55" s="110"/>
      <c r="N55" s="110"/>
      <c r="O55" s="110"/>
      <c r="P55" s="110"/>
      <c r="Q55" s="110"/>
      <c r="R55" s="110"/>
      <c r="S55" s="110"/>
      <c r="T55" s="186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</row>
    <row r="56" spans="2:39" s="112" customFormat="1" x14ac:dyDescent="0.25">
      <c r="B56" s="205">
        <v>69946.044437723191</v>
      </c>
      <c r="C56" s="207"/>
      <c r="D56" s="208">
        <v>40695</v>
      </c>
      <c r="K56" s="110"/>
      <c r="L56" s="110"/>
      <c r="M56" s="110"/>
      <c r="N56" s="110"/>
      <c r="O56" s="110"/>
      <c r="P56" s="110"/>
      <c r="Q56" s="110"/>
      <c r="R56" s="110"/>
      <c r="S56" s="110"/>
      <c r="T56" s="186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</row>
    <row r="57" spans="2:39" s="112" customFormat="1" x14ac:dyDescent="0.25">
      <c r="B57" s="205">
        <v>67501.480259909615</v>
      </c>
      <c r="C57" s="207"/>
      <c r="D57" s="208">
        <v>40725</v>
      </c>
      <c r="K57" s="110"/>
      <c r="L57" s="110"/>
      <c r="M57" s="110"/>
      <c r="N57" s="110"/>
      <c r="O57" s="110"/>
      <c r="P57" s="110"/>
      <c r="Q57" s="110"/>
      <c r="R57" s="110"/>
      <c r="S57" s="110"/>
      <c r="T57" s="186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</row>
    <row r="58" spans="2:39" s="112" customFormat="1" x14ac:dyDescent="0.25">
      <c r="B58" s="205">
        <v>64761.972953821998</v>
      </c>
      <c r="C58" s="207"/>
      <c r="D58" s="208">
        <v>40756</v>
      </c>
      <c r="K58" s="110"/>
      <c r="L58" s="110"/>
      <c r="M58" s="110"/>
      <c r="N58" s="110"/>
      <c r="O58" s="110"/>
      <c r="P58" s="110"/>
      <c r="Q58" s="110"/>
      <c r="R58" s="110"/>
      <c r="S58" s="110"/>
      <c r="T58" s="186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</row>
    <row r="59" spans="2:39" s="112" customFormat="1" x14ac:dyDescent="0.25">
      <c r="B59" s="205">
        <v>67888.486185940244</v>
      </c>
      <c r="C59" s="207"/>
      <c r="D59" s="208">
        <v>40787</v>
      </c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</row>
    <row r="60" spans="2:39" s="112" customFormat="1" x14ac:dyDescent="0.25">
      <c r="B60" s="205">
        <v>56132.070833393074</v>
      </c>
      <c r="C60" s="207"/>
      <c r="D60" s="208">
        <v>40817</v>
      </c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</row>
    <row r="61" spans="2:39" s="112" customFormat="1" x14ac:dyDescent="0.25">
      <c r="B61" s="205">
        <v>54056.519489464656</v>
      </c>
      <c r="C61" s="207"/>
      <c r="D61" s="208">
        <v>40848</v>
      </c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</row>
    <row r="62" spans="2:39" s="112" customFormat="1" x14ac:dyDescent="0.25">
      <c r="B62" s="205">
        <v>53942.381672045864</v>
      </c>
      <c r="C62" s="209">
        <f>+AVERAGE(B51:B62)/1000</f>
        <v>61.028550323567593</v>
      </c>
      <c r="D62" s="208">
        <v>40878</v>
      </c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</row>
    <row r="63" spans="2:39" s="112" customFormat="1" x14ac:dyDescent="0.25">
      <c r="B63" s="205">
        <v>54966.389743940454</v>
      </c>
      <c r="C63" s="209">
        <f t="shared" ref="C63:C90" si="1">+AVERAGE(B52:B63)/1000</f>
        <v>61.062238660898139</v>
      </c>
      <c r="D63" s="208">
        <v>40909</v>
      </c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</row>
    <row r="64" spans="2:39" s="112" customFormat="1" x14ac:dyDescent="0.25">
      <c r="B64" s="205">
        <v>68633.842421164649</v>
      </c>
      <c r="C64" s="209">
        <f t="shared" si="1"/>
        <v>62.228594068822716</v>
      </c>
      <c r="D64" s="208">
        <v>40940</v>
      </c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</row>
    <row r="65" spans="2:39" s="112" customFormat="1" x14ac:dyDescent="0.25">
      <c r="B65" s="205">
        <v>65890.741255127621</v>
      </c>
      <c r="C65" s="209">
        <f t="shared" si="1"/>
        <v>62.305244657093915</v>
      </c>
      <c r="D65" s="208">
        <v>40969</v>
      </c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</row>
    <row r="66" spans="2:39" s="112" customFormat="1" x14ac:dyDescent="0.25">
      <c r="B66" s="205">
        <v>51550.184891910867</v>
      </c>
      <c r="C66" s="209">
        <f t="shared" si="1"/>
        <v>61.93726260637154</v>
      </c>
      <c r="D66" s="208">
        <v>41000</v>
      </c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</row>
    <row r="67" spans="2:39" s="112" customFormat="1" x14ac:dyDescent="0.25">
      <c r="B67" s="205">
        <v>62479.169103664644</v>
      </c>
      <c r="C67" s="209">
        <f t="shared" si="1"/>
        <v>61.479106937342245</v>
      </c>
      <c r="D67" s="208">
        <v>41030</v>
      </c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</row>
    <row r="68" spans="2:39" s="112" customFormat="1" x14ac:dyDescent="0.25">
      <c r="B68" s="205">
        <v>56822.950369043094</v>
      </c>
      <c r="C68" s="209">
        <f t="shared" si="1"/>
        <v>60.385515764952231</v>
      </c>
      <c r="D68" s="208">
        <v>41061</v>
      </c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</row>
    <row r="69" spans="2:39" s="112" customFormat="1" x14ac:dyDescent="0.25">
      <c r="B69" s="205">
        <v>59066.733184041805</v>
      </c>
      <c r="C69" s="209">
        <f t="shared" si="1"/>
        <v>59.682620175296577</v>
      </c>
      <c r="D69" s="208">
        <v>41091</v>
      </c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</row>
    <row r="70" spans="2:39" s="112" customFormat="1" x14ac:dyDescent="0.25">
      <c r="B70" s="205">
        <v>59692.119754605163</v>
      </c>
      <c r="C70" s="209">
        <f t="shared" si="1"/>
        <v>59.260132408695171</v>
      </c>
      <c r="D70" s="208">
        <v>41122</v>
      </c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</row>
    <row r="71" spans="2:39" s="112" customFormat="1" x14ac:dyDescent="0.25">
      <c r="B71" s="205">
        <v>56956.798583012722</v>
      </c>
      <c r="C71" s="209">
        <f t="shared" si="1"/>
        <v>58.349158441784553</v>
      </c>
      <c r="D71" s="208">
        <v>41153</v>
      </c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</row>
    <row r="72" spans="2:39" s="112" customFormat="1" x14ac:dyDescent="0.25">
      <c r="B72" s="205">
        <v>61423.730996723287</v>
      </c>
      <c r="C72" s="209">
        <f t="shared" si="1"/>
        <v>58.790130122062074</v>
      </c>
      <c r="D72" s="208">
        <v>41183</v>
      </c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</row>
    <row r="73" spans="2:39" s="112" customFormat="1" x14ac:dyDescent="0.25">
      <c r="B73" s="205">
        <v>62317.977655262614</v>
      </c>
      <c r="C73" s="209">
        <f t="shared" si="1"/>
        <v>59.478584969211894</v>
      </c>
      <c r="D73" s="208">
        <v>41214</v>
      </c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</row>
    <row r="74" spans="2:39" s="112" customFormat="1" x14ac:dyDescent="0.25">
      <c r="B74" s="205">
        <v>54312.158945281553</v>
      </c>
      <c r="C74" s="209">
        <f t="shared" si="1"/>
        <v>59.509399741981532</v>
      </c>
      <c r="D74" s="208">
        <v>41244</v>
      </c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</row>
    <row r="75" spans="2:39" s="112" customFormat="1" x14ac:dyDescent="0.25">
      <c r="B75" s="205">
        <v>54155.773941308413</v>
      </c>
      <c r="C75" s="209">
        <f t="shared" si="1"/>
        <v>59.441848425095529</v>
      </c>
      <c r="D75" s="208">
        <v>41275</v>
      </c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</row>
    <row r="76" spans="2:39" s="112" customFormat="1" x14ac:dyDescent="0.25">
      <c r="B76" s="205">
        <v>61927.014487263768</v>
      </c>
      <c r="C76" s="209">
        <f t="shared" si="1"/>
        <v>58.882946097270448</v>
      </c>
      <c r="D76" s="208">
        <v>41306</v>
      </c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</row>
    <row r="77" spans="2:39" s="112" customFormat="1" x14ac:dyDescent="0.25">
      <c r="B77" s="205">
        <v>60464.476415098921</v>
      </c>
      <c r="C77" s="209">
        <f t="shared" si="1"/>
        <v>58.430757360601397</v>
      </c>
      <c r="D77" s="208">
        <v>41334</v>
      </c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</row>
    <row r="78" spans="2:39" s="112" customFormat="1" x14ac:dyDescent="0.25">
      <c r="B78" s="205">
        <v>64856.016985063317</v>
      </c>
      <c r="C78" s="209">
        <f t="shared" si="1"/>
        <v>59.539576701697435</v>
      </c>
      <c r="D78" s="208">
        <v>41365</v>
      </c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</row>
    <row r="79" spans="2:39" s="112" customFormat="1" x14ac:dyDescent="0.25">
      <c r="B79" s="205">
        <v>59696.674202906484</v>
      </c>
      <c r="C79" s="209">
        <f t="shared" si="1"/>
        <v>59.307702126634254</v>
      </c>
      <c r="D79" s="208">
        <v>41395</v>
      </c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</row>
    <row r="80" spans="2:39" s="112" customFormat="1" x14ac:dyDescent="0.25">
      <c r="B80" s="205">
        <v>57375.786067942085</v>
      </c>
      <c r="C80" s="209">
        <f t="shared" si="1"/>
        <v>59.353771768209178</v>
      </c>
      <c r="D80" s="208">
        <v>41426</v>
      </c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</row>
    <row r="81" spans="2:39" s="112" customFormat="1" x14ac:dyDescent="0.25">
      <c r="B81" s="205">
        <v>66586.06864964492</v>
      </c>
      <c r="C81" s="209">
        <f t="shared" si="1"/>
        <v>59.980383057009433</v>
      </c>
      <c r="D81" s="208">
        <v>41456</v>
      </c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</row>
    <row r="82" spans="2:39" s="112" customFormat="1" x14ac:dyDescent="0.25">
      <c r="B82" s="205">
        <v>55810.004920167485</v>
      </c>
      <c r="C82" s="209">
        <f t="shared" si="1"/>
        <v>59.656873487472964</v>
      </c>
      <c r="D82" s="208">
        <v>41487</v>
      </c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</row>
    <row r="83" spans="2:39" s="112" customFormat="1" x14ac:dyDescent="0.25">
      <c r="B83" s="205">
        <v>63080.18</v>
      </c>
      <c r="C83" s="209">
        <f t="shared" si="1"/>
        <v>60.167155272221912</v>
      </c>
      <c r="D83" s="208">
        <v>41518</v>
      </c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</row>
    <row r="84" spans="2:39" s="112" customFormat="1" x14ac:dyDescent="0.25">
      <c r="B84" s="205">
        <v>69699.67</v>
      </c>
      <c r="C84" s="209">
        <f t="shared" si="1"/>
        <v>60.856816855828306</v>
      </c>
      <c r="D84" s="208">
        <v>41548</v>
      </c>
      <c r="K84" s="110"/>
      <c r="L84" s="110"/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</row>
    <row r="85" spans="2:39" s="112" customFormat="1" x14ac:dyDescent="0.25">
      <c r="B85" s="205">
        <v>60972.070222749302</v>
      </c>
      <c r="C85" s="209">
        <f t="shared" si="1"/>
        <v>60.744657903118849</v>
      </c>
      <c r="D85" s="208">
        <v>41579</v>
      </c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</row>
    <row r="86" spans="2:39" s="112" customFormat="1" x14ac:dyDescent="0.25">
      <c r="B86" s="205">
        <v>51333.810331035056</v>
      </c>
      <c r="C86" s="209">
        <f t="shared" si="1"/>
        <v>60.496462185264981</v>
      </c>
      <c r="D86" s="208">
        <v>41609</v>
      </c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</row>
    <row r="87" spans="2:39" s="112" customFormat="1" x14ac:dyDescent="0.25">
      <c r="B87" s="205">
        <v>53916.50355397052</v>
      </c>
      <c r="C87" s="209">
        <f t="shared" si="1"/>
        <v>60.476522986320148</v>
      </c>
      <c r="D87" s="208">
        <v>41640</v>
      </c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</row>
    <row r="88" spans="2:39" s="112" customFormat="1" x14ac:dyDescent="0.25">
      <c r="B88" s="205">
        <v>57799.152963049652</v>
      </c>
      <c r="C88" s="209">
        <f t="shared" si="1"/>
        <v>60.132534525968971</v>
      </c>
      <c r="D88" s="208">
        <v>41671</v>
      </c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</row>
    <row r="89" spans="2:39" s="112" customFormat="1" x14ac:dyDescent="0.25">
      <c r="B89" s="205">
        <v>66725.38</v>
      </c>
      <c r="C89" s="209">
        <f t="shared" si="1"/>
        <v>60.654276491377395</v>
      </c>
      <c r="D89" s="208">
        <v>41699</v>
      </c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  <c r="AH89" s="110"/>
      <c r="AI89" s="110"/>
      <c r="AJ89" s="110"/>
      <c r="AK89" s="110"/>
      <c r="AL89" s="110"/>
      <c r="AM89" s="110"/>
    </row>
    <row r="90" spans="2:39" s="112" customFormat="1" x14ac:dyDescent="0.25">
      <c r="B90" s="205">
        <v>69718.399999999994</v>
      </c>
      <c r="C90" s="209">
        <f t="shared" si="1"/>
        <v>61.059475075955469</v>
      </c>
      <c r="D90" s="208">
        <v>41730</v>
      </c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</row>
    <row r="91" spans="2:39" s="112" customFormat="1" x14ac:dyDescent="0.25">
      <c r="B91" s="205">
        <v>79108.92</v>
      </c>
      <c r="C91" s="209">
        <f>+AVERAGE(B80:B91)/1000</f>
        <v>62.677162225713261</v>
      </c>
      <c r="D91" s="208">
        <v>41760</v>
      </c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</row>
    <row r="92" spans="2:39" s="112" customFormat="1" x14ac:dyDescent="0.25">
      <c r="B92" s="205">
        <v>72889.42</v>
      </c>
      <c r="C92" s="209">
        <f>+AVERAGE(B81:B92)/1000</f>
        <v>63.969965053384755</v>
      </c>
      <c r="D92" s="208">
        <v>41791</v>
      </c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</row>
    <row r="93" spans="2:39" s="112" customFormat="1" x14ac:dyDescent="0.25">
      <c r="B93" s="205">
        <v>93243.75</v>
      </c>
      <c r="C93" s="209">
        <f t="shared" ref="C93:C96" si="2">+AVERAGE(B82:B93)/1000</f>
        <v>66.191438499247667</v>
      </c>
      <c r="D93" s="208">
        <v>41821</v>
      </c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</row>
    <row r="94" spans="2:39" s="112" customFormat="1" x14ac:dyDescent="0.25">
      <c r="B94" s="205">
        <v>96541.119999999995</v>
      </c>
      <c r="C94" s="209">
        <f t="shared" si="2"/>
        <v>69.585698089233716</v>
      </c>
      <c r="D94" s="208">
        <v>41852</v>
      </c>
      <c r="K94" s="110"/>
      <c r="L94" s="110"/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  <c r="AJ94" s="110"/>
      <c r="AK94" s="110"/>
      <c r="AL94" s="110"/>
      <c r="AM94" s="110"/>
    </row>
    <row r="95" spans="2:39" s="112" customFormat="1" x14ac:dyDescent="0.25">
      <c r="B95" s="205">
        <v>109351.66</v>
      </c>
      <c r="C95" s="209">
        <f t="shared" si="2"/>
        <v>73.441654755900387</v>
      </c>
      <c r="D95" s="208">
        <v>41883</v>
      </c>
      <c r="K95" s="110"/>
      <c r="L95" s="110"/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  <c r="AH95" s="110"/>
      <c r="AI95" s="110"/>
      <c r="AJ95" s="110"/>
      <c r="AK95" s="110"/>
      <c r="AL95" s="110"/>
      <c r="AM95" s="110"/>
    </row>
    <row r="96" spans="2:39" s="112" customFormat="1" x14ac:dyDescent="0.25">
      <c r="B96" s="205">
        <v>109151.37</v>
      </c>
      <c r="C96" s="209">
        <f t="shared" si="2"/>
        <v>76.729296422567046</v>
      </c>
      <c r="D96" s="208">
        <v>41913</v>
      </c>
      <c r="K96" s="110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  <c r="AH96" s="110"/>
      <c r="AI96" s="110"/>
      <c r="AJ96" s="110"/>
      <c r="AK96" s="110"/>
      <c r="AL96" s="110"/>
      <c r="AM96" s="110"/>
    </row>
    <row r="97" spans="2:39" s="112" customFormat="1" x14ac:dyDescent="0.25">
      <c r="B97" s="205"/>
      <c r="C97" s="209"/>
      <c r="D97" s="29"/>
      <c r="K97" s="110"/>
      <c r="L97" s="110"/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</row>
    <row r="98" spans="2:39" s="112" customFormat="1" x14ac:dyDescent="0.25">
      <c r="B98" s="162"/>
      <c r="C98" s="163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  <c r="AH98" s="110"/>
      <c r="AI98" s="110"/>
      <c r="AJ98" s="110"/>
      <c r="AK98" s="110"/>
      <c r="AL98" s="110"/>
      <c r="AM98" s="110"/>
    </row>
    <row r="99" spans="2:39" s="112" customFormat="1" x14ac:dyDescent="0.25">
      <c r="B99" s="162"/>
      <c r="C99" s="163"/>
      <c r="K99" s="110"/>
      <c r="L99" s="110"/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</row>
    <row r="100" spans="2:39" s="112" customFormat="1" x14ac:dyDescent="0.25">
      <c r="B100" s="162"/>
      <c r="C100" s="163"/>
      <c r="K100" s="110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  <c r="AH100" s="110"/>
      <c r="AI100" s="110"/>
      <c r="AJ100" s="110"/>
      <c r="AK100" s="110"/>
      <c r="AL100" s="110"/>
      <c r="AM100" s="110"/>
    </row>
    <row r="101" spans="2:39" s="112" customFormat="1" x14ac:dyDescent="0.25">
      <c r="B101" s="162"/>
      <c r="C101" s="163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  <c r="AH101" s="110"/>
      <c r="AI101" s="110"/>
      <c r="AJ101" s="110"/>
      <c r="AK101" s="110"/>
      <c r="AL101" s="110"/>
      <c r="AM101" s="110"/>
    </row>
    <row r="102" spans="2:39" s="112" customFormat="1" x14ac:dyDescent="0.25">
      <c r="B102" s="162"/>
      <c r="C102" s="163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  <c r="AH102" s="110"/>
      <c r="AI102" s="110"/>
      <c r="AJ102" s="110"/>
      <c r="AK102" s="110"/>
      <c r="AL102" s="110"/>
      <c r="AM102" s="110"/>
    </row>
    <row r="103" spans="2:39" s="112" customFormat="1" x14ac:dyDescent="0.25">
      <c r="B103" s="162"/>
      <c r="C103" s="163"/>
      <c r="K103" s="110"/>
      <c r="L103" s="110"/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  <c r="AH103" s="110"/>
      <c r="AI103" s="110"/>
      <c r="AJ103" s="110"/>
      <c r="AK103" s="110"/>
      <c r="AL103" s="110"/>
      <c r="AM103" s="110"/>
    </row>
    <row r="104" spans="2:39" s="112" customFormat="1" x14ac:dyDescent="0.25">
      <c r="B104" s="162"/>
      <c r="C104" s="163"/>
      <c r="K104" s="110"/>
      <c r="L104" s="110"/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  <c r="AH104" s="110"/>
      <c r="AI104" s="110"/>
      <c r="AJ104" s="110"/>
      <c r="AK104" s="110"/>
      <c r="AL104" s="110"/>
      <c r="AM104" s="110"/>
    </row>
    <row r="105" spans="2:39" s="112" customFormat="1" x14ac:dyDescent="0.25">
      <c r="B105" s="162"/>
      <c r="C105" s="163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</row>
    <row r="106" spans="2:39" s="112" customFormat="1" x14ac:dyDescent="0.25">
      <c r="B106" s="162"/>
      <c r="C106" s="163"/>
      <c r="K106" s="110"/>
      <c r="L106" s="110"/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  <c r="AH106" s="110"/>
      <c r="AI106" s="110"/>
      <c r="AJ106" s="110"/>
      <c r="AK106" s="110"/>
      <c r="AL106" s="110"/>
      <c r="AM106" s="110"/>
    </row>
    <row r="107" spans="2:39" s="112" customFormat="1" x14ac:dyDescent="0.25">
      <c r="B107" s="162"/>
      <c r="C107" s="163"/>
      <c r="K107" s="110"/>
      <c r="L107" s="110"/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  <c r="AH107" s="110"/>
      <c r="AI107" s="110"/>
      <c r="AJ107" s="110"/>
      <c r="AK107" s="110"/>
      <c r="AL107" s="110"/>
      <c r="AM107" s="110"/>
    </row>
    <row r="108" spans="2:39" s="112" customFormat="1" x14ac:dyDescent="0.25">
      <c r="B108" s="162"/>
      <c r="C108" s="163"/>
      <c r="K108" s="110"/>
      <c r="L108" s="110"/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  <c r="AH108" s="110"/>
      <c r="AI108" s="110"/>
      <c r="AJ108" s="110"/>
      <c r="AK108" s="110"/>
      <c r="AL108" s="110"/>
      <c r="AM108" s="110"/>
    </row>
    <row r="109" spans="2:39" s="112" customFormat="1" x14ac:dyDescent="0.25">
      <c r="B109" s="162"/>
      <c r="C109" s="163"/>
      <c r="K109" s="110"/>
      <c r="L109" s="110"/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  <c r="AH109" s="110"/>
      <c r="AI109" s="110"/>
      <c r="AJ109" s="110"/>
      <c r="AK109" s="110"/>
      <c r="AL109" s="110"/>
      <c r="AM109" s="110"/>
    </row>
    <row r="110" spans="2:39" s="112" customFormat="1" x14ac:dyDescent="0.25">
      <c r="B110" s="162"/>
      <c r="C110" s="163"/>
      <c r="K110" s="110"/>
      <c r="L110" s="110"/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  <c r="AH110" s="110"/>
      <c r="AI110" s="110"/>
      <c r="AJ110" s="110"/>
      <c r="AK110" s="110"/>
      <c r="AL110" s="110"/>
      <c r="AM110" s="110"/>
    </row>
    <row r="111" spans="2:39" s="112" customFormat="1" x14ac:dyDescent="0.25">
      <c r="B111" s="162"/>
      <c r="C111" s="163"/>
      <c r="K111" s="110"/>
      <c r="L111" s="110"/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  <c r="AH111" s="110"/>
      <c r="AI111" s="110"/>
      <c r="AJ111" s="110"/>
      <c r="AK111" s="110"/>
      <c r="AL111" s="110"/>
      <c r="AM111" s="110"/>
    </row>
    <row r="112" spans="2:39" s="112" customFormat="1" x14ac:dyDescent="0.25">
      <c r="B112" s="162"/>
      <c r="C112" s="163"/>
      <c r="K112" s="110"/>
      <c r="L112" s="110"/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  <c r="AH112" s="110"/>
      <c r="AI112" s="110"/>
      <c r="AJ112" s="110"/>
      <c r="AK112" s="110"/>
      <c r="AL112" s="110"/>
      <c r="AM112" s="110"/>
    </row>
    <row r="113" spans="2:39" s="112" customFormat="1" x14ac:dyDescent="0.25">
      <c r="B113" s="162"/>
      <c r="C113" s="163"/>
      <c r="K113" s="110"/>
      <c r="L113" s="110"/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  <c r="AH113" s="110"/>
      <c r="AI113" s="110"/>
      <c r="AJ113" s="110"/>
      <c r="AK113" s="110"/>
      <c r="AL113" s="110"/>
      <c r="AM113" s="110"/>
    </row>
    <row r="114" spans="2:39" s="112" customFormat="1" x14ac:dyDescent="0.25">
      <c r="B114" s="162"/>
      <c r="C114" s="163"/>
      <c r="K114" s="110"/>
      <c r="L114" s="110"/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  <c r="AH114" s="110"/>
      <c r="AI114" s="110"/>
      <c r="AJ114" s="110"/>
      <c r="AK114" s="110"/>
      <c r="AL114" s="110"/>
      <c r="AM114" s="110"/>
    </row>
    <row r="115" spans="2:39" s="112" customFormat="1" x14ac:dyDescent="0.25">
      <c r="B115" s="162"/>
      <c r="C115" s="163"/>
      <c r="K115" s="110"/>
      <c r="L115" s="110"/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  <c r="AH115" s="110"/>
      <c r="AI115" s="110"/>
      <c r="AJ115" s="110"/>
      <c r="AK115" s="110"/>
      <c r="AL115" s="110"/>
      <c r="AM115" s="110"/>
    </row>
    <row r="116" spans="2:39" s="112" customFormat="1" x14ac:dyDescent="0.25">
      <c r="B116" s="162"/>
      <c r="C116" s="163"/>
      <c r="K116" s="110"/>
      <c r="L116" s="110"/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  <c r="AH116" s="110"/>
      <c r="AI116" s="110"/>
      <c r="AJ116" s="110"/>
      <c r="AK116" s="110"/>
      <c r="AL116" s="110"/>
      <c r="AM116" s="110"/>
    </row>
    <row r="117" spans="2:39" s="112" customFormat="1" x14ac:dyDescent="0.25">
      <c r="B117" s="162"/>
      <c r="C117" s="163"/>
      <c r="K117" s="110"/>
      <c r="L117" s="110"/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  <c r="AH117" s="110"/>
      <c r="AI117" s="110"/>
      <c r="AJ117" s="110"/>
      <c r="AK117" s="110"/>
      <c r="AL117" s="110"/>
      <c r="AM117" s="110"/>
    </row>
    <row r="118" spans="2:39" s="112" customFormat="1" x14ac:dyDescent="0.25">
      <c r="B118" s="162"/>
      <c r="C118" s="163"/>
      <c r="K118" s="110"/>
      <c r="L118" s="110"/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  <c r="AH118" s="110"/>
      <c r="AI118" s="110"/>
      <c r="AJ118" s="110"/>
      <c r="AK118" s="110"/>
      <c r="AL118" s="110"/>
      <c r="AM118" s="110"/>
    </row>
    <row r="119" spans="2:39" s="112" customFormat="1" x14ac:dyDescent="0.25">
      <c r="B119" s="162"/>
      <c r="C119" s="163"/>
      <c r="K119" s="110"/>
      <c r="L119" s="110"/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  <c r="AH119" s="110"/>
      <c r="AI119" s="110"/>
      <c r="AJ119" s="110"/>
      <c r="AK119" s="110"/>
      <c r="AL119" s="110"/>
      <c r="AM119" s="110"/>
    </row>
    <row r="120" spans="2:39" s="112" customFormat="1" x14ac:dyDescent="0.25">
      <c r="C120" s="163"/>
      <c r="K120" s="110"/>
      <c r="L120" s="110"/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  <c r="AH120" s="110"/>
      <c r="AI120" s="110"/>
      <c r="AJ120" s="110"/>
      <c r="AK120" s="110"/>
      <c r="AL120" s="110"/>
      <c r="AM120" s="110"/>
    </row>
    <row r="121" spans="2:39" s="112" customFormat="1" x14ac:dyDescent="0.25">
      <c r="C121" s="163"/>
      <c r="K121" s="110"/>
      <c r="L121" s="110"/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  <c r="AH121" s="110"/>
      <c r="AI121" s="110"/>
      <c r="AJ121" s="110"/>
      <c r="AK121" s="110"/>
      <c r="AL121" s="110"/>
      <c r="AM121" s="110"/>
    </row>
    <row r="122" spans="2:39" s="112" customFormat="1" x14ac:dyDescent="0.25">
      <c r="C122" s="163"/>
      <c r="K122" s="110"/>
      <c r="L122" s="110"/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  <c r="AH122" s="110"/>
      <c r="AI122" s="110"/>
      <c r="AJ122" s="110"/>
      <c r="AK122" s="110"/>
      <c r="AL122" s="110"/>
      <c r="AM122" s="110"/>
    </row>
    <row r="123" spans="2:39" s="112" customFormat="1" x14ac:dyDescent="0.25">
      <c r="C123" s="163"/>
      <c r="K123" s="110"/>
      <c r="L123" s="110"/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  <c r="AH123" s="110"/>
      <c r="AI123" s="110"/>
      <c r="AJ123" s="110"/>
      <c r="AK123" s="110"/>
      <c r="AL123" s="110"/>
      <c r="AM123" s="110"/>
    </row>
    <row r="124" spans="2:39" s="112" customFormat="1" x14ac:dyDescent="0.25">
      <c r="C124" s="163"/>
      <c r="K124" s="110"/>
      <c r="L124" s="110"/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  <c r="AH124" s="110"/>
      <c r="AI124" s="110"/>
      <c r="AJ124" s="110"/>
      <c r="AK124" s="110"/>
      <c r="AL124" s="110"/>
      <c r="AM124" s="110"/>
    </row>
    <row r="125" spans="2:39" s="112" customFormat="1" x14ac:dyDescent="0.25">
      <c r="C125" s="163"/>
      <c r="K125" s="110"/>
      <c r="L125" s="110"/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  <c r="AH125" s="110"/>
      <c r="AI125" s="110"/>
      <c r="AJ125" s="110"/>
      <c r="AK125" s="110"/>
      <c r="AL125" s="110"/>
      <c r="AM125" s="110"/>
    </row>
    <row r="126" spans="2:39" s="112" customFormat="1" x14ac:dyDescent="0.25">
      <c r="C126" s="163"/>
      <c r="K126" s="110"/>
      <c r="L126" s="110"/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  <c r="AH126" s="110"/>
      <c r="AI126" s="110"/>
      <c r="AJ126" s="110"/>
      <c r="AK126" s="110"/>
      <c r="AL126" s="110"/>
      <c r="AM126" s="110"/>
    </row>
    <row r="127" spans="2:39" s="112" customFormat="1" x14ac:dyDescent="0.25">
      <c r="C127" s="163"/>
      <c r="K127" s="110"/>
      <c r="L127" s="110"/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  <c r="AH127" s="110"/>
      <c r="AI127" s="110"/>
      <c r="AJ127" s="110"/>
      <c r="AK127" s="110"/>
      <c r="AL127" s="110"/>
      <c r="AM127" s="110"/>
    </row>
    <row r="128" spans="2:39" s="112" customFormat="1" x14ac:dyDescent="0.25">
      <c r="C128" s="163"/>
      <c r="K128" s="110"/>
      <c r="L128" s="110"/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  <c r="AH128" s="110"/>
      <c r="AI128" s="110"/>
      <c r="AJ128" s="110"/>
      <c r="AK128" s="110"/>
      <c r="AL128" s="110"/>
      <c r="AM128" s="110"/>
    </row>
    <row r="129" spans="3:39" s="112" customFormat="1" x14ac:dyDescent="0.25">
      <c r="C129" s="163"/>
      <c r="K129" s="110"/>
      <c r="L129" s="110"/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  <c r="AH129" s="110"/>
      <c r="AI129" s="110"/>
      <c r="AJ129" s="110"/>
      <c r="AK129" s="110"/>
      <c r="AL129" s="110"/>
      <c r="AM129" s="110"/>
    </row>
    <row r="130" spans="3:39" s="112" customFormat="1" x14ac:dyDescent="0.25">
      <c r="C130" s="163"/>
      <c r="K130" s="110"/>
      <c r="L130" s="110"/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  <c r="AH130" s="110"/>
      <c r="AI130" s="110"/>
      <c r="AJ130" s="110"/>
      <c r="AK130" s="110"/>
      <c r="AL130" s="110"/>
      <c r="AM130" s="110"/>
    </row>
    <row r="131" spans="3:39" s="112" customFormat="1" x14ac:dyDescent="0.25">
      <c r="C131" s="163"/>
      <c r="K131" s="110"/>
      <c r="L131" s="110"/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  <c r="AH131" s="110"/>
      <c r="AI131" s="110"/>
      <c r="AJ131" s="110"/>
      <c r="AK131" s="110"/>
      <c r="AL131" s="110"/>
      <c r="AM131" s="110"/>
    </row>
    <row r="132" spans="3:39" s="112" customFormat="1" x14ac:dyDescent="0.25">
      <c r="C132" s="163"/>
      <c r="K132" s="110"/>
      <c r="L132" s="110"/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  <c r="AH132" s="110"/>
      <c r="AI132" s="110"/>
      <c r="AJ132" s="110"/>
      <c r="AK132" s="110"/>
      <c r="AL132" s="110"/>
      <c r="AM132" s="110"/>
    </row>
    <row r="133" spans="3:39" s="112" customFormat="1" x14ac:dyDescent="0.25">
      <c r="C133" s="163"/>
      <c r="K133" s="110"/>
      <c r="L133" s="110"/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  <c r="AH133" s="110"/>
      <c r="AI133" s="110"/>
      <c r="AJ133" s="110"/>
      <c r="AK133" s="110"/>
      <c r="AL133" s="110"/>
      <c r="AM133" s="110"/>
    </row>
    <row r="134" spans="3:39" s="112" customFormat="1" x14ac:dyDescent="0.25">
      <c r="C134" s="163"/>
      <c r="K134" s="110"/>
      <c r="L134" s="110"/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  <c r="AH134" s="110"/>
      <c r="AI134" s="110"/>
      <c r="AJ134" s="110"/>
      <c r="AK134" s="110"/>
      <c r="AL134" s="110"/>
      <c r="AM134" s="110"/>
    </row>
    <row r="135" spans="3:39" s="112" customFormat="1" x14ac:dyDescent="0.25">
      <c r="C135" s="163"/>
      <c r="K135" s="110"/>
      <c r="L135" s="110"/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  <c r="AH135" s="110"/>
      <c r="AI135" s="110"/>
      <c r="AJ135" s="110"/>
      <c r="AK135" s="110"/>
      <c r="AL135" s="110"/>
      <c r="AM135" s="110"/>
    </row>
    <row r="136" spans="3:39" s="112" customFormat="1" x14ac:dyDescent="0.25">
      <c r="C136" s="163"/>
      <c r="K136" s="110"/>
      <c r="L136" s="110"/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  <c r="AH136" s="110"/>
      <c r="AI136" s="110"/>
      <c r="AJ136" s="110"/>
      <c r="AK136" s="110"/>
      <c r="AL136" s="110"/>
      <c r="AM136" s="110"/>
    </row>
    <row r="137" spans="3:39" s="112" customFormat="1" x14ac:dyDescent="0.25">
      <c r="C137" s="163"/>
      <c r="K137" s="110"/>
      <c r="L137" s="110"/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  <c r="AH137" s="110"/>
      <c r="AI137" s="110"/>
      <c r="AJ137" s="110"/>
      <c r="AK137" s="110"/>
      <c r="AL137" s="110"/>
      <c r="AM137" s="110"/>
    </row>
    <row r="138" spans="3:39" s="112" customFormat="1" x14ac:dyDescent="0.25">
      <c r="C138" s="163"/>
      <c r="K138" s="110"/>
      <c r="L138" s="110"/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  <c r="Z138" s="110"/>
      <c r="AA138" s="110"/>
      <c r="AB138" s="110"/>
      <c r="AC138" s="110"/>
      <c r="AD138" s="110"/>
      <c r="AE138" s="110"/>
      <c r="AF138" s="110"/>
      <c r="AG138" s="110"/>
      <c r="AH138" s="110"/>
      <c r="AI138" s="110"/>
      <c r="AJ138" s="110"/>
      <c r="AK138" s="110"/>
      <c r="AL138" s="110"/>
      <c r="AM138" s="110"/>
    </row>
    <row r="139" spans="3:39" s="112" customFormat="1" x14ac:dyDescent="0.25">
      <c r="C139" s="163"/>
      <c r="K139" s="110"/>
      <c r="L139" s="110"/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  <c r="AC139" s="110"/>
      <c r="AD139" s="110"/>
      <c r="AE139" s="110"/>
      <c r="AF139" s="110"/>
      <c r="AG139" s="110"/>
      <c r="AH139" s="110"/>
      <c r="AI139" s="110"/>
      <c r="AJ139" s="110"/>
      <c r="AK139" s="110"/>
      <c r="AL139" s="110"/>
      <c r="AM139" s="110"/>
    </row>
    <row r="140" spans="3:39" s="112" customFormat="1" x14ac:dyDescent="0.25">
      <c r="C140" s="163"/>
      <c r="K140" s="110"/>
      <c r="L140" s="110"/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  <c r="Z140" s="110"/>
      <c r="AA140" s="110"/>
      <c r="AB140" s="110"/>
      <c r="AC140" s="110"/>
      <c r="AD140" s="110"/>
      <c r="AE140" s="110"/>
      <c r="AF140" s="110"/>
      <c r="AG140" s="110"/>
      <c r="AH140" s="110"/>
      <c r="AI140" s="110"/>
      <c r="AJ140" s="110"/>
      <c r="AK140" s="110"/>
      <c r="AL140" s="110"/>
      <c r="AM140" s="110"/>
    </row>
    <row r="141" spans="3:39" s="112" customFormat="1" x14ac:dyDescent="0.25">
      <c r="C141" s="163"/>
      <c r="K141" s="110"/>
      <c r="L141" s="110"/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  <c r="Z141" s="110"/>
      <c r="AA141" s="110"/>
      <c r="AB141" s="110"/>
      <c r="AC141" s="110"/>
      <c r="AD141" s="110"/>
      <c r="AE141" s="110"/>
      <c r="AF141" s="110"/>
      <c r="AG141" s="110"/>
      <c r="AH141" s="110"/>
      <c r="AI141" s="110"/>
      <c r="AJ141" s="110"/>
      <c r="AK141" s="110"/>
      <c r="AL141" s="110"/>
      <c r="AM141" s="110"/>
    </row>
    <row r="142" spans="3:39" s="112" customFormat="1" x14ac:dyDescent="0.25">
      <c r="C142" s="163"/>
      <c r="K142" s="110"/>
      <c r="L142" s="110"/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  <c r="Z142" s="110"/>
      <c r="AA142" s="110"/>
      <c r="AB142" s="110"/>
      <c r="AC142" s="110"/>
      <c r="AD142" s="110"/>
      <c r="AE142" s="110"/>
      <c r="AF142" s="110"/>
      <c r="AG142" s="110"/>
      <c r="AH142" s="110"/>
      <c r="AI142" s="110"/>
      <c r="AJ142" s="110"/>
      <c r="AK142" s="110"/>
      <c r="AL142" s="110"/>
      <c r="AM142" s="110"/>
    </row>
    <row r="143" spans="3:39" s="112" customFormat="1" x14ac:dyDescent="0.25">
      <c r="C143" s="163"/>
      <c r="K143" s="110"/>
      <c r="L143" s="110"/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  <c r="Z143" s="110"/>
      <c r="AA143" s="110"/>
      <c r="AB143" s="110"/>
      <c r="AC143" s="110"/>
      <c r="AD143" s="110"/>
      <c r="AE143" s="110"/>
      <c r="AF143" s="110"/>
      <c r="AG143" s="110"/>
      <c r="AH143" s="110"/>
      <c r="AI143" s="110"/>
      <c r="AJ143" s="110"/>
      <c r="AK143" s="110"/>
      <c r="AL143" s="110"/>
      <c r="AM143" s="110"/>
    </row>
    <row r="144" spans="3:39" s="112" customFormat="1" x14ac:dyDescent="0.25">
      <c r="C144" s="163"/>
      <c r="K144" s="110"/>
      <c r="L144" s="110"/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  <c r="Z144" s="110"/>
      <c r="AA144" s="110"/>
      <c r="AB144" s="110"/>
      <c r="AC144" s="110"/>
      <c r="AD144" s="110"/>
      <c r="AE144" s="110"/>
      <c r="AF144" s="110"/>
      <c r="AG144" s="110"/>
      <c r="AH144" s="110"/>
      <c r="AI144" s="110"/>
      <c r="AJ144" s="110"/>
      <c r="AK144" s="110"/>
      <c r="AL144" s="110"/>
      <c r="AM144" s="110"/>
    </row>
    <row r="145" spans="3:39" s="112" customFormat="1" x14ac:dyDescent="0.25">
      <c r="C145" s="163"/>
      <c r="K145" s="110"/>
      <c r="L145" s="110"/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  <c r="Z145" s="110"/>
      <c r="AA145" s="110"/>
      <c r="AB145" s="110"/>
      <c r="AC145" s="110"/>
      <c r="AD145" s="110"/>
      <c r="AE145" s="110"/>
      <c r="AF145" s="110"/>
      <c r="AG145" s="110"/>
      <c r="AH145" s="110"/>
      <c r="AI145" s="110"/>
      <c r="AJ145" s="110"/>
      <c r="AK145" s="110"/>
      <c r="AL145" s="110"/>
      <c r="AM145" s="110"/>
    </row>
    <row r="146" spans="3:39" s="112" customFormat="1" x14ac:dyDescent="0.25">
      <c r="C146" s="163"/>
      <c r="K146" s="110"/>
      <c r="L146" s="110"/>
      <c r="M146" s="110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110"/>
      <c r="AD146" s="110"/>
      <c r="AE146" s="110"/>
      <c r="AF146" s="110"/>
      <c r="AG146" s="110"/>
      <c r="AH146" s="110"/>
      <c r="AI146" s="110"/>
      <c r="AJ146" s="110"/>
      <c r="AK146" s="110"/>
      <c r="AL146" s="110"/>
      <c r="AM146" s="110"/>
    </row>
    <row r="147" spans="3:39" s="112" customFormat="1" x14ac:dyDescent="0.25">
      <c r="C147" s="163"/>
      <c r="K147" s="110"/>
      <c r="L147" s="110"/>
      <c r="M147" s="110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110"/>
      <c r="AD147" s="110"/>
      <c r="AE147" s="110"/>
      <c r="AF147" s="110"/>
      <c r="AG147" s="110"/>
      <c r="AH147" s="110"/>
      <c r="AI147" s="110"/>
      <c r="AJ147" s="110"/>
      <c r="AK147" s="110"/>
      <c r="AL147" s="110"/>
      <c r="AM147" s="110"/>
    </row>
    <row r="148" spans="3:39" s="112" customFormat="1" x14ac:dyDescent="0.25">
      <c r="C148" s="163"/>
      <c r="K148" s="110"/>
      <c r="L148" s="110"/>
      <c r="M148" s="110"/>
      <c r="N148" s="11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  <c r="Z148" s="110"/>
      <c r="AA148" s="110"/>
      <c r="AB148" s="110"/>
      <c r="AC148" s="110"/>
      <c r="AD148" s="110"/>
      <c r="AE148" s="110"/>
      <c r="AF148" s="110"/>
      <c r="AG148" s="110"/>
      <c r="AH148" s="110"/>
      <c r="AI148" s="110"/>
      <c r="AJ148" s="110"/>
      <c r="AK148" s="110"/>
      <c r="AL148" s="110"/>
      <c r="AM148" s="110"/>
    </row>
    <row r="149" spans="3:39" s="112" customFormat="1" x14ac:dyDescent="0.25">
      <c r="C149" s="163"/>
      <c r="K149" s="110"/>
      <c r="L149" s="110"/>
      <c r="M149" s="110"/>
      <c r="N149" s="11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  <c r="Z149" s="110"/>
      <c r="AA149" s="110"/>
      <c r="AB149" s="110"/>
      <c r="AC149" s="110"/>
      <c r="AD149" s="110"/>
      <c r="AE149" s="110"/>
      <c r="AF149" s="110"/>
      <c r="AG149" s="110"/>
      <c r="AH149" s="110"/>
      <c r="AI149" s="110"/>
      <c r="AJ149" s="110"/>
      <c r="AK149" s="110"/>
      <c r="AL149" s="110"/>
      <c r="AM149" s="110"/>
    </row>
    <row r="150" spans="3:39" s="112" customFormat="1" x14ac:dyDescent="0.25">
      <c r="K150" s="110"/>
      <c r="L150" s="110"/>
      <c r="M150" s="110"/>
      <c r="N150" s="11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  <c r="Z150" s="110"/>
      <c r="AA150" s="110"/>
      <c r="AB150" s="110"/>
      <c r="AC150" s="110"/>
      <c r="AD150" s="110"/>
      <c r="AE150" s="110"/>
      <c r="AF150" s="110"/>
      <c r="AG150" s="110"/>
      <c r="AH150" s="110"/>
      <c r="AI150" s="110"/>
      <c r="AJ150" s="110"/>
      <c r="AK150" s="110"/>
      <c r="AL150" s="110"/>
      <c r="AM150" s="110"/>
    </row>
    <row r="151" spans="3:39" s="112" customFormat="1" x14ac:dyDescent="0.25">
      <c r="K151" s="110"/>
      <c r="L151" s="110"/>
      <c r="M151" s="110"/>
      <c r="N151" s="11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  <c r="Z151" s="110"/>
      <c r="AA151" s="110"/>
      <c r="AB151" s="110"/>
      <c r="AC151" s="110"/>
      <c r="AD151" s="110"/>
      <c r="AE151" s="110"/>
      <c r="AF151" s="110"/>
      <c r="AG151" s="110"/>
      <c r="AH151" s="110"/>
      <c r="AI151" s="110"/>
      <c r="AJ151" s="110"/>
      <c r="AK151" s="110"/>
      <c r="AL151" s="110"/>
      <c r="AM151" s="110"/>
    </row>
    <row r="152" spans="3:39" s="112" customFormat="1" x14ac:dyDescent="0.25">
      <c r="K152" s="110"/>
      <c r="L152" s="110"/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110"/>
      <c r="AD152" s="110"/>
      <c r="AE152" s="110"/>
      <c r="AF152" s="110"/>
      <c r="AG152" s="110"/>
      <c r="AH152" s="110"/>
      <c r="AI152" s="110"/>
      <c r="AJ152" s="110"/>
      <c r="AK152" s="110"/>
      <c r="AL152" s="110"/>
      <c r="AM152" s="110"/>
    </row>
    <row r="153" spans="3:39" s="112" customFormat="1" x14ac:dyDescent="0.25">
      <c r="K153" s="110"/>
      <c r="L153" s="110"/>
      <c r="M153" s="110"/>
      <c r="N153" s="11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  <c r="Z153" s="110"/>
      <c r="AA153" s="110"/>
      <c r="AB153" s="110"/>
      <c r="AC153" s="110"/>
      <c r="AD153" s="110"/>
      <c r="AE153" s="110"/>
      <c r="AF153" s="110"/>
      <c r="AG153" s="110"/>
      <c r="AH153" s="110"/>
      <c r="AI153" s="110"/>
      <c r="AJ153" s="110"/>
      <c r="AK153" s="110"/>
      <c r="AL153" s="110"/>
      <c r="AM153" s="110"/>
    </row>
    <row r="154" spans="3:39" s="112" customFormat="1" x14ac:dyDescent="0.25">
      <c r="K154" s="110"/>
      <c r="L154" s="110"/>
      <c r="M154" s="110"/>
      <c r="N154" s="110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10"/>
      <c r="AD154" s="110"/>
      <c r="AE154" s="110"/>
      <c r="AF154" s="110"/>
      <c r="AG154" s="110"/>
      <c r="AH154" s="110"/>
      <c r="AI154" s="110"/>
      <c r="AJ154" s="110"/>
      <c r="AK154" s="110"/>
      <c r="AL154" s="110"/>
      <c r="AM154" s="110"/>
    </row>
    <row r="155" spans="3:39" s="112" customFormat="1" x14ac:dyDescent="0.25">
      <c r="K155" s="110"/>
      <c r="L155" s="110"/>
      <c r="M155" s="110"/>
      <c r="N155" s="110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  <c r="AI155" s="110"/>
      <c r="AJ155" s="110"/>
      <c r="AK155" s="110"/>
      <c r="AL155" s="110"/>
      <c r="AM155" s="110"/>
    </row>
    <row r="156" spans="3:39" s="112" customFormat="1" x14ac:dyDescent="0.25">
      <c r="K156" s="110"/>
      <c r="L156" s="110"/>
      <c r="M156" s="110"/>
      <c r="N156" s="110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  <c r="AI156" s="110"/>
      <c r="AJ156" s="110"/>
      <c r="AK156" s="110"/>
      <c r="AL156" s="110"/>
      <c r="AM156" s="110"/>
    </row>
    <row r="157" spans="3:39" s="112" customFormat="1" x14ac:dyDescent="0.25">
      <c r="K157" s="110"/>
      <c r="L157" s="110"/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  <c r="AI157" s="110"/>
      <c r="AJ157" s="110"/>
      <c r="AK157" s="110"/>
      <c r="AL157" s="110"/>
      <c r="AM157" s="110"/>
    </row>
    <row r="158" spans="3:39" s="112" customFormat="1" x14ac:dyDescent="0.25">
      <c r="K158" s="110"/>
      <c r="L158" s="110"/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  <c r="AI158" s="110"/>
      <c r="AJ158" s="110"/>
      <c r="AK158" s="110"/>
      <c r="AL158" s="110"/>
      <c r="AM158" s="110"/>
    </row>
    <row r="159" spans="3:39" s="112" customFormat="1" x14ac:dyDescent="0.25">
      <c r="K159" s="110"/>
      <c r="L159" s="110"/>
      <c r="M159" s="110"/>
      <c r="N159" s="110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  <c r="AI159" s="110"/>
      <c r="AJ159" s="110"/>
      <c r="AK159" s="110"/>
      <c r="AL159" s="110"/>
      <c r="AM159" s="110"/>
    </row>
    <row r="160" spans="3:39" s="112" customFormat="1" x14ac:dyDescent="0.25">
      <c r="K160" s="110"/>
      <c r="L160" s="110"/>
      <c r="M160" s="110"/>
      <c r="N160" s="110"/>
      <c r="O160" s="110"/>
      <c r="P160" s="110"/>
      <c r="Q160" s="110"/>
      <c r="R160" s="110"/>
      <c r="S160" s="110"/>
      <c r="T160" s="110"/>
      <c r="U160" s="110"/>
      <c r="V160" s="110"/>
      <c r="W160" s="110"/>
      <c r="X160" s="110"/>
      <c r="Y160" s="110"/>
      <c r="Z160" s="110"/>
      <c r="AA160" s="110"/>
      <c r="AB160" s="110"/>
      <c r="AC160" s="110"/>
      <c r="AD160" s="110"/>
      <c r="AE160" s="110"/>
      <c r="AF160" s="110"/>
      <c r="AG160" s="110"/>
      <c r="AH160" s="110"/>
      <c r="AI160" s="110"/>
      <c r="AJ160" s="110"/>
      <c r="AK160" s="110"/>
      <c r="AL160" s="110"/>
      <c r="AM160" s="110"/>
    </row>
    <row r="161" spans="11:39" s="112" customFormat="1" x14ac:dyDescent="0.25">
      <c r="K161" s="110"/>
      <c r="L161" s="110"/>
      <c r="M161" s="110"/>
      <c r="N161" s="110"/>
      <c r="O161" s="110"/>
      <c r="P161" s="110"/>
      <c r="Q161" s="110"/>
      <c r="R161" s="110"/>
      <c r="S161" s="110"/>
      <c r="T161" s="110"/>
      <c r="U161" s="110"/>
      <c r="V161" s="110"/>
      <c r="W161" s="110"/>
      <c r="X161" s="110"/>
      <c r="Y161" s="110"/>
      <c r="Z161" s="110"/>
      <c r="AA161" s="110"/>
      <c r="AB161" s="110"/>
      <c r="AC161" s="110"/>
      <c r="AD161" s="110"/>
      <c r="AE161" s="110"/>
      <c r="AF161" s="110"/>
      <c r="AG161" s="110"/>
      <c r="AH161" s="110"/>
      <c r="AI161" s="110"/>
      <c r="AJ161" s="110"/>
      <c r="AK161" s="110"/>
      <c r="AL161" s="110"/>
      <c r="AM161" s="110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C56:C96" formulaRange="1"/>
  </ignoredError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1"/>
  <sheetViews>
    <sheetView zoomScaleSheetLayoutView="70" workbookViewId="0">
      <pane ySplit="11" topLeftCell="A12" activePane="bottomLeft" state="frozen"/>
      <selection activeCell="A25" sqref="A25"/>
      <selection pane="bottomLeft" activeCell="C7" sqref="C7:I7"/>
    </sheetView>
  </sheetViews>
  <sheetFormatPr baseColWidth="10" defaultRowHeight="15.75" x14ac:dyDescent="0.25"/>
  <cols>
    <col min="1" max="1" width="1.85546875" style="28" customWidth="1"/>
    <col min="2" max="2" width="14.28515625" style="28" customWidth="1"/>
    <col min="3" max="6" width="14.42578125" style="28" customWidth="1"/>
    <col min="7" max="9" width="11.42578125" style="28" customWidth="1"/>
    <col min="10" max="10" width="1.85546875" style="28" customWidth="1"/>
    <col min="11" max="11" width="11.42578125" style="18" customWidth="1"/>
    <col min="12" max="12" width="7.140625" style="18" hidden="1" customWidth="1"/>
    <col min="13" max="17" width="11.42578125" style="18"/>
    <col min="18" max="18" width="11.85546875" style="18" customWidth="1"/>
    <col min="19" max="39" width="11.42578125" style="18"/>
    <col min="40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51"/>
    </row>
    <row r="7" spans="1:20" x14ac:dyDescent="0.25">
      <c r="A7" s="49"/>
      <c r="B7" s="30"/>
      <c r="C7" s="235" t="s">
        <v>191</v>
      </c>
      <c r="D7" s="235"/>
      <c r="E7" s="235"/>
      <c r="F7" s="235"/>
      <c r="G7" s="235"/>
      <c r="H7" s="235"/>
      <c r="I7" s="235"/>
      <c r="J7" s="51"/>
    </row>
    <row r="8" spans="1:20" x14ac:dyDescent="0.25">
      <c r="A8" s="49"/>
      <c r="B8" s="30"/>
      <c r="C8" s="232" t="s">
        <v>184</v>
      </c>
      <c r="D8" s="232"/>
      <c r="E8" s="232"/>
      <c r="F8" s="232"/>
      <c r="G8" s="232"/>
      <c r="H8" s="232"/>
      <c r="I8" s="232"/>
      <c r="J8" s="51"/>
    </row>
    <row r="9" spans="1:20" x14ac:dyDescent="0.25">
      <c r="A9" s="49"/>
      <c r="B9" s="30"/>
      <c r="C9" s="31"/>
      <c r="D9" s="31"/>
      <c r="E9" s="31"/>
      <c r="F9" s="31"/>
      <c r="G9" s="30"/>
      <c r="H9" s="30"/>
      <c r="I9" s="87"/>
      <c r="J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4" t="s">
        <v>178</v>
      </c>
      <c r="H10" s="234" t="s">
        <v>180</v>
      </c>
      <c r="I10" s="234" t="s">
        <v>164</v>
      </c>
      <c r="J10" s="51"/>
    </row>
    <row r="11" spans="1:20" x14ac:dyDescent="0.25">
      <c r="A11" s="49"/>
      <c r="B11" s="32"/>
      <c r="C11" s="180">
        <v>2011</v>
      </c>
      <c r="D11" s="180">
        <f>+C11+1</f>
        <v>2012</v>
      </c>
      <c r="E11" s="180">
        <f>+D11+1</f>
        <v>2013</v>
      </c>
      <c r="F11" s="180">
        <f>+E11+1</f>
        <v>2014</v>
      </c>
      <c r="G11" s="234"/>
      <c r="H11" s="234"/>
      <c r="I11" s="234"/>
      <c r="J11" s="51"/>
      <c r="M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51"/>
    </row>
    <row r="13" spans="1:20" x14ac:dyDescent="0.25">
      <c r="A13" s="49"/>
      <c r="B13" s="60" t="s">
        <v>3</v>
      </c>
      <c r="C13" s="63">
        <v>50.752606234733157</v>
      </c>
      <c r="D13" s="63">
        <v>33.246358329417099</v>
      </c>
      <c r="E13" s="63">
        <v>24.584226339294055</v>
      </c>
      <c r="F13" s="65">
        <v>17.749992715846972</v>
      </c>
      <c r="G13" s="63">
        <v>-27.799262539832814</v>
      </c>
      <c r="H13" s="63">
        <v>72.20073746016719</v>
      </c>
      <c r="I13" s="63">
        <v>-26.054378360166442</v>
      </c>
      <c r="J13" s="51"/>
      <c r="L13" s="28">
        <f t="shared" ref="L13:L24" si="0">IF(F13="","",1)</f>
        <v>1</v>
      </c>
      <c r="M13" s="111"/>
      <c r="N13" s="111"/>
      <c r="O13" s="68">
        <v>50752.606234733161</v>
      </c>
      <c r="P13" s="68">
        <v>33246.358329417097</v>
      </c>
      <c r="Q13" s="68">
        <v>24584.226339294055</v>
      </c>
      <c r="R13" s="68">
        <v>17749.992715846973</v>
      </c>
      <c r="S13" s="110"/>
      <c r="T13" s="186"/>
    </row>
    <row r="14" spans="1:20" x14ac:dyDescent="0.25">
      <c r="A14" s="49"/>
      <c r="B14" s="60" t="s">
        <v>4</v>
      </c>
      <c r="C14" s="63">
        <v>55.27318771526032</v>
      </c>
      <c r="D14" s="63">
        <v>32.84575880393038</v>
      </c>
      <c r="E14" s="63">
        <v>22.619926062084918</v>
      </c>
      <c r="F14" s="65">
        <v>22.523975229573935</v>
      </c>
      <c r="G14" s="63">
        <v>-0.42418720665853282</v>
      </c>
      <c r="H14" s="63">
        <v>99.57581279334147</v>
      </c>
      <c r="I14" s="63">
        <v>-31.132886297094231</v>
      </c>
      <c r="J14" s="51"/>
      <c r="L14" s="28">
        <f t="shared" si="0"/>
        <v>1</v>
      </c>
      <c r="M14" s="111"/>
      <c r="N14" s="111"/>
      <c r="O14" s="68">
        <v>55273.187715260319</v>
      </c>
      <c r="P14" s="68">
        <v>32845.758803930381</v>
      </c>
      <c r="Q14" s="68">
        <v>22619.926062084916</v>
      </c>
      <c r="R14" s="68">
        <v>22523.975229573934</v>
      </c>
      <c r="S14" s="110"/>
      <c r="T14" s="186"/>
    </row>
    <row r="15" spans="1:20" x14ac:dyDescent="0.25">
      <c r="A15" s="49"/>
      <c r="B15" s="60" t="s">
        <v>5</v>
      </c>
      <c r="C15" s="63">
        <v>59.013671800043085</v>
      </c>
      <c r="D15" s="63">
        <v>35.635657880207042</v>
      </c>
      <c r="E15" s="63">
        <v>23.396405845171167</v>
      </c>
      <c r="F15" s="65">
        <v>30.715499999999999</v>
      </c>
      <c r="G15" s="63">
        <v>31.282985101489146</v>
      </c>
      <c r="H15" s="63">
        <v>131.28298510148915</v>
      </c>
      <c r="I15" s="63">
        <v>-34.345520086031215</v>
      </c>
      <c r="J15" s="51"/>
      <c r="L15" s="28">
        <f t="shared" si="0"/>
        <v>1</v>
      </c>
      <c r="M15" s="111"/>
      <c r="N15" s="111"/>
      <c r="O15" s="68">
        <v>59013.671800043085</v>
      </c>
      <c r="P15" s="68">
        <v>35635.657880207043</v>
      </c>
      <c r="Q15" s="68">
        <v>23396.405845171168</v>
      </c>
      <c r="R15" s="68">
        <v>30715.5</v>
      </c>
      <c r="S15" s="110"/>
      <c r="T15" s="186"/>
    </row>
    <row r="16" spans="1:20" x14ac:dyDescent="0.25">
      <c r="A16" s="49"/>
      <c r="B16" s="60" t="s">
        <v>6</v>
      </c>
      <c r="C16" s="63">
        <v>46.983446645067438</v>
      </c>
      <c r="D16" s="63">
        <v>28.855193273404407</v>
      </c>
      <c r="E16" s="63">
        <v>24.326806638068746</v>
      </c>
      <c r="F16" s="65">
        <v>30.905999999999999</v>
      </c>
      <c r="G16" s="63">
        <v>27.04503496827877</v>
      </c>
      <c r="H16" s="63">
        <v>127.04503496827877</v>
      </c>
      <c r="I16" s="63">
        <v>-15.693489183832421</v>
      </c>
      <c r="J16" s="51"/>
      <c r="L16" s="28">
        <f t="shared" si="0"/>
        <v>1</v>
      </c>
      <c r="M16" s="111"/>
      <c r="N16" s="111"/>
      <c r="O16" s="68">
        <v>46983.446645067437</v>
      </c>
      <c r="P16" s="68">
        <v>28855.193273404406</v>
      </c>
      <c r="Q16" s="68">
        <v>24326.806638068745</v>
      </c>
      <c r="R16" s="68">
        <v>30906</v>
      </c>
      <c r="S16" s="110"/>
      <c r="T16" s="186"/>
    </row>
    <row r="17" spans="1:39" x14ac:dyDescent="0.25">
      <c r="A17" s="49"/>
      <c r="B17" s="60" t="s">
        <v>7</v>
      </c>
      <c r="C17" s="63">
        <v>48.413591218388902</v>
      </c>
      <c r="D17" s="63">
        <v>34.162091286876944</v>
      </c>
      <c r="E17" s="63">
        <v>30.700573678634882</v>
      </c>
      <c r="F17" s="65">
        <v>33.093249999999998</v>
      </c>
      <c r="G17" s="63">
        <v>7.7935883101436065</v>
      </c>
      <c r="H17" s="63">
        <v>107.7935883101436</v>
      </c>
      <c r="I17" s="63">
        <v>-10.132627944741113</v>
      </c>
      <c r="J17" s="51"/>
      <c r="L17" s="28">
        <f t="shared" si="0"/>
        <v>1</v>
      </c>
      <c r="M17" s="111"/>
      <c r="N17" s="111"/>
      <c r="O17" s="68">
        <v>48413.591218388901</v>
      </c>
      <c r="P17" s="68">
        <v>34162.091286876945</v>
      </c>
      <c r="Q17" s="68">
        <v>30700.573678634883</v>
      </c>
      <c r="R17" s="68">
        <v>33093.25</v>
      </c>
      <c r="S17" s="110"/>
      <c r="T17" s="186"/>
    </row>
    <row r="18" spans="1:39" x14ac:dyDescent="0.25">
      <c r="A18" s="49"/>
      <c r="B18" s="60" t="s">
        <v>8</v>
      </c>
      <c r="C18" s="63">
        <v>48.892723231811921</v>
      </c>
      <c r="D18" s="63">
        <v>34.66236376715166</v>
      </c>
      <c r="E18" s="63">
        <v>28.302669829717765</v>
      </c>
      <c r="F18" s="65">
        <v>24.459499999999998</v>
      </c>
      <c r="G18" s="63">
        <v>-13.578824375368448</v>
      </c>
      <c r="H18" s="63">
        <v>86.421175624631559</v>
      </c>
      <c r="I18" s="63">
        <v>-18.347548309618634</v>
      </c>
      <c r="J18" s="51"/>
      <c r="K18" s="141">
        <v>195.462693</v>
      </c>
      <c r="L18" s="28">
        <f t="shared" si="0"/>
        <v>1</v>
      </c>
      <c r="M18" s="111"/>
      <c r="N18" s="111"/>
      <c r="O18" s="68">
        <v>48892.72323181192</v>
      </c>
      <c r="P18" s="68">
        <v>34662.363767151663</v>
      </c>
      <c r="Q18" s="68">
        <v>28302.669829717765</v>
      </c>
      <c r="R18" s="68">
        <v>24459.5</v>
      </c>
      <c r="S18" s="110"/>
      <c r="T18" s="186"/>
    </row>
    <row r="19" spans="1:39" x14ac:dyDescent="0.25">
      <c r="A19" s="49"/>
      <c r="B19" s="60" t="s">
        <v>9</v>
      </c>
      <c r="C19" s="63">
        <v>52.506913210588785</v>
      </c>
      <c r="D19" s="63">
        <v>22.832323684782097</v>
      </c>
      <c r="E19" s="63">
        <v>30.801604780050582</v>
      </c>
      <c r="F19" s="65">
        <v>30.810749999999999</v>
      </c>
      <c r="G19" s="63">
        <v>2.9690725579789579E-2</v>
      </c>
      <c r="H19" s="63">
        <v>100.02969072557978</v>
      </c>
      <c r="I19" s="63">
        <v>34.903504370779693</v>
      </c>
      <c r="J19" s="51"/>
      <c r="K19" s="141">
        <v>208.95389600000001</v>
      </c>
      <c r="L19" s="28">
        <f t="shared" si="0"/>
        <v>1</v>
      </c>
      <c r="M19" s="111"/>
      <c r="N19" s="111"/>
      <c r="O19" s="68">
        <v>52506.913210588784</v>
      </c>
      <c r="P19" s="68">
        <v>22832.323684782095</v>
      </c>
      <c r="Q19" s="68">
        <v>30801.60478005058</v>
      </c>
      <c r="R19" s="68">
        <v>30810.75</v>
      </c>
      <c r="S19" s="110"/>
      <c r="T19" s="186"/>
    </row>
    <row r="20" spans="1:39" x14ac:dyDescent="0.25">
      <c r="A20" s="49"/>
      <c r="B20" s="60" t="s">
        <v>10</v>
      </c>
      <c r="C20" s="63">
        <v>54.542751498894106</v>
      </c>
      <c r="D20" s="63">
        <v>28.194716646233697</v>
      </c>
      <c r="E20" s="63">
        <v>28.028835023873938</v>
      </c>
      <c r="F20" s="65">
        <v>27.826250000000002</v>
      </c>
      <c r="G20" s="63">
        <v>-0.72277361403491058</v>
      </c>
      <c r="H20" s="63">
        <v>99.277226385965093</v>
      </c>
      <c r="I20" s="63">
        <v>-0.58834293119919279</v>
      </c>
      <c r="J20" s="51"/>
      <c r="K20" s="18">
        <v>6.9021882349692163</v>
      </c>
      <c r="L20" s="28">
        <f t="shared" si="0"/>
        <v>1</v>
      </c>
      <c r="M20" s="111"/>
      <c r="N20" s="111"/>
      <c r="O20" s="68">
        <v>54542.751498894104</v>
      </c>
      <c r="P20" s="68">
        <v>28194.716646233697</v>
      </c>
      <c r="Q20" s="68">
        <v>28028.835023873937</v>
      </c>
      <c r="R20" s="68">
        <v>27826.25</v>
      </c>
      <c r="S20" s="110"/>
      <c r="T20" s="186"/>
    </row>
    <row r="21" spans="1:39" x14ac:dyDescent="0.25">
      <c r="A21" s="49"/>
      <c r="B21" s="60" t="s">
        <v>11</v>
      </c>
      <c r="C21" s="63">
        <v>47.457057921006815</v>
      </c>
      <c r="D21" s="63">
        <v>27.208433914329547</v>
      </c>
      <c r="E21" s="63">
        <v>28.899000000000001</v>
      </c>
      <c r="F21" s="65">
        <v>28.64875</v>
      </c>
      <c r="G21" s="63">
        <v>-0.83678025648569498</v>
      </c>
      <c r="H21" s="63">
        <v>99.163219743514304</v>
      </c>
      <c r="I21" s="63">
        <v>6.1821495899643777</v>
      </c>
      <c r="J21" s="51"/>
      <c r="L21" s="28">
        <f t="shared" si="0"/>
        <v>1</v>
      </c>
      <c r="M21" s="111"/>
      <c r="N21" s="111"/>
      <c r="O21" s="68">
        <v>47457.057921006817</v>
      </c>
      <c r="P21" s="68">
        <v>27208.433914329547</v>
      </c>
      <c r="Q21" s="68">
        <v>28899</v>
      </c>
      <c r="R21" s="68">
        <v>28648.75</v>
      </c>
      <c r="S21" s="110"/>
      <c r="T21" s="186"/>
    </row>
    <row r="22" spans="1:39" x14ac:dyDescent="0.25">
      <c r="A22" s="49"/>
      <c r="B22" s="60" t="s">
        <v>12</v>
      </c>
      <c r="C22" s="63">
        <v>46.664173885207511</v>
      </c>
      <c r="D22" s="63">
        <v>30.08715830929005</v>
      </c>
      <c r="E22" s="63">
        <v>27.891999999999999</v>
      </c>
      <c r="F22" s="23">
        <v>25.869250000000001</v>
      </c>
      <c r="G22" s="23">
        <v>-7.2520794493044498</v>
      </c>
      <c r="H22" s="23">
        <v>92.747920550695554</v>
      </c>
      <c r="I22" s="23">
        <v>-7.2959974708287749</v>
      </c>
      <c r="J22" s="51"/>
      <c r="L22" s="28">
        <f t="shared" si="0"/>
        <v>1</v>
      </c>
      <c r="M22" s="111"/>
      <c r="N22" s="111"/>
      <c r="O22" s="68">
        <v>46664.173885207514</v>
      </c>
      <c r="P22" s="68">
        <v>30087.158309290051</v>
      </c>
      <c r="Q22" s="68">
        <v>27892</v>
      </c>
      <c r="R22" s="68">
        <v>25869.25</v>
      </c>
      <c r="S22" s="110"/>
      <c r="T22" s="186"/>
    </row>
    <row r="23" spans="1:39" x14ac:dyDescent="0.25">
      <c r="A23" s="49"/>
      <c r="B23" s="60" t="s">
        <v>13</v>
      </c>
      <c r="C23" s="63">
        <v>42.525277186673378</v>
      </c>
      <c r="D23" s="63">
        <v>27.36387329185365</v>
      </c>
      <c r="E23" s="63">
        <v>25.627044658545746</v>
      </c>
      <c r="F23" s="65"/>
      <c r="G23" s="63" t="s">
        <v>110</v>
      </c>
      <c r="H23" s="63" t="s">
        <v>110</v>
      </c>
      <c r="I23" s="63" t="s">
        <v>110</v>
      </c>
      <c r="J23" s="51"/>
      <c r="L23" s="28" t="str">
        <f t="shared" si="0"/>
        <v/>
      </c>
      <c r="M23" s="111"/>
      <c r="N23" s="111"/>
      <c r="O23" s="68">
        <v>42525.277186673375</v>
      </c>
      <c r="P23" s="68">
        <v>27363.873291853652</v>
      </c>
      <c r="Q23" s="68">
        <v>25627.044658545747</v>
      </c>
      <c r="S23" s="110"/>
      <c r="T23" s="186"/>
    </row>
    <row r="24" spans="1:39" x14ac:dyDescent="0.25">
      <c r="A24" s="49"/>
      <c r="B24" s="60" t="s">
        <v>14</v>
      </c>
      <c r="C24" s="63">
        <v>36.104663739700484</v>
      </c>
      <c r="D24" s="63">
        <v>22.16149652069063</v>
      </c>
      <c r="E24" s="63">
        <v>22.95436573060028</v>
      </c>
      <c r="F24" s="65"/>
      <c r="G24" s="63" t="s">
        <v>110</v>
      </c>
      <c r="H24" s="63" t="s">
        <v>110</v>
      </c>
      <c r="I24" s="63" t="s">
        <v>110</v>
      </c>
      <c r="J24" s="51"/>
      <c r="L24" s="28" t="str">
        <f t="shared" si="0"/>
        <v/>
      </c>
      <c r="M24" s="111"/>
      <c r="N24" s="111"/>
      <c r="O24" s="68">
        <v>36104.663739700482</v>
      </c>
      <c r="P24" s="68">
        <v>22161.496520690631</v>
      </c>
      <c r="Q24" s="68">
        <v>22954.365730600279</v>
      </c>
      <c r="S24" s="110"/>
      <c r="T24" s="186"/>
    </row>
    <row r="25" spans="1:39" x14ac:dyDescent="0.25">
      <c r="A25" s="49"/>
      <c r="B25" s="64" t="s">
        <v>18</v>
      </c>
      <c r="C25" s="62">
        <v>589.13006428737594</v>
      </c>
      <c r="D25" s="62">
        <v>357.25542570816714</v>
      </c>
      <c r="E25" s="62">
        <v>318.13345858604208</v>
      </c>
      <c r="F25" s="57">
        <v>272.60321794542091</v>
      </c>
      <c r="G25" s="56"/>
      <c r="H25" s="38"/>
      <c r="I25" s="38"/>
      <c r="J25" s="51"/>
      <c r="M25" s="110"/>
      <c r="N25" s="110"/>
      <c r="S25" s="110"/>
      <c r="T25" s="186"/>
    </row>
    <row r="26" spans="1:39" ht="18.75" customHeight="1" x14ac:dyDescent="0.25">
      <c r="A26" s="49"/>
      <c r="B26" s="64" t="s">
        <v>15</v>
      </c>
      <c r="C26" s="65"/>
      <c r="D26" s="65">
        <v>-39.358819492549443</v>
      </c>
      <c r="E26" s="65">
        <v>-10.950699221593574</v>
      </c>
      <c r="F26" s="37"/>
      <c r="G26" s="38"/>
      <c r="H26" s="38"/>
      <c r="I26" s="38"/>
      <c r="J26" s="51"/>
      <c r="M26" s="110"/>
      <c r="N26" s="110"/>
      <c r="S26" s="110"/>
      <c r="T26" s="186"/>
    </row>
    <row r="27" spans="1:39" ht="12" customHeight="1" x14ac:dyDescent="0.25">
      <c r="A27" s="49"/>
      <c r="B27" s="60"/>
      <c r="C27" s="66"/>
      <c r="D27" s="66"/>
      <c r="E27" s="66"/>
      <c r="F27" s="40"/>
      <c r="G27" s="36"/>
      <c r="H27" s="36"/>
      <c r="I27" s="36"/>
      <c r="J27" s="51"/>
      <c r="M27" s="110"/>
      <c r="N27" s="110"/>
      <c r="S27" s="110"/>
      <c r="T27" s="186"/>
    </row>
    <row r="28" spans="1:39" ht="18.75" customHeight="1" x14ac:dyDescent="0.25">
      <c r="A28" s="49"/>
      <c r="B28" s="64" t="s">
        <v>16</v>
      </c>
      <c r="C28" s="62">
        <v>510.50012336100207</v>
      </c>
      <c r="D28" s="62">
        <v>307.73005589562291</v>
      </c>
      <c r="E28" s="62">
        <v>269.55204819689607</v>
      </c>
      <c r="F28" s="58">
        <v>272.60321794542091</v>
      </c>
      <c r="G28" s="59">
        <v>1.1319408511027529</v>
      </c>
      <c r="H28" s="23">
        <v>101.13194085110275</v>
      </c>
      <c r="I28" s="23">
        <v>-12.406330472859695</v>
      </c>
      <c r="J28" s="51"/>
      <c r="T28" s="186"/>
    </row>
    <row r="29" spans="1:39" ht="18.75" customHeight="1" x14ac:dyDescent="0.25">
      <c r="A29" s="49"/>
      <c r="B29" s="64" t="s">
        <v>15</v>
      </c>
      <c r="C29" s="65"/>
      <c r="D29" s="65">
        <v>-39.719886085510211</v>
      </c>
      <c r="E29" s="65">
        <v>-12.406330472859695</v>
      </c>
      <c r="F29" s="23">
        <v>1.1319408511027529</v>
      </c>
      <c r="G29" s="38"/>
      <c r="H29" s="38"/>
      <c r="I29" s="38"/>
      <c r="J29" s="51"/>
      <c r="T29" s="186"/>
    </row>
    <row r="30" spans="1:39" ht="12" customHeight="1" x14ac:dyDescent="0.25">
      <c r="A30" s="49"/>
      <c r="B30" s="32"/>
      <c r="C30" s="39"/>
      <c r="D30" s="39"/>
      <c r="E30" s="39"/>
      <c r="F30" s="40"/>
      <c r="G30" s="36"/>
      <c r="H30" s="36"/>
      <c r="I30" s="36"/>
      <c r="J30" s="51"/>
      <c r="T30" s="186"/>
    </row>
    <row r="31" spans="1:39" ht="14.25" customHeight="1" x14ac:dyDescent="0.25">
      <c r="A31" s="49"/>
      <c r="B31" s="34"/>
      <c r="C31" s="35"/>
      <c r="D31" s="35"/>
      <c r="E31" s="35"/>
      <c r="F31" s="35"/>
      <c r="G31" s="36"/>
      <c r="H31" s="36"/>
      <c r="I31" s="36"/>
      <c r="J31" s="51"/>
      <c r="T31" s="186"/>
    </row>
    <row r="32" spans="1:39" s="44" customFormat="1" x14ac:dyDescent="0.25">
      <c r="A32" s="52"/>
      <c r="B32" s="32"/>
      <c r="C32" s="41"/>
      <c r="D32" s="41"/>
      <c r="E32" s="41"/>
      <c r="F32" s="42"/>
      <c r="G32" s="43"/>
      <c r="H32" s="43"/>
      <c r="I32" s="43"/>
      <c r="J32" s="51"/>
      <c r="K32" s="18"/>
      <c r="L32" s="18" t="s">
        <v>110</v>
      </c>
      <c r="M32" s="18"/>
      <c r="N32" s="18"/>
      <c r="O32" s="18"/>
      <c r="P32" s="18"/>
      <c r="Q32" s="18"/>
      <c r="R32" s="18"/>
      <c r="S32" s="18"/>
      <c r="T32" s="186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</row>
    <row r="33" spans="1:39" s="44" customFormat="1" x14ac:dyDescent="0.25">
      <c r="A33" s="52"/>
      <c r="B33" s="32"/>
      <c r="C33" s="41"/>
      <c r="D33" s="41"/>
      <c r="E33" s="41"/>
      <c r="F33" s="42"/>
      <c r="G33" s="43"/>
      <c r="H33" s="43"/>
      <c r="I33" s="43"/>
      <c r="J33" s="51"/>
      <c r="K33" s="18"/>
      <c r="L33" s="18" t="s">
        <v>110</v>
      </c>
      <c r="M33" s="18"/>
      <c r="N33" s="18"/>
      <c r="O33" s="18"/>
      <c r="P33" s="18"/>
      <c r="Q33" s="18"/>
      <c r="R33" s="18"/>
      <c r="S33" s="18"/>
      <c r="T33" s="186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</row>
    <row r="34" spans="1:39" s="44" customFormat="1" x14ac:dyDescent="0.25">
      <c r="A34" s="52"/>
      <c r="B34" s="32"/>
      <c r="C34" s="41"/>
      <c r="D34" s="41"/>
      <c r="E34" s="41"/>
      <c r="F34" s="42"/>
      <c r="G34" s="43"/>
      <c r="H34" s="43"/>
      <c r="I34" s="43"/>
      <c r="J34" s="51"/>
      <c r="K34" s="18"/>
      <c r="L34" s="18" t="s">
        <v>110</v>
      </c>
      <c r="M34" s="18"/>
      <c r="N34" s="18"/>
      <c r="O34" s="18"/>
      <c r="P34" s="18"/>
      <c r="Q34" s="18"/>
      <c r="R34" s="18"/>
      <c r="S34" s="18"/>
      <c r="T34" s="186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</row>
    <row r="35" spans="1:39" s="44" customFormat="1" x14ac:dyDescent="0.25">
      <c r="A35" s="52"/>
      <c r="B35" s="32"/>
      <c r="C35" s="41"/>
      <c r="D35" s="41"/>
      <c r="E35" s="41"/>
      <c r="F35" s="42"/>
      <c r="G35" s="43"/>
      <c r="H35" s="43"/>
      <c r="I35" s="43"/>
      <c r="J35" s="51"/>
      <c r="K35" s="18"/>
      <c r="L35" s="18" t="s">
        <v>110</v>
      </c>
      <c r="M35" s="18"/>
      <c r="N35" s="18"/>
      <c r="O35" s="18"/>
      <c r="P35" s="18"/>
      <c r="Q35" s="18"/>
      <c r="R35" s="18"/>
      <c r="S35" s="18"/>
      <c r="T35" s="186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</row>
    <row r="36" spans="1:39" s="44" customFormat="1" x14ac:dyDescent="0.25">
      <c r="A36" s="52"/>
      <c r="B36" s="32"/>
      <c r="C36" s="41"/>
      <c r="D36" s="41"/>
      <c r="E36" s="41"/>
      <c r="F36" s="42"/>
      <c r="G36" s="43"/>
      <c r="H36" s="43"/>
      <c r="I36" s="43"/>
      <c r="J36" s="51"/>
      <c r="K36" s="18"/>
      <c r="L36" s="18" t="s">
        <v>110</v>
      </c>
      <c r="M36" s="18"/>
      <c r="N36" s="18"/>
      <c r="O36" s="18"/>
      <c r="P36" s="18"/>
      <c r="Q36" s="18"/>
      <c r="R36" s="18"/>
      <c r="S36" s="18"/>
      <c r="T36" s="186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</row>
    <row r="37" spans="1:39" s="44" customFormat="1" x14ac:dyDescent="0.25">
      <c r="A37" s="52"/>
      <c r="B37" s="32"/>
      <c r="C37" s="41"/>
      <c r="D37" s="41"/>
      <c r="E37" s="41"/>
      <c r="F37" s="42"/>
      <c r="G37" s="43"/>
      <c r="H37" s="43"/>
      <c r="I37" s="43"/>
      <c r="J37" s="51"/>
      <c r="K37" s="18"/>
      <c r="L37" s="18"/>
      <c r="M37" s="18"/>
      <c r="N37" s="18"/>
      <c r="O37" s="18"/>
      <c r="P37" s="18"/>
      <c r="Q37" s="18"/>
      <c r="R37" s="18"/>
      <c r="S37" s="18"/>
      <c r="T37" s="186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</row>
    <row r="38" spans="1:39" s="44" customFormat="1" x14ac:dyDescent="0.25">
      <c r="A38" s="52"/>
      <c r="B38" s="32"/>
      <c r="C38" s="41"/>
      <c r="D38" s="41"/>
      <c r="E38" s="41"/>
      <c r="F38" s="42"/>
      <c r="G38" s="43"/>
      <c r="H38" s="43"/>
      <c r="I38" s="43"/>
      <c r="J38" s="51"/>
      <c r="K38" s="18"/>
      <c r="L38" s="18" t="s">
        <v>110</v>
      </c>
      <c r="M38" s="18"/>
      <c r="N38" s="18"/>
      <c r="O38" s="18"/>
      <c r="P38" s="18"/>
      <c r="Q38" s="18"/>
      <c r="R38" s="18"/>
      <c r="S38" s="18"/>
      <c r="T38" s="186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</row>
    <row r="39" spans="1:39" s="44" customFormat="1" x14ac:dyDescent="0.25">
      <c r="A39" s="52"/>
      <c r="B39" s="32"/>
      <c r="C39" s="41"/>
      <c r="D39" s="41"/>
      <c r="E39" s="41"/>
      <c r="F39" s="42"/>
      <c r="G39" s="43"/>
      <c r="H39" s="43"/>
      <c r="I39" s="43"/>
      <c r="J39" s="51"/>
      <c r="K39" s="18"/>
      <c r="L39" s="18" t="s">
        <v>110</v>
      </c>
      <c r="M39" s="18"/>
      <c r="N39" s="18"/>
      <c r="O39" s="18"/>
      <c r="P39" s="18"/>
      <c r="Q39" s="18"/>
      <c r="R39" s="18"/>
      <c r="S39" s="18"/>
      <c r="T39" s="186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</row>
    <row r="40" spans="1:39" s="44" customFormat="1" x14ac:dyDescent="0.25">
      <c r="A40" s="52"/>
      <c r="B40" s="32"/>
      <c r="C40" s="41"/>
      <c r="D40" s="41"/>
      <c r="E40" s="41"/>
      <c r="F40" s="42"/>
      <c r="G40" s="43"/>
      <c r="H40" s="43"/>
      <c r="I40" s="43"/>
      <c r="J40" s="51"/>
      <c r="K40" s="18"/>
      <c r="L40" s="18" t="s">
        <v>110</v>
      </c>
      <c r="M40" s="18"/>
      <c r="N40" s="18"/>
      <c r="O40" s="18"/>
      <c r="P40" s="18"/>
      <c r="Q40" s="18"/>
      <c r="R40" s="18"/>
      <c r="S40" s="18"/>
      <c r="T40" s="186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</row>
    <row r="41" spans="1:39" s="44" customFormat="1" x14ac:dyDescent="0.25">
      <c r="A41" s="52"/>
      <c r="B41" s="32"/>
      <c r="C41" s="41"/>
      <c r="D41" s="41"/>
      <c r="E41" s="41"/>
      <c r="F41" s="42"/>
      <c r="G41" s="43"/>
      <c r="H41" s="43"/>
      <c r="I41" s="43"/>
      <c r="J41" s="51"/>
      <c r="K41" s="18"/>
      <c r="L41" s="18" t="s">
        <v>110</v>
      </c>
      <c r="M41" s="18"/>
      <c r="N41" s="18"/>
      <c r="O41" s="18"/>
      <c r="P41" s="18"/>
      <c r="Q41" s="18"/>
      <c r="R41" s="18"/>
      <c r="S41" s="18"/>
      <c r="T41" s="186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</row>
    <row r="42" spans="1:39" s="44" customFormat="1" x14ac:dyDescent="0.25">
      <c r="A42" s="52"/>
      <c r="B42" s="32"/>
      <c r="C42" s="41"/>
      <c r="D42" s="41"/>
      <c r="E42" s="41"/>
      <c r="F42" s="42"/>
      <c r="G42" s="43"/>
      <c r="H42" s="43"/>
      <c r="I42" s="43"/>
      <c r="J42" s="51"/>
      <c r="K42" s="18"/>
      <c r="L42" s="18"/>
      <c r="M42" s="18"/>
      <c r="N42" s="18"/>
      <c r="O42" s="18"/>
      <c r="P42" s="18"/>
      <c r="Q42" s="18"/>
      <c r="R42" s="18"/>
      <c r="S42" s="18"/>
      <c r="T42" s="186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</row>
    <row r="43" spans="1:39" s="44" customFormat="1" x14ac:dyDescent="0.25">
      <c r="A43" s="52"/>
      <c r="B43" s="32"/>
      <c r="C43" s="41"/>
      <c r="D43" s="41"/>
      <c r="E43" s="41"/>
      <c r="F43" s="42"/>
      <c r="G43" s="43"/>
      <c r="H43" s="43"/>
      <c r="I43" s="43"/>
      <c r="J43" s="51"/>
      <c r="K43" s="18"/>
      <c r="L43" s="18"/>
      <c r="M43" s="18"/>
      <c r="N43" s="18"/>
      <c r="O43" s="18"/>
      <c r="P43" s="18"/>
      <c r="Q43" s="18"/>
      <c r="R43" s="18"/>
      <c r="S43" s="18"/>
      <c r="T43" s="186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</row>
    <row r="44" spans="1:39" s="44" customFormat="1" x14ac:dyDescent="0.25">
      <c r="A44" s="52"/>
      <c r="B44" s="34"/>
      <c r="C44" s="42"/>
      <c r="D44" s="42"/>
      <c r="E44" s="42"/>
      <c r="F44" s="42"/>
      <c r="G44" s="45"/>
      <c r="H44" s="45"/>
      <c r="I44" s="45"/>
      <c r="J44" s="51"/>
      <c r="K44" s="18"/>
      <c r="L44" s="18"/>
      <c r="M44" s="18"/>
      <c r="N44" s="18"/>
      <c r="O44" s="18"/>
      <c r="P44" s="18"/>
      <c r="Q44" s="18"/>
      <c r="R44" s="18"/>
      <c r="S44" s="18"/>
      <c r="T44" s="186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</row>
    <row r="45" spans="1:39" s="44" customFormat="1" x14ac:dyDescent="0.25">
      <c r="A45" s="52"/>
      <c r="B45" s="181" t="s">
        <v>192</v>
      </c>
      <c r="C45" s="42"/>
      <c r="D45" s="42"/>
      <c r="E45" s="42"/>
      <c r="F45" s="42"/>
      <c r="G45" s="45"/>
      <c r="H45" s="45"/>
      <c r="I45" s="45"/>
      <c r="J45" s="51"/>
      <c r="K45" s="18"/>
      <c r="L45" s="18"/>
      <c r="M45" s="18"/>
      <c r="N45" s="18"/>
      <c r="O45" s="18"/>
      <c r="P45" s="18"/>
      <c r="Q45" s="18"/>
      <c r="R45" s="18"/>
      <c r="S45" s="18"/>
      <c r="T45" s="186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</row>
    <row r="46" spans="1:39" s="44" customFormat="1" x14ac:dyDescent="0.25">
      <c r="A46" s="52"/>
      <c r="B46" s="181" t="s">
        <v>193</v>
      </c>
      <c r="C46" s="42"/>
      <c r="D46" s="42"/>
      <c r="E46" s="42"/>
      <c r="F46" s="42"/>
      <c r="G46" s="45"/>
      <c r="H46" s="45"/>
      <c r="I46" s="45"/>
      <c r="J46" s="51"/>
      <c r="K46" s="18"/>
      <c r="L46" s="18"/>
      <c r="M46" s="18"/>
      <c r="N46" s="18"/>
      <c r="O46" s="18"/>
      <c r="P46" s="18"/>
      <c r="Q46" s="18"/>
      <c r="R46" s="18"/>
      <c r="S46" s="18"/>
      <c r="T46" s="186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</row>
    <row r="47" spans="1:39" x14ac:dyDescent="0.25">
      <c r="A47" s="53"/>
      <c r="B47" s="67" t="s">
        <v>232</v>
      </c>
      <c r="C47" s="54"/>
      <c r="D47" s="54"/>
      <c r="E47" s="54"/>
      <c r="F47" s="54"/>
      <c r="G47" s="54"/>
      <c r="H47" s="54"/>
      <c r="I47" s="54"/>
      <c r="J47" s="55"/>
      <c r="T47" s="186"/>
    </row>
    <row r="48" spans="1:39" s="110" customFormat="1" x14ac:dyDescent="0.25">
      <c r="K48" s="18"/>
      <c r="L48" s="18"/>
      <c r="M48" s="18"/>
      <c r="N48" s="18"/>
      <c r="O48" s="18"/>
      <c r="P48" s="18"/>
      <c r="Q48" s="18"/>
      <c r="R48" s="18"/>
      <c r="S48" s="18"/>
      <c r="T48" s="186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</row>
    <row r="49" spans="2:39" s="110" customFormat="1" x14ac:dyDescent="0.25">
      <c r="T49" s="186"/>
    </row>
    <row r="50" spans="2:39" s="110" customFormat="1" x14ac:dyDescent="0.25">
      <c r="B50" s="18" t="s">
        <v>186</v>
      </c>
      <c r="C50" s="18"/>
      <c r="D50" s="18"/>
      <c r="F50" s="111"/>
      <c r="G50" s="111"/>
      <c r="T50" s="186"/>
    </row>
    <row r="51" spans="2:39" s="112" customFormat="1" x14ac:dyDescent="0.25">
      <c r="B51" s="205">
        <v>50752.606234733161</v>
      </c>
      <c r="C51" s="207"/>
      <c r="D51" s="208">
        <v>40544</v>
      </c>
      <c r="K51" s="110"/>
      <c r="L51" s="110"/>
      <c r="M51" s="110"/>
      <c r="N51" s="110"/>
      <c r="O51" s="110"/>
      <c r="P51" s="110"/>
      <c r="Q51" s="110"/>
      <c r="R51" s="110"/>
      <c r="S51" s="110"/>
      <c r="T51" s="186"/>
      <c r="U51" s="110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</row>
    <row r="52" spans="2:39" s="112" customFormat="1" x14ac:dyDescent="0.25">
      <c r="B52" s="205">
        <v>55273.187715260319</v>
      </c>
      <c r="C52" s="207"/>
      <c r="D52" s="208">
        <v>40575</v>
      </c>
      <c r="K52" s="110"/>
      <c r="L52" s="110"/>
      <c r="M52" s="110"/>
      <c r="N52" s="110"/>
      <c r="O52" s="110"/>
      <c r="P52" s="110"/>
      <c r="Q52" s="110"/>
      <c r="R52" s="110"/>
      <c r="S52" s="110"/>
      <c r="T52" s="186"/>
      <c r="U52" s="110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</row>
    <row r="53" spans="2:39" s="112" customFormat="1" x14ac:dyDescent="0.25">
      <c r="B53" s="205">
        <v>59013.671800043085</v>
      </c>
      <c r="C53" s="207"/>
      <c r="D53" s="208">
        <v>40603</v>
      </c>
      <c r="K53" s="110"/>
      <c r="L53" s="110"/>
      <c r="M53" s="110"/>
      <c r="N53" s="110"/>
      <c r="O53" s="110"/>
      <c r="P53" s="110"/>
      <c r="Q53" s="110"/>
      <c r="R53" s="110"/>
      <c r="S53" s="110"/>
      <c r="T53" s="186"/>
      <c r="U53" s="110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</row>
    <row r="54" spans="2:39" s="112" customFormat="1" x14ac:dyDescent="0.25">
      <c r="B54" s="205">
        <v>46983.446645067437</v>
      </c>
      <c r="C54" s="207"/>
      <c r="D54" s="208">
        <v>40634</v>
      </c>
      <c r="K54" s="110"/>
      <c r="L54" s="110"/>
      <c r="M54" s="110"/>
      <c r="N54" s="110"/>
      <c r="O54" s="110"/>
      <c r="P54" s="110"/>
      <c r="Q54" s="110"/>
      <c r="R54" s="110"/>
      <c r="S54" s="110"/>
      <c r="T54" s="186"/>
      <c r="U54" s="110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</row>
    <row r="55" spans="2:39" s="112" customFormat="1" x14ac:dyDescent="0.25">
      <c r="B55" s="205">
        <v>48413.591218388901</v>
      </c>
      <c r="C55" s="207"/>
      <c r="D55" s="208">
        <v>40664</v>
      </c>
      <c r="K55" s="110"/>
      <c r="L55" s="110"/>
      <c r="M55" s="110"/>
      <c r="N55" s="110"/>
      <c r="O55" s="110"/>
      <c r="P55" s="110"/>
      <c r="Q55" s="110"/>
      <c r="R55" s="110"/>
      <c r="S55" s="110"/>
      <c r="T55" s="186"/>
      <c r="U55" s="110"/>
      <c r="V55" s="110"/>
      <c r="W55" s="110"/>
      <c r="X55" s="110"/>
      <c r="Y55" s="110"/>
      <c r="Z55" s="110"/>
      <c r="AA55" s="110"/>
      <c r="AB55" s="110"/>
      <c r="AC55" s="110"/>
      <c r="AD55" s="110"/>
      <c r="AE55" s="110"/>
      <c r="AF55" s="110"/>
      <c r="AG55" s="110"/>
      <c r="AH55" s="110"/>
      <c r="AI55" s="110"/>
      <c r="AJ55" s="110"/>
      <c r="AK55" s="110"/>
      <c r="AL55" s="110"/>
      <c r="AM55" s="110"/>
    </row>
    <row r="56" spans="2:39" s="112" customFormat="1" x14ac:dyDescent="0.25">
      <c r="B56" s="205">
        <v>48892.72323181192</v>
      </c>
      <c r="C56" s="207"/>
      <c r="D56" s="208">
        <v>40695</v>
      </c>
      <c r="K56" s="110"/>
      <c r="L56" s="110"/>
      <c r="M56" s="110"/>
      <c r="N56" s="110"/>
      <c r="O56" s="110"/>
      <c r="P56" s="110"/>
      <c r="Q56" s="110"/>
      <c r="R56" s="110"/>
      <c r="S56" s="110"/>
      <c r="T56" s="186"/>
      <c r="U56" s="110"/>
      <c r="V56" s="110"/>
      <c r="W56" s="110"/>
      <c r="X56" s="110"/>
      <c r="Y56" s="110"/>
      <c r="Z56" s="110"/>
      <c r="AA56" s="110"/>
      <c r="AB56" s="110"/>
      <c r="AC56" s="110"/>
      <c r="AD56" s="110"/>
      <c r="AE56" s="110"/>
      <c r="AF56" s="110"/>
      <c r="AG56" s="110"/>
      <c r="AH56" s="110"/>
      <c r="AI56" s="110"/>
      <c r="AJ56" s="110"/>
      <c r="AK56" s="110"/>
      <c r="AL56" s="110"/>
      <c r="AM56" s="110"/>
    </row>
    <row r="57" spans="2:39" s="112" customFormat="1" x14ac:dyDescent="0.25">
      <c r="B57" s="205">
        <v>52506.913210588784</v>
      </c>
      <c r="C57" s="207"/>
      <c r="D57" s="208">
        <v>40725</v>
      </c>
      <c r="K57" s="110"/>
      <c r="L57" s="110"/>
      <c r="M57" s="110"/>
      <c r="N57" s="110"/>
      <c r="O57" s="110"/>
      <c r="P57" s="110"/>
      <c r="Q57" s="110"/>
      <c r="R57" s="110"/>
      <c r="S57" s="110"/>
      <c r="T57" s="186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  <c r="AF57" s="110"/>
      <c r="AG57" s="110"/>
      <c r="AH57" s="110"/>
      <c r="AI57" s="110"/>
      <c r="AJ57" s="110"/>
      <c r="AK57" s="110"/>
      <c r="AL57" s="110"/>
      <c r="AM57" s="110"/>
    </row>
    <row r="58" spans="2:39" s="112" customFormat="1" x14ac:dyDescent="0.25">
      <c r="B58" s="205">
        <v>54542.751498894104</v>
      </c>
      <c r="C58" s="207"/>
      <c r="D58" s="208">
        <v>40756</v>
      </c>
      <c r="K58" s="110"/>
      <c r="L58" s="110"/>
      <c r="M58" s="110"/>
      <c r="N58" s="110"/>
      <c r="O58" s="110"/>
      <c r="P58" s="110"/>
      <c r="Q58" s="110"/>
      <c r="R58" s="110"/>
      <c r="S58" s="110"/>
      <c r="T58" s="186"/>
      <c r="U58" s="110"/>
      <c r="V58" s="110"/>
      <c r="W58" s="110"/>
      <c r="X58" s="110"/>
      <c r="Y58" s="110"/>
      <c r="Z58" s="110"/>
      <c r="AA58" s="110"/>
      <c r="AB58" s="110"/>
      <c r="AC58" s="110"/>
      <c r="AD58" s="110"/>
      <c r="AE58" s="110"/>
      <c r="AF58" s="110"/>
      <c r="AG58" s="110"/>
      <c r="AH58" s="110"/>
      <c r="AI58" s="110"/>
      <c r="AJ58" s="110"/>
      <c r="AK58" s="110"/>
      <c r="AL58" s="110"/>
      <c r="AM58" s="110"/>
    </row>
    <row r="59" spans="2:39" s="112" customFormat="1" x14ac:dyDescent="0.25">
      <c r="B59" s="205">
        <v>47457.057921006817</v>
      </c>
      <c r="C59" s="207"/>
      <c r="D59" s="208">
        <v>40787</v>
      </c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  <c r="AC59" s="110"/>
      <c r="AD59" s="110"/>
      <c r="AE59" s="110"/>
      <c r="AF59" s="110"/>
      <c r="AG59" s="110"/>
      <c r="AH59" s="110"/>
      <c r="AI59" s="110"/>
      <c r="AJ59" s="110"/>
      <c r="AK59" s="110"/>
      <c r="AL59" s="110"/>
      <c r="AM59" s="110"/>
    </row>
    <row r="60" spans="2:39" s="112" customFormat="1" x14ac:dyDescent="0.25">
      <c r="B60" s="205">
        <v>46664.173885207514</v>
      </c>
      <c r="C60" s="207"/>
      <c r="D60" s="208">
        <v>40817</v>
      </c>
      <c r="K60" s="110"/>
      <c r="L60" s="110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  <c r="AC60" s="110"/>
      <c r="AD60" s="110"/>
      <c r="AE60" s="110"/>
      <c r="AF60" s="110"/>
      <c r="AG60" s="110"/>
      <c r="AH60" s="110"/>
      <c r="AI60" s="110"/>
      <c r="AJ60" s="110"/>
      <c r="AK60" s="110"/>
      <c r="AL60" s="110"/>
      <c r="AM60" s="110"/>
    </row>
    <row r="61" spans="2:39" s="112" customFormat="1" x14ac:dyDescent="0.25">
      <c r="B61" s="205">
        <v>42525.277186673375</v>
      </c>
      <c r="C61" s="207"/>
      <c r="D61" s="208">
        <v>40848</v>
      </c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</row>
    <row r="62" spans="2:39" s="112" customFormat="1" x14ac:dyDescent="0.25">
      <c r="B62" s="205">
        <v>36104.663739700482</v>
      </c>
      <c r="C62" s="209">
        <f>+AVERAGE(B51:B62)/1000</f>
        <v>49.094172023947991</v>
      </c>
      <c r="D62" s="208">
        <v>40878</v>
      </c>
      <c r="K62" s="110"/>
      <c r="L62" s="110"/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  <c r="AC62" s="110"/>
      <c r="AD62" s="110"/>
      <c r="AE62" s="110"/>
      <c r="AF62" s="110"/>
      <c r="AG62" s="110"/>
      <c r="AH62" s="110"/>
      <c r="AI62" s="110"/>
      <c r="AJ62" s="110"/>
      <c r="AK62" s="110"/>
      <c r="AL62" s="110"/>
      <c r="AM62" s="110"/>
    </row>
    <row r="63" spans="2:39" s="112" customFormat="1" x14ac:dyDescent="0.25">
      <c r="B63" s="205">
        <v>33246.358329417097</v>
      </c>
      <c r="C63" s="209">
        <f t="shared" ref="C63:C90" si="1">+AVERAGE(B52:B63)/1000</f>
        <v>47.635318031838317</v>
      </c>
      <c r="D63" s="208">
        <v>40909</v>
      </c>
      <c r="K63" s="110"/>
      <c r="L63" s="110"/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  <c r="AC63" s="110"/>
      <c r="AD63" s="110"/>
      <c r="AE63" s="110"/>
      <c r="AF63" s="110"/>
      <c r="AG63" s="110"/>
      <c r="AH63" s="110"/>
      <c r="AI63" s="110"/>
      <c r="AJ63" s="110"/>
      <c r="AK63" s="110"/>
      <c r="AL63" s="110"/>
      <c r="AM63" s="110"/>
    </row>
    <row r="64" spans="2:39" s="112" customFormat="1" x14ac:dyDescent="0.25">
      <c r="B64" s="205">
        <v>32845.758803930381</v>
      </c>
      <c r="C64" s="209">
        <f t="shared" si="1"/>
        <v>45.766365622560819</v>
      </c>
      <c r="D64" s="208">
        <v>40940</v>
      </c>
      <c r="K64" s="110"/>
      <c r="L64" s="110"/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  <c r="AC64" s="110"/>
      <c r="AD64" s="110"/>
      <c r="AE64" s="110"/>
      <c r="AF64" s="110"/>
      <c r="AG64" s="110"/>
      <c r="AH64" s="110"/>
      <c r="AI64" s="110"/>
      <c r="AJ64" s="110"/>
      <c r="AK64" s="110"/>
      <c r="AL64" s="110"/>
      <c r="AM64" s="110"/>
    </row>
    <row r="65" spans="2:39" s="112" customFormat="1" x14ac:dyDescent="0.25">
      <c r="B65" s="205">
        <v>35635.657880207043</v>
      </c>
      <c r="C65" s="209">
        <f t="shared" si="1"/>
        <v>43.818197795907821</v>
      </c>
      <c r="D65" s="208">
        <v>40969</v>
      </c>
      <c r="K65" s="110"/>
      <c r="L65" s="110"/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  <c r="AC65" s="110"/>
      <c r="AD65" s="110"/>
      <c r="AE65" s="110"/>
      <c r="AF65" s="110"/>
      <c r="AG65" s="110"/>
      <c r="AH65" s="110"/>
      <c r="AI65" s="110"/>
      <c r="AJ65" s="110"/>
      <c r="AK65" s="110"/>
      <c r="AL65" s="110"/>
      <c r="AM65" s="110"/>
    </row>
    <row r="66" spans="2:39" s="112" customFormat="1" x14ac:dyDescent="0.25">
      <c r="B66" s="205">
        <v>28855.193273404406</v>
      </c>
      <c r="C66" s="209">
        <f t="shared" si="1"/>
        <v>42.3075100149359</v>
      </c>
      <c r="D66" s="208">
        <v>41000</v>
      </c>
      <c r="K66" s="110"/>
      <c r="L66" s="110"/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  <c r="AC66" s="110"/>
      <c r="AD66" s="110"/>
      <c r="AE66" s="110"/>
      <c r="AF66" s="110"/>
      <c r="AG66" s="110"/>
      <c r="AH66" s="110"/>
      <c r="AI66" s="110"/>
      <c r="AJ66" s="110"/>
      <c r="AK66" s="110"/>
      <c r="AL66" s="110"/>
      <c r="AM66" s="110"/>
    </row>
    <row r="67" spans="2:39" s="112" customFormat="1" x14ac:dyDescent="0.25">
      <c r="B67" s="205">
        <v>34162.091286876945</v>
      </c>
      <c r="C67" s="209">
        <f t="shared" si="1"/>
        <v>41.119885020643231</v>
      </c>
      <c r="D67" s="208">
        <v>41030</v>
      </c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  <c r="AC67" s="110"/>
      <c r="AD67" s="110"/>
      <c r="AE67" s="110"/>
      <c r="AF67" s="110"/>
      <c r="AG67" s="110"/>
      <c r="AH67" s="110"/>
      <c r="AI67" s="110"/>
      <c r="AJ67" s="110"/>
      <c r="AK67" s="110"/>
      <c r="AL67" s="110"/>
      <c r="AM67" s="110"/>
    </row>
    <row r="68" spans="2:39" s="112" customFormat="1" x14ac:dyDescent="0.25">
      <c r="B68" s="205">
        <v>34662.363767151663</v>
      </c>
      <c r="C68" s="209">
        <f t="shared" si="1"/>
        <v>39.934021731921547</v>
      </c>
      <c r="D68" s="208">
        <v>41061</v>
      </c>
      <c r="K68" s="110"/>
      <c r="L68" s="110"/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  <c r="AC68" s="110"/>
      <c r="AD68" s="110"/>
      <c r="AE68" s="110"/>
      <c r="AF68" s="110"/>
      <c r="AG68" s="110"/>
      <c r="AH68" s="110"/>
      <c r="AI68" s="110"/>
      <c r="AJ68" s="110"/>
      <c r="AK68" s="110"/>
      <c r="AL68" s="110"/>
      <c r="AM68" s="110"/>
    </row>
    <row r="69" spans="2:39" s="112" customFormat="1" x14ac:dyDescent="0.25">
      <c r="B69" s="205">
        <v>22832.323684782095</v>
      </c>
      <c r="C69" s="209">
        <f t="shared" si="1"/>
        <v>37.461139271437659</v>
      </c>
      <c r="D69" s="208">
        <v>41091</v>
      </c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  <c r="AC69" s="110"/>
      <c r="AD69" s="110"/>
      <c r="AE69" s="110"/>
      <c r="AF69" s="110"/>
      <c r="AG69" s="110"/>
      <c r="AH69" s="110"/>
      <c r="AI69" s="110"/>
      <c r="AJ69" s="110"/>
      <c r="AK69" s="110"/>
      <c r="AL69" s="110"/>
      <c r="AM69" s="110"/>
    </row>
    <row r="70" spans="2:39" s="112" customFormat="1" x14ac:dyDescent="0.25">
      <c r="B70" s="205">
        <v>28194.716646233697</v>
      </c>
      <c r="C70" s="209">
        <f t="shared" si="1"/>
        <v>35.265469700382624</v>
      </c>
      <c r="D70" s="208">
        <v>41122</v>
      </c>
      <c r="K70" s="110"/>
      <c r="L70" s="110"/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</row>
    <row r="71" spans="2:39" s="112" customFormat="1" x14ac:dyDescent="0.25">
      <c r="B71" s="205">
        <v>27208.433914329547</v>
      </c>
      <c r="C71" s="209">
        <f t="shared" si="1"/>
        <v>33.578084366492853</v>
      </c>
      <c r="D71" s="208">
        <v>41153</v>
      </c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  <c r="AC71" s="110"/>
      <c r="AD71" s="110"/>
      <c r="AE71" s="110"/>
      <c r="AF71" s="110"/>
      <c r="AG71" s="110"/>
      <c r="AH71" s="110"/>
      <c r="AI71" s="110"/>
      <c r="AJ71" s="110"/>
      <c r="AK71" s="110"/>
      <c r="AL71" s="110"/>
      <c r="AM71" s="110"/>
    </row>
    <row r="72" spans="2:39" s="112" customFormat="1" x14ac:dyDescent="0.25">
      <c r="B72" s="205">
        <v>30087.158309290051</v>
      </c>
      <c r="C72" s="209">
        <f t="shared" si="1"/>
        <v>32.196666401833063</v>
      </c>
      <c r="D72" s="208">
        <v>41183</v>
      </c>
      <c r="K72" s="110"/>
      <c r="L72" s="110"/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</row>
    <row r="73" spans="2:39" s="112" customFormat="1" x14ac:dyDescent="0.25">
      <c r="B73" s="205">
        <v>27363.873291853652</v>
      </c>
      <c r="C73" s="209">
        <f t="shared" si="1"/>
        <v>30.93321607726476</v>
      </c>
      <c r="D73" s="208">
        <v>41214</v>
      </c>
      <c r="K73" s="110"/>
      <c r="L73" s="110"/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  <c r="AC73" s="110"/>
      <c r="AD73" s="110"/>
      <c r="AE73" s="110"/>
      <c r="AF73" s="110"/>
      <c r="AG73" s="110"/>
      <c r="AH73" s="110"/>
      <c r="AI73" s="110"/>
      <c r="AJ73" s="110"/>
      <c r="AK73" s="110"/>
      <c r="AL73" s="110"/>
      <c r="AM73" s="110"/>
    </row>
    <row r="74" spans="2:39" s="112" customFormat="1" x14ac:dyDescent="0.25">
      <c r="B74" s="205">
        <v>22161.496520690631</v>
      </c>
      <c r="C74" s="209">
        <f t="shared" si="1"/>
        <v>29.7712854756806</v>
      </c>
      <c r="D74" s="208">
        <v>41244</v>
      </c>
      <c r="K74" s="110"/>
      <c r="L74" s="110"/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  <c r="AC74" s="110"/>
      <c r="AD74" s="110"/>
      <c r="AE74" s="110"/>
      <c r="AF74" s="110"/>
      <c r="AG74" s="110"/>
      <c r="AH74" s="110"/>
      <c r="AI74" s="110"/>
      <c r="AJ74" s="110"/>
      <c r="AK74" s="110"/>
      <c r="AL74" s="110"/>
      <c r="AM74" s="110"/>
    </row>
    <row r="75" spans="2:39" s="112" customFormat="1" x14ac:dyDescent="0.25">
      <c r="B75" s="205">
        <v>24584.226339294055</v>
      </c>
      <c r="C75" s="209">
        <f t="shared" si="1"/>
        <v>29.049441143170345</v>
      </c>
      <c r="D75" s="208">
        <v>41275</v>
      </c>
      <c r="K75" s="110"/>
      <c r="L75" s="110"/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</row>
    <row r="76" spans="2:39" s="112" customFormat="1" x14ac:dyDescent="0.25">
      <c r="B76" s="205">
        <v>22619.926062084916</v>
      </c>
      <c r="C76" s="209">
        <f t="shared" si="1"/>
        <v>28.197288414683221</v>
      </c>
      <c r="D76" s="208">
        <v>41306</v>
      </c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  <c r="AC76" s="110"/>
      <c r="AD76" s="110"/>
      <c r="AE76" s="110"/>
      <c r="AF76" s="110"/>
      <c r="AG76" s="110"/>
      <c r="AH76" s="110"/>
      <c r="AI76" s="110"/>
      <c r="AJ76" s="110"/>
      <c r="AK76" s="110"/>
      <c r="AL76" s="110"/>
      <c r="AM76" s="110"/>
    </row>
    <row r="77" spans="2:39" s="112" customFormat="1" x14ac:dyDescent="0.25">
      <c r="B77" s="205">
        <v>23396.405845171168</v>
      </c>
      <c r="C77" s="209">
        <f t="shared" si="1"/>
        <v>27.177350745096902</v>
      </c>
      <c r="D77" s="208">
        <v>41334</v>
      </c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</row>
    <row r="78" spans="2:39" s="112" customFormat="1" x14ac:dyDescent="0.25">
      <c r="B78" s="205">
        <v>24326.806638068745</v>
      </c>
      <c r="C78" s="209">
        <f t="shared" si="1"/>
        <v>26.799985192152263</v>
      </c>
      <c r="D78" s="208">
        <v>41365</v>
      </c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</row>
    <row r="79" spans="2:39" s="112" customFormat="1" x14ac:dyDescent="0.25">
      <c r="B79" s="205">
        <v>30700.573678634883</v>
      </c>
      <c r="C79" s="209">
        <f t="shared" si="1"/>
        <v>26.511525391465426</v>
      </c>
      <c r="D79" s="208">
        <v>41395</v>
      </c>
      <c r="K79" s="110"/>
      <c r="L79" s="110"/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  <c r="AC79" s="110"/>
      <c r="AD79" s="110"/>
      <c r="AE79" s="110"/>
      <c r="AF79" s="110"/>
      <c r="AG79" s="110"/>
      <c r="AH79" s="110"/>
      <c r="AI79" s="110"/>
      <c r="AJ79" s="110"/>
      <c r="AK79" s="110"/>
      <c r="AL79" s="110"/>
      <c r="AM79" s="110"/>
    </row>
    <row r="80" spans="2:39" s="112" customFormat="1" x14ac:dyDescent="0.25">
      <c r="B80" s="205">
        <v>28302.669829717765</v>
      </c>
      <c r="C80" s="209">
        <f t="shared" si="1"/>
        <v>25.981550896679266</v>
      </c>
      <c r="D80" s="208">
        <v>41426</v>
      </c>
      <c r="K80" s="110"/>
      <c r="L80" s="110"/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  <c r="AC80" s="110"/>
      <c r="AD80" s="110"/>
      <c r="AE80" s="110"/>
      <c r="AF80" s="110"/>
      <c r="AG80" s="110"/>
      <c r="AH80" s="110"/>
      <c r="AI80" s="110"/>
      <c r="AJ80" s="110"/>
      <c r="AK80" s="110"/>
      <c r="AL80" s="110"/>
      <c r="AM80" s="110"/>
    </row>
    <row r="81" spans="2:39" s="112" customFormat="1" x14ac:dyDescent="0.25">
      <c r="B81" s="205">
        <v>30801.60478005058</v>
      </c>
      <c r="C81" s="209">
        <f t="shared" si="1"/>
        <v>26.645657654618304</v>
      </c>
      <c r="D81" s="208">
        <v>41456</v>
      </c>
      <c r="K81" s="110"/>
      <c r="L81" s="110"/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  <c r="AC81" s="110"/>
      <c r="AD81" s="110"/>
      <c r="AE81" s="110"/>
      <c r="AF81" s="110"/>
      <c r="AG81" s="110"/>
      <c r="AH81" s="110"/>
      <c r="AI81" s="110"/>
      <c r="AJ81" s="110"/>
      <c r="AK81" s="110"/>
      <c r="AL81" s="110"/>
      <c r="AM81" s="110"/>
    </row>
    <row r="82" spans="2:39" s="112" customFormat="1" x14ac:dyDescent="0.25">
      <c r="B82" s="205">
        <v>28028.835023873937</v>
      </c>
      <c r="C82" s="209">
        <f t="shared" si="1"/>
        <v>26.631834186088327</v>
      </c>
      <c r="D82" s="208">
        <v>41487</v>
      </c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  <c r="Z82" s="110"/>
      <c r="AA82" s="110"/>
      <c r="AB82" s="110"/>
      <c r="AC82" s="110"/>
      <c r="AD82" s="110"/>
      <c r="AE82" s="110"/>
      <c r="AF82" s="110"/>
      <c r="AG82" s="110"/>
      <c r="AH82" s="110"/>
      <c r="AI82" s="110"/>
      <c r="AJ82" s="110"/>
      <c r="AK82" s="110"/>
      <c r="AL82" s="110"/>
      <c r="AM82" s="110"/>
    </row>
    <row r="83" spans="2:39" s="112" customFormat="1" x14ac:dyDescent="0.25">
      <c r="B83" s="205">
        <v>28899</v>
      </c>
      <c r="C83" s="209">
        <f t="shared" si="1"/>
        <v>26.772714693227531</v>
      </c>
      <c r="D83" s="208">
        <v>41518</v>
      </c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</row>
    <row r="84" spans="2:39" s="112" customFormat="1" x14ac:dyDescent="0.25">
      <c r="B84" s="205">
        <v>27892</v>
      </c>
      <c r="C84" s="209">
        <f t="shared" si="1"/>
        <v>26.589784834120028</v>
      </c>
      <c r="D84" s="208">
        <v>41548</v>
      </c>
      <c r="K84" s="110"/>
      <c r="L84" s="110"/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</row>
    <row r="85" spans="2:39" s="112" customFormat="1" x14ac:dyDescent="0.25">
      <c r="B85" s="205">
        <v>25627.044658545747</v>
      </c>
      <c r="C85" s="209">
        <f t="shared" si="1"/>
        <v>26.445049114677705</v>
      </c>
      <c r="D85" s="208">
        <v>41579</v>
      </c>
      <c r="K85" s="110"/>
      <c r="L85" s="110"/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  <c r="AC85" s="110"/>
      <c r="AD85" s="110"/>
      <c r="AE85" s="110"/>
      <c r="AF85" s="110"/>
      <c r="AG85" s="110"/>
      <c r="AH85" s="110"/>
      <c r="AI85" s="110"/>
      <c r="AJ85" s="110"/>
      <c r="AK85" s="110"/>
      <c r="AL85" s="110"/>
      <c r="AM85" s="110"/>
    </row>
    <row r="86" spans="2:39" s="112" customFormat="1" x14ac:dyDescent="0.25">
      <c r="B86" s="205">
        <v>22954.365730600279</v>
      </c>
      <c r="C86" s="209">
        <f t="shared" si="1"/>
        <v>26.511121548836844</v>
      </c>
      <c r="D86" s="208">
        <v>41609</v>
      </c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</row>
    <row r="87" spans="2:39" s="112" customFormat="1" x14ac:dyDescent="0.25">
      <c r="B87" s="205">
        <v>17749.992715846973</v>
      </c>
      <c r="C87" s="209">
        <f t="shared" si="1"/>
        <v>25.941602080216249</v>
      </c>
      <c r="D87" s="208">
        <v>41640</v>
      </c>
      <c r="K87" s="110"/>
      <c r="L87" s="110"/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  <c r="AC87" s="110"/>
      <c r="AD87" s="110"/>
      <c r="AE87" s="110"/>
      <c r="AF87" s="110"/>
      <c r="AG87" s="110"/>
      <c r="AH87" s="110"/>
      <c r="AI87" s="110"/>
      <c r="AJ87" s="110"/>
      <c r="AK87" s="110"/>
      <c r="AL87" s="110"/>
      <c r="AM87" s="110"/>
    </row>
    <row r="88" spans="2:39" s="112" customFormat="1" x14ac:dyDescent="0.25">
      <c r="B88" s="205">
        <v>22523.975229573934</v>
      </c>
      <c r="C88" s="209">
        <f t="shared" si="1"/>
        <v>25.933606177507002</v>
      </c>
      <c r="D88" s="208">
        <v>41671</v>
      </c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</row>
    <row r="89" spans="2:39" s="112" customFormat="1" x14ac:dyDescent="0.25">
      <c r="B89" s="205">
        <v>30715.5</v>
      </c>
      <c r="C89" s="209">
        <f t="shared" si="1"/>
        <v>26.543530690409405</v>
      </c>
      <c r="D89" s="208">
        <v>41699</v>
      </c>
      <c r="K89" s="110"/>
      <c r="L89" s="110"/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  <c r="AC89" s="110"/>
      <c r="AD89" s="110"/>
      <c r="AE89" s="110"/>
      <c r="AF89" s="110"/>
      <c r="AG89" s="110"/>
      <c r="AH89" s="110"/>
      <c r="AI89" s="110"/>
      <c r="AJ89" s="110"/>
      <c r="AK89" s="110"/>
      <c r="AL89" s="110"/>
      <c r="AM89" s="110"/>
    </row>
    <row r="90" spans="2:39" s="112" customFormat="1" x14ac:dyDescent="0.25">
      <c r="B90" s="205">
        <v>30906</v>
      </c>
      <c r="C90" s="209">
        <f t="shared" si="1"/>
        <v>27.09179680390368</v>
      </c>
      <c r="D90" s="208">
        <v>41730</v>
      </c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</row>
    <row r="91" spans="2:39" s="112" customFormat="1" x14ac:dyDescent="0.25">
      <c r="B91" s="205">
        <v>33093.25</v>
      </c>
      <c r="C91" s="209">
        <f>+AVERAGE(B80:B91)/1000</f>
        <v>27.291186497350765</v>
      </c>
      <c r="D91" s="208">
        <v>41760</v>
      </c>
      <c r="K91" s="110"/>
      <c r="L91" s="110"/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  <c r="AC91" s="110"/>
      <c r="AD91" s="110"/>
      <c r="AE91" s="110"/>
      <c r="AF91" s="110"/>
      <c r="AG91" s="110"/>
      <c r="AH91" s="110"/>
      <c r="AI91" s="110"/>
      <c r="AJ91" s="110"/>
      <c r="AK91" s="110"/>
      <c r="AL91" s="110"/>
      <c r="AM91" s="110"/>
    </row>
    <row r="92" spans="2:39" s="112" customFormat="1" x14ac:dyDescent="0.25">
      <c r="B92" s="205">
        <v>24459.5</v>
      </c>
      <c r="C92" s="209">
        <f>+AVERAGE(B81:B92)/1000</f>
        <v>26.970922344874289</v>
      </c>
      <c r="D92" s="208">
        <v>41791</v>
      </c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</row>
    <row r="93" spans="2:39" s="112" customFormat="1" x14ac:dyDescent="0.25">
      <c r="B93" s="205">
        <v>30810.75</v>
      </c>
      <c r="C93" s="209">
        <f t="shared" ref="C93:C96" si="2">+AVERAGE(B82:B93)/1000</f>
        <v>26.971684446536742</v>
      </c>
      <c r="D93" s="208">
        <v>41821</v>
      </c>
      <c r="K93" s="110"/>
      <c r="L93" s="110"/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  <c r="AC93" s="110"/>
      <c r="AD93" s="110"/>
      <c r="AE93" s="110"/>
      <c r="AF93" s="110"/>
      <c r="AG93" s="110"/>
      <c r="AH93" s="110"/>
      <c r="AI93" s="110"/>
      <c r="AJ93" s="110"/>
      <c r="AK93" s="110"/>
      <c r="AL93" s="110"/>
      <c r="AM93" s="110"/>
    </row>
    <row r="94" spans="2:39" s="112" customFormat="1" x14ac:dyDescent="0.25">
      <c r="B94" s="205">
        <v>27826.25</v>
      </c>
      <c r="C94" s="209">
        <f t="shared" si="2"/>
        <v>26.954802361213911</v>
      </c>
      <c r="D94" s="208">
        <v>41852</v>
      </c>
      <c r="K94" s="110"/>
      <c r="L94" s="110"/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  <c r="AC94" s="110"/>
      <c r="AD94" s="110"/>
      <c r="AE94" s="110"/>
      <c r="AF94" s="110"/>
      <c r="AG94" s="110"/>
      <c r="AH94" s="110"/>
      <c r="AI94" s="110"/>
      <c r="AJ94" s="110"/>
      <c r="AK94" s="110"/>
      <c r="AL94" s="110"/>
      <c r="AM94" s="110"/>
    </row>
    <row r="95" spans="2:39" s="112" customFormat="1" x14ac:dyDescent="0.25">
      <c r="B95" s="205">
        <v>28648.75</v>
      </c>
      <c r="C95" s="209">
        <f t="shared" si="2"/>
        <v>26.933948194547249</v>
      </c>
      <c r="D95" s="208">
        <v>41883</v>
      </c>
      <c r="K95" s="110"/>
      <c r="L95" s="110"/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  <c r="AC95" s="110"/>
      <c r="AD95" s="110"/>
      <c r="AE95" s="110"/>
      <c r="AF95" s="110"/>
      <c r="AG95" s="110"/>
      <c r="AH95" s="110"/>
      <c r="AI95" s="110"/>
      <c r="AJ95" s="110"/>
      <c r="AK95" s="110"/>
      <c r="AL95" s="110"/>
      <c r="AM95" s="110"/>
    </row>
    <row r="96" spans="2:39" s="112" customFormat="1" x14ac:dyDescent="0.25">
      <c r="B96" s="205">
        <v>25869.25</v>
      </c>
      <c r="C96" s="209">
        <f t="shared" si="2"/>
        <v>26.765385694547248</v>
      </c>
      <c r="D96" s="208">
        <v>41913</v>
      </c>
      <c r="K96" s="110"/>
      <c r="L96" s="110"/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  <c r="AC96" s="110"/>
      <c r="AD96" s="110"/>
      <c r="AE96" s="110"/>
      <c r="AF96" s="110"/>
      <c r="AG96" s="110"/>
      <c r="AH96" s="110"/>
      <c r="AI96" s="110"/>
      <c r="AJ96" s="110"/>
      <c r="AK96" s="110"/>
      <c r="AL96" s="110"/>
      <c r="AM96" s="110"/>
    </row>
    <row r="97" spans="2:39" s="112" customFormat="1" x14ac:dyDescent="0.25">
      <c r="B97" s="162"/>
      <c r="C97" s="163"/>
      <c r="K97" s="110"/>
      <c r="L97" s="110"/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  <c r="AC97" s="110"/>
      <c r="AD97" s="110"/>
      <c r="AE97" s="110"/>
      <c r="AF97" s="110"/>
      <c r="AG97" s="110"/>
      <c r="AH97" s="110"/>
      <c r="AI97" s="110"/>
      <c r="AJ97" s="110"/>
      <c r="AK97" s="110"/>
      <c r="AL97" s="110"/>
      <c r="AM97" s="110"/>
    </row>
    <row r="98" spans="2:39" s="112" customFormat="1" x14ac:dyDescent="0.25">
      <c r="B98" s="162"/>
      <c r="C98" s="163"/>
      <c r="K98" s="110"/>
      <c r="L98" s="110"/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  <c r="AC98" s="110"/>
      <c r="AD98" s="110"/>
      <c r="AE98" s="110"/>
      <c r="AF98" s="110"/>
      <c r="AG98" s="110"/>
      <c r="AH98" s="110"/>
      <c r="AI98" s="110"/>
      <c r="AJ98" s="110"/>
      <c r="AK98" s="110"/>
      <c r="AL98" s="110"/>
      <c r="AM98" s="110"/>
    </row>
    <row r="99" spans="2:39" s="112" customFormat="1" x14ac:dyDescent="0.25">
      <c r="B99" s="162"/>
      <c r="C99" s="163"/>
      <c r="K99" s="110"/>
      <c r="L99" s="110"/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  <c r="Z99" s="110"/>
      <c r="AA99" s="110"/>
      <c r="AB99" s="110"/>
      <c r="AC99" s="110"/>
      <c r="AD99" s="110"/>
      <c r="AE99" s="110"/>
      <c r="AF99" s="110"/>
      <c r="AG99" s="110"/>
      <c r="AH99" s="110"/>
      <c r="AI99" s="110"/>
      <c r="AJ99" s="110"/>
      <c r="AK99" s="110"/>
      <c r="AL99" s="110"/>
      <c r="AM99" s="110"/>
    </row>
    <row r="100" spans="2:39" s="112" customFormat="1" x14ac:dyDescent="0.25">
      <c r="B100" s="162"/>
      <c r="C100" s="163"/>
      <c r="K100" s="110"/>
      <c r="L100" s="110"/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  <c r="AC100" s="110"/>
      <c r="AD100" s="110"/>
      <c r="AE100" s="110"/>
      <c r="AF100" s="110"/>
      <c r="AG100" s="110"/>
      <c r="AH100" s="110"/>
      <c r="AI100" s="110"/>
      <c r="AJ100" s="110"/>
      <c r="AK100" s="110"/>
      <c r="AL100" s="110"/>
      <c r="AM100" s="110"/>
    </row>
    <row r="101" spans="2:39" s="112" customFormat="1" x14ac:dyDescent="0.25">
      <c r="B101" s="162"/>
      <c r="C101" s="163"/>
      <c r="K101" s="110"/>
      <c r="L101" s="110"/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  <c r="AC101" s="110"/>
      <c r="AD101" s="110"/>
      <c r="AE101" s="110"/>
      <c r="AF101" s="110"/>
      <c r="AG101" s="110"/>
      <c r="AH101" s="110"/>
      <c r="AI101" s="110"/>
      <c r="AJ101" s="110"/>
      <c r="AK101" s="110"/>
      <c r="AL101" s="110"/>
      <c r="AM101" s="110"/>
    </row>
    <row r="102" spans="2:39" s="112" customFormat="1" x14ac:dyDescent="0.25">
      <c r="B102" s="162"/>
      <c r="C102" s="163"/>
      <c r="K102" s="110"/>
      <c r="L102" s="110"/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  <c r="Z102" s="110"/>
      <c r="AA102" s="110"/>
      <c r="AB102" s="110"/>
      <c r="AC102" s="110"/>
      <c r="AD102" s="110"/>
      <c r="AE102" s="110"/>
      <c r="AF102" s="110"/>
      <c r="AG102" s="110"/>
      <c r="AH102" s="110"/>
      <c r="AI102" s="110"/>
      <c r="AJ102" s="110"/>
      <c r="AK102" s="110"/>
      <c r="AL102" s="110"/>
      <c r="AM102" s="110"/>
    </row>
    <row r="103" spans="2:39" s="112" customFormat="1" x14ac:dyDescent="0.25">
      <c r="B103" s="162"/>
      <c r="C103" s="163"/>
      <c r="K103" s="110"/>
      <c r="L103" s="110"/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  <c r="Z103" s="110"/>
      <c r="AA103" s="110"/>
      <c r="AB103" s="110"/>
      <c r="AC103" s="110"/>
      <c r="AD103" s="110"/>
      <c r="AE103" s="110"/>
      <c r="AF103" s="110"/>
      <c r="AG103" s="110"/>
      <c r="AH103" s="110"/>
      <c r="AI103" s="110"/>
      <c r="AJ103" s="110"/>
      <c r="AK103" s="110"/>
      <c r="AL103" s="110"/>
      <c r="AM103" s="110"/>
    </row>
    <row r="104" spans="2:39" s="112" customFormat="1" x14ac:dyDescent="0.25">
      <c r="B104" s="162"/>
      <c r="C104" s="163"/>
      <c r="K104" s="110"/>
      <c r="L104" s="110"/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  <c r="Z104" s="110"/>
      <c r="AA104" s="110"/>
      <c r="AB104" s="110"/>
      <c r="AC104" s="110"/>
      <c r="AD104" s="110"/>
      <c r="AE104" s="110"/>
      <c r="AF104" s="110"/>
      <c r="AG104" s="110"/>
      <c r="AH104" s="110"/>
      <c r="AI104" s="110"/>
      <c r="AJ104" s="110"/>
      <c r="AK104" s="110"/>
      <c r="AL104" s="110"/>
      <c r="AM104" s="110"/>
    </row>
    <row r="105" spans="2:39" s="112" customFormat="1" x14ac:dyDescent="0.25">
      <c r="B105" s="162"/>
      <c r="C105" s="163"/>
      <c r="K105" s="110"/>
      <c r="L105" s="110"/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  <c r="AC105" s="110"/>
      <c r="AD105" s="110"/>
      <c r="AE105" s="110"/>
      <c r="AF105" s="110"/>
      <c r="AG105" s="110"/>
      <c r="AH105" s="110"/>
      <c r="AI105" s="110"/>
      <c r="AJ105" s="110"/>
      <c r="AK105" s="110"/>
      <c r="AL105" s="110"/>
      <c r="AM105" s="110"/>
    </row>
    <row r="106" spans="2:39" s="112" customFormat="1" x14ac:dyDescent="0.25">
      <c r="B106" s="162"/>
      <c r="C106" s="163"/>
      <c r="K106" s="110"/>
      <c r="L106" s="110"/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  <c r="Z106" s="110"/>
      <c r="AA106" s="110"/>
      <c r="AB106" s="110"/>
      <c r="AC106" s="110"/>
      <c r="AD106" s="110"/>
      <c r="AE106" s="110"/>
      <c r="AF106" s="110"/>
      <c r="AG106" s="110"/>
      <c r="AH106" s="110"/>
      <c r="AI106" s="110"/>
      <c r="AJ106" s="110"/>
      <c r="AK106" s="110"/>
      <c r="AL106" s="110"/>
      <c r="AM106" s="110"/>
    </row>
    <row r="107" spans="2:39" s="112" customFormat="1" x14ac:dyDescent="0.25">
      <c r="B107" s="162"/>
      <c r="C107" s="163"/>
      <c r="K107" s="110"/>
      <c r="L107" s="110"/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  <c r="Z107" s="110"/>
      <c r="AA107" s="110"/>
      <c r="AB107" s="110"/>
      <c r="AC107" s="110"/>
      <c r="AD107" s="110"/>
      <c r="AE107" s="110"/>
      <c r="AF107" s="110"/>
      <c r="AG107" s="110"/>
      <c r="AH107" s="110"/>
      <c r="AI107" s="110"/>
      <c r="AJ107" s="110"/>
      <c r="AK107" s="110"/>
      <c r="AL107" s="110"/>
      <c r="AM107" s="110"/>
    </row>
    <row r="108" spans="2:39" s="112" customFormat="1" x14ac:dyDescent="0.25">
      <c r="B108" s="162"/>
      <c r="C108" s="163"/>
      <c r="K108" s="110"/>
      <c r="L108" s="110"/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  <c r="Z108" s="110"/>
      <c r="AA108" s="110"/>
      <c r="AB108" s="110"/>
      <c r="AC108" s="110"/>
      <c r="AD108" s="110"/>
      <c r="AE108" s="110"/>
      <c r="AF108" s="110"/>
      <c r="AG108" s="110"/>
      <c r="AH108" s="110"/>
      <c r="AI108" s="110"/>
      <c r="AJ108" s="110"/>
      <c r="AK108" s="110"/>
      <c r="AL108" s="110"/>
      <c r="AM108" s="110"/>
    </row>
    <row r="109" spans="2:39" s="112" customFormat="1" x14ac:dyDescent="0.25">
      <c r="B109" s="162"/>
      <c r="C109" s="163"/>
      <c r="K109" s="110"/>
      <c r="L109" s="110"/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  <c r="Z109" s="110"/>
      <c r="AA109" s="110"/>
      <c r="AB109" s="110"/>
      <c r="AC109" s="110"/>
      <c r="AD109" s="110"/>
      <c r="AE109" s="110"/>
      <c r="AF109" s="110"/>
      <c r="AG109" s="110"/>
      <c r="AH109" s="110"/>
      <c r="AI109" s="110"/>
      <c r="AJ109" s="110"/>
      <c r="AK109" s="110"/>
      <c r="AL109" s="110"/>
      <c r="AM109" s="110"/>
    </row>
    <row r="110" spans="2:39" s="112" customFormat="1" x14ac:dyDescent="0.25">
      <c r="B110" s="162"/>
      <c r="C110" s="163"/>
      <c r="K110" s="110"/>
      <c r="L110" s="110"/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  <c r="AC110" s="110"/>
      <c r="AD110" s="110"/>
      <c r="AE110" s="110"/>
      <c r="AF110" s="110"/>
      <c r="AG110" s="110"/>
      <c r="AH110" s="110"/>
      <c r="AI110" s="110"/>
      <c r="AJ110" s="110"/>
      <c r="AK110" s="110"/>
      <c r="AL110" s="110"/>
      <c r="AM110" s="110"/>
    </row>
    <row r="111" spans="2:39" s="112" customFormat="1" x14ac:dyDescent="0.25">
      <c r="B111" s="162"/>
      <c r="C111" s="163"/>
      <c r="K111" s="110"/>
      <c r="L111" s="110"/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  <c r="AC111" s="110"/>
      <c r="AD111" s="110"/>
      <c r="AE111" s="110"/>
      <c r="AF111" s="110"/>
      <c r="AG111" s="110"/>
      <c r="AH111" s="110"/>
      <c r="AI111" s="110"/>
      <c r="AJ111" s="110"/>
      <c r="AK111" s="110"/>
      <c r="AL111" s="110"/>
      <c r="AM111" s="110"/>
    </row>
    <row r="112" spans="2:39" s="112" customFormat="1" x14ac:dyDescent="0.25">
      <c r="B112" s="162"/>
      <c r="C112" s="163"/>
      <c r="K112" s="110"/>
      <c r="L112" s="110"/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  <c r="Z112" s="110"/>
      <c r="AA112" s="110"/>
      <c r="AB112" s="110"/>
      <c r="AC112" s="110"/>
      <c r="AD112" s="110"/>
      <c r="AE112" s="110"/>
      <c r="AF112" s="110"/>
      <c r="AG112" s="110"/>
      <c r="AH112" s="110"/>
      <c r="AI112" s="110"/>
      <c r="AJ112" s="110"/>
      <c r="AK112" s="110"/>
      <c r="AL112" s="110"/>
      <c r="AM112" s="110"/>
    </row>
    <row r="113" spans="2:39" s="112" customFormat="1" x14ac:dyDescent="0.25">
      <c r="B113" s="162"/>
      <c r="C113" s="163"/>
      <c r="K113" s="110"/>
      <c r="L113" s="110"/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  <c r="Z113" s="110"/>
      <c r="AA113" s="110"/>
      <c r="AB113" s="110"/>
      <c r="AC113" s="110"/>
      <c r="AD113" s="110"/>
      <c r="AE113" s="110"/>
      <c r="AF113" s="110"/>
      <c r="AG113" s="110"/>
      <c r="AH113" s="110"/>
      <c r="AI113" s="110"/>
      <c r="AJ113" s="110"/>
      <c r="AK113" s="110"/>
      <c r="AL113" s="110"/>
      <c r="AM113" s="110"/>
    </row>
    <row r="114" spans="2:39" s="112" customFormat="1" x14ac:dyDescent="0.25">
      <c r="B114" s="162"/>
      <c r="C114" s="163"/>
      <c r="K114" s="110"/>
      <c r="L114" s="110"/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  <c r="Z114" s="110"/>
      <c r="AA114" s="110"/>
      <c r="AB114" s="110"/>
      <c r="AC114" s="110"/>
      <c r="AD114" s="110"/>
      <c r="AE114" s="110"/>
      <c r="AF114" s="110"/>
      <c r="AG114" s="110"/>
      <c r="AH114" s="110"/>
      <c r="AI114" s="110"/>
      <c r="AJ114" s="110"/>
      <c r="AK114" s="110"/>
      <c r="AL114" s="110"/>
      <c r="AM114" s="110"/>
    </row>
    <row r="115" spans="2:39" s="112" customFormat="1" x14ac:dyDescent="0.25">
      <c r="B115" s="162"/>
      <c r="C115" s="163"/>
      <c r="K115" s="110"/>
      <c r="L115" s="110"/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  <c r="Z115" s="110"/>
      <c r="AA115" s="110"/>
      <c r="AB115" s="110"/>
      <c r="AC115" s="110"/>
      <c r="AD115" s="110"/>
      <c r="AE115" s="110"/>
      <c r="AF115" s="110"/>
      <c r="AG115" s="110"/>
      <c r="AH115" s="110"/>
      <c r="AI115" s="110"/>
      <c r="AJ115" s="110"/>
      <c r="AK115" s="110"/>
      <c r="AL115" s="110"/>
      <c r="AM115" s="110"/>
    </row>
    <row r="116" spans="2:39" s="112" customFormat="1" x14ac:dyDescent="0.25">
      <c r="B116" s="162"/>
      <c r="C116" s="163"/>
      <c r="K116" s="110"/>
      <c r="L116" s="110"/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  <c r="Z116" s="110"/>
      <c r="AA116" s="110"/>
      <c r="AB116" s="110"/>
      <c r="AC116" s="110"/>
      <c r="AD116" s="110"/>
      <c r="AE116" s="110"/>
      <c r="AF116" s="110"/>
      <c r="AG116" s="110"/>
      <c r="AH116" s="110"/>
      <c r="AI116" s="110"/>
      <c r="AJ116" s="110"/>
      <c r="AK116" s="110"/>
      <c r="AL116" s="110"/>
      <c r="AM116" s="110"/>
    </row>
    <row r="117" spans="2:39" s="112" customFormat="1" x14ac:dyDescent="0.25">
      <c r="B117" s="162"/>
      <c r="C117" s="163"/>
      <c r="K117" s="110"/>
      <c r="L117" s="110"/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  <c r="Z117" s="110"/>
      <c r="AA117" s="110"/>
      <c r="AB117" s="110"/>
      <c r="AC117" s="110"/>
      <c r="AD117" s="110"/>
      <c r="AE117" s="110"/>
      <c r="AF117" s="110"/>
      <c r="AG117" s="110"/>
      <c r="AH117" s="110"/>
      <c r="AI117" s="110"/>
      <c r="AJ117" s="110"/>
      <c r="AK117" s="110"/>
      <c r="AL117" s="110"/>
      <c r="AM117" s="110"/>
    </row>
    <row r="118" spans="2:39" s="112" customFormat="1" x14ac:dyDescent="0.25">
      <c r="B118" s="162"/>
      <c r="C118" s="163"/>
      <c r="K118" s="110"/>
      <c r="L118" s="110"/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  <c r="Z118" s="110"/>
      <c r="AA118" s="110"/>
      <c r="AB118" s="110"/>
      <c r="AC118" s="110"/>
      <c r="AD118" s="110"/>
      <c r="AE118" s="110"/>
      <c r="AF118" s="110"/>
      <c r="AG118" s="110"/>
      <c r="AH118" s="110"/>
      <c r="AI118" s="110"/>
      <c r="AJ118" s="110"/>
      <c r="AK118" s="110"/>
      <c r="AL118" s="110"/>
      <c r="AM118" s="110"/>
    </row>
    <row r="119" spans="2:39" s="112" customFormat="1" x14ac:dyDescent="0.25">
      <c r="B119" s="162"/>
      <c r="C119" s="163"/>
      <c r="K119" s="110"/>
      <c r="L119" s="110"/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  <c r="Z119" s="110"/>
      <c r="AA119" s="110"/>
      <c r="AB119" s="110"/>
      <c r="AC119" s="110"/>
      <c r="AD119" s="110"/>
      <c r="AE119" s="110"/>
      <c r="AF119" s="110"/>
      <c r="AG119" s="110"/>
      <c r="AH119" s="110"/>
      <c r="AI119" s="110"/>
      <c r="AJ119" s="110"/>
      <c r="AK119" s="110"/>
      <c r="AL119" s="110"/>
      <c r="AM119" s="110"/>
    </row>
    <row r="120" spans="2:39" s="112" customFormat="1" x14ac:dyDescent="0.25">
      <c r="C120" s="163"/>
      <c r="K120" s="110"/>
      <c r="L120" s="110"/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  <c r="Z120" s="110"/>
      <c r="AA120" s="110"/>
      <c r="AB120" s="110"/>
      <c r="AC120" s="110"/>
      <c r="AD120" s="110"/>
      <c r="AE120" s="110"/>
      <c r="AF120" s="110"/>
      <c r="AG120" s="110"/>
      <c r="AH120" s="110"/>
      <c r="AI120" s="110"/>
      <c r="AJ120" s="110"/>
      <c r="AK120" s="110"/>
      <c r="AL120" s="110"/>
      <c r="AM120" s="110"/>
    </row>
    <row r="121" spans="2:39" s="112" customFormat="1" x14ac:dyDescent="0.25">
      <c r="C121" s="163"/>
      <c r="K121" s="110"/>
      <c r="L121" s="110"/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  <c r="Z121" s="110"/>
      <c r="AA121" s="110"/>
      <c r="AB121" s="110"/>
      <c r="AC121" s="110"/>
      <c r="AD121" s="110"/>
      <c r="AE121" s="110"/>
      <c r="AF121" s="110"/>
      <c r="AG121" s="110"/>
      <c r="AH121" s="110"/>
      <c r="AI121" s="110"/>
      <c r="AJ121" s="110"/>
      <c r="AK121" s="110"/>
      <c r="AL121" s="110"/>
      <c r="AM121" s="110"/>
    </row>
    <row r="122" spans="2:39" s="112" customFormat="1" x14ac:dyDescent="0.25">
      <c r="C122" s="163"/>
      <c r="K122" s="110"/>
      <c r="L122" s="110"/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  <c r="AH122" s="110"/>
      <c r="AI122" s="110"/>
      <c r="AJ122" s="110"/>
      <c r="AK122" s="110"/>
      <c r="AL122" s="110"/>
      <c r="AM122" s="110"/>
    </row>
    <row r="123" spans="2:39" s="112" customFormat="1" x14ac:dyDescent="0.25">
      <c r="C123" s="163"/>
      <c r="K123" s="110"/>
      <c r="L123" s="110"/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  <c r="Z123" s="110"/>
      <c r="AA123" s="110"/>
      <c r="AB123" s="110"/>
      <c r="AC123" s="110"/>
      <c r="AD123" s="110"/>
      <c r="AE123" s="110"/>
      <c r="AF123" s="110"/>
      <c r="AG123" s="110"/>
      <c r="AH123" s="110"/>
      <c r="AI123" s="110"/>
      <c r="AJ123" s="110"/>
      <c r="AK123" s="110"/>
      <c r="AL123" s="110"/>
      <c r="AM123" s="110"/>
    </row>
    <row r="124" spans="2:39" s="112" customFormat="1" x14ac:dyDescent="0.25">
      <c r="C124" s="163"/>
      <c r="K124" s="110"/>
      <c r="L124" s="110"/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  <c r="Z124" s="110"/>
      <c r="AA124" s="110"/>
      <c r="AB124" s="110"/>
      <c r="AC124" s="110"/>
      <c r="AD124" s="110"/>
      <c r="AE124" s="110"/>
      <c r="AF124" s="110"/>
      <c r="AG124" s="110"/>
      <c r="AH124" s="110"/>
      <c r="AI124" s="110"/>
      <c r="AJ124" s="110"/>
      <c r="AK124" s="110"/>
      <c r="AL124" s="110"/>
      <c r="AM124" s="110"/>
    </row>
    <row r="125" spans="2:39" s="112" customFormat="1" x14ac:dyDescent="0.25">
      <c r="C125" s="163"/>
      <c r="K125" s="110"/>
      <c r="L125" s="110"/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  <c r="Z125" s="110"/>
      <c r="AA125" s="110"/>
      <c r="AB125" s="110"/>
      <c r="AC125" s="110"/>
      <c r="AD125" s="110"/>
      <c r="AE125" s="110"/>
      <c r="AF125" s="110"/>
      <c r="AG125" s="110"/>
      <c r="AH125" s="110"/>
      <c r="AI125" s="110"/>
      <c r="AJ125" s="110"/>
      <c r="AK125" s="110"/>
      <c r="AL125" s="110"/>
      <c r="AM125" s="110"/>
    </row>
    <row r="126" spans="2:39" s="112" customFormat="1" x14ac:dyDescent="0.25">
      <c r="C126" s="163"/>
      <c r="K126" s="110"/>
      <c r="L126" s="110"/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  <c r="Z126" s="110"/>
      <c r="AA126" s="110"/>
      <c r="AB126" s="110"/>
      <c r="AC126" s="110"/>
      <c r="AD126" s="110"/>
      <c r="AE126" s="110"/>
      <c r="AF126" s="110"/>
      <c r="AG126" s="110"/>
      <c r="AH126" s="110"/>
      <c r="AI126" s="110"/>
      <c r="AJ126" s="110"/>
      <c r="AK126" s="110"/>
      <c r="AL126" s="110"/>
      <c r="AM126" s="110"/>
    </row>
    <row r="127" spans="2:39" s="112" customFormat="1" x14ac:dyDescent="0.25">
      <c r="C127" s="163"/>
      <c r="K127" s="110"/>
      <c r="L127" s="110"/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  <c r="Z127" s="110"/>
      <c r="AA127" s="110"/>
      <c r="AB127" s="110"/>
      <c r="AC127" s="110"/>
      <c r="AD127" s="110"/>
      <c r="AE127" s="110"/>
      <c r="AF127" s="110"/>
      <c r="AG127" s="110"/>
      <c r="AH127" s="110"/>
      <c r="AI127" s="110"/>
      <c r="AJ127" s="110"/>
      <c r="AK127" s="110"/>
      <c r="AL127" s="110"/>
      <c r="AM127" s="110"/>
    </row>
    <row r="128" spans="2:39" s="112" customFormat="1" x14ac:dyDescent="0.25">
      <c r="C128" s="163"/>
      <c r="K128" s="110"/>
      <c r="L128" s="110"/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  <c r="Z128" s="110"/>
      <c r="AA128" s="110"/>
      <c r="AB128" s="110"/>
      <c r="AC128" s="110"/>
      <c r="AD128" s="110"/>
      <c r="AE128" s="110"/>
      <c r="AF128" s="110"/>
      <c r="AG128" s="110"/>
      <c r="AH128" s="110"/>
      <c r="AI128" s="110"/>
      <c r="AJ128" s="110"/>
      <c r="AK128" s="110"/>
      <c r="AL128" s="110"/>
      <c r="AM128" s="110"/>
    </row>
    <row r="129" spans="3:39" s="112" customFormat="1" x14ac:dyDescent="0.25">
      <c r="C129" s="163"/>
      <c r="K129" s="110"/>
      <c r="L129" s="110"/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  <c r="Z129" s="110"/>
      <c r="AA129" s="110"/>
      <c r="AB129" s="110"/>
      <c r="AC129" s="110"/>
      <c r="AD129" s="110"/>
      <c r="AE129" s="110"/>
      <c r="AF129" s="110"/>
      <c r="AG129" s="110"/>
      <c r="AH129" s="110"/>
      <c r="AI129" s="110"/>
      <c r="AJ129" s="110"/>
      <c r="AK129" s="110"/>
      <c r="AL129" s="110"/>
      <c r="AM129" s="110"/>
    </row>
    <row r="130" spans="3:39" s="112" customFormat="1" x14ac:dyDescent="0.25">
      <c r="C130" s="163"/>
      <c r="K130" s="110"/>
      <c r="L130" s="110"/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  <c r="Z130" s="110"/>
      <c r="AA130" s="110"/>
      <c r="AB130" s="110"/>
      <c r="AC130" s="110"/>
      <c r="AD130" s="110"/>
      <c r="AE130" s="110"/>
      <c r="AF130" s="110"/>
      <c r="AG130" s="110"/>
      <c r="AH130" s="110"/>
      <c r="AI130" s="110"/>
      <c r="AJ130" s="110"/>
      <c r="AK130" s="110"/>
      <c r="AL130" s="110"/>
      <c r="AM130" s="110"/>
    </row>
    <row r="131" spans="3:39" s="112" customFormat="1" x14ac:dyDescent="0.25">
      <c r="C131" s="163"/>
      <c r="K131" s="110"/>
      <c r="L131" s="110"/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  <c r="Z131" s="110"/>
      <c r="AA131" s="110"/>
      <c r="AB131" s="110"/>
      <c r="AC131" s="110"/>
      <c r="AD131" s="110"/>
      <c r="AE131" s="110"/>
      <c r="AF131" s="110"/>
      <c r="AG131" s="110"/>
      <c r="AH131" s="110"/>
      <c r="AI131" s="110"/>
      <c r="AJ131" s="110"/>
      <c r="AK131" s="110"/>
      <c r="AL131" s="110"/>
      <c r="AM131" s="110"/>
    </row>
    <row r="132" spans="3:39" s="112" customFormat="1" x14ac:dyDescent="0.25">
      <c r="C132" s="163"/>
      <c r="K132" s="110"/>
      <c r="L132" s="110"/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  <c r="Z132" s="110"/>
      <c r="AA132" s="110"/>
      <c r="AB132" s="110"/>
      <c r="AC132" s="110"/>
      <c r="AD132" s="110"/>
      <c r="AE132" s="110"/>
      <c r="AF132" s="110"/>
      <c r="AG132" s="110"/>
      <c r="AH132" s="110"/>
      <c r="AI132" s="110"/>
      <c r="AJ132" s="110"/>
      <c r="AK132" s="110"/>
      <c r="AL132" s="110"/>
      <c r="AM132" s="110"/>
    </row>
    <row r="133" spans="3:39" s="112" customFormat="1" x14ac:dyDescent="0.25">
      <c r="C133" s="163"/>
      <c r="K133" s="110"/>
      <c r="L133" s="110"/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  <c r="Z133" s="110"/>
      <c r="AA133" s="110"/>
      <c r="AB133" s="110"/>
      <c r="AC133" s="110"/>
      <c r="AD133" s="110"/>
      <c r="AE133" s="110"/>
      <c r="AF133" s="110"/>
      <c r="AG133" s="110"/>
      <c r="AH133" s="110"/>
      <c r="AI133" s="110"/>
      <c r="AJ133" s="110"/>
      <c r="AK133" s="110"/>
      <c r="AL133" s="110"/>
      <c r="AM133" s="110"/>
    </row>
    <row r="134" spans="3:39" s="112" customFormat="1" x14ac:dyDescent="0.25">
      <c r="C134" s="163"/>
      <c r="K134" s="110"/>
      <c r="L134" s="110"/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  <c r="Z134" s="110"/>
      <c r="AA134" s="110"/>
      <c r="AB134" s="110"/>
      <c r="AC134" s="110"/>
      <c r="AD134" s="110"/>
      <c r="AE134" s="110"/>
      <c r="AF134" s="110"/>
      <c r="AG134" s="110"/>
      <c r="AH134" s="110"/>
      <c r="AI134" s="110"/>
      <c r="AJ134" s="110"/>
      <c r="AK134" s="110"/>
      <c r="AL134" s="110"/>
      <c r="AM134" s="110"/>
    </row>
    <row r="135" spans="3:39" s="112" customFormat="1" x14ac:dyDescent="0.25">
      <c r="C135" s="163"/>
      <c r="K135" s="110"/>
      <c r="L135" s="110"/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  <c r="Z135" s="110"/>
      <c r="AA135" s="110"/>
      <c r="AB135" s="110"/>
      <c r="AC135" s="110"/>
      <c r="AD135" s="110"/>
      <c r="AE135" s="110"/>
      <c r="AF135" s="110"/>
      <c r="AG135" s="110"/>
      <c r="AH135" s="110"/>
      <c r="AI135" s="110"/>
      <c r="AJ135" s="110"/>
      <c r="AK135" s="110"/>
      <c r="AL135" s="110"/>
      <c r="AM135" s="110"/>
    </row>
    <row r="136" spans="3:39" s="112" customFormat="1" x14ac:dyDescent="0.25">
      <c r="C136" s="163"/>
      <c r="K136" s="110"/>
      <c r="L136" s="110"/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  <c r="Z136" s="110"/>
      <c r="AA136" s="110"/>
      <c r="AB136" s="110"/>
      <c r="AC136" s="110"/>
      <c r="AD136" s="110"/>
      <c r="AE136" s="110"/>
      <c r="AF136" s="110"/>
      <c r="AG136" s="110"/>
      <c r="AH136" s="110"/>
      <c r="AI136" s="110"/>
      <c r="AJ136" s="110"/>
      <c r="AK136" s="110"/>
      <c r="AL136" s="110"/>
      <c r="AM136" s="110"/>
    </row>
    <row r="137" spans="3:39" s="112" customFormat="1" x14ac:dyDescent="0.25">
      <c r="C137" s="163"/>
      <c r="K137" s="110"/>
      <c r="L137" s="110"/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  <c r="Z137" s="110"/>
      <c r="AA137" s="110"/>
      <c r="AB137" s="110"/>
      <c r="AC137" s="110"/>
      <c r="AD137" s="110"/>
      <c r="AE137" s="110"/>
      <c r="AF137" s="110"/>
      <c r="AG137" s="110"/>
      <c r="AH137" s="110"/>
      <c r="AI137" s="110"/>
      <c r="AJ137" s="110"/>
      <c r="AK137" s="110"/>
      <c r="AL137" s="110"/>
      <c r="AM137" s="110"/>
    </row>
    <row r="138" spans="3:39" s="112" customFormat="1" x14ac:dyDescent="0.25">
      <c r="C138" s="163"/>
      <c r="K138" s="110"/>
      <c r="L138" s="110"/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  <c r="Z138" s="110"/>
      <c r="AA138" s="110"/>
      <c r="AB138" s="110"/>
      <c r="AC138" s="110"/>
      <c r="AD138" s="110"/>
      <c r="AE138" s="110"/>
      <c r="AF138" s="110"/>
      <c r="AG138" s="110"/>
      <c r="AH138" s="110"/>
      <c r="AI138" s="110"/>
      <c r="AJ138" s="110"/>
      <c r="AK138" s="110"/>
      <c r="AL138" s="110"/>
      <c r="AM138" s="110"/>
    </row>
    <row r="139" spans="3:39" s="112" customFormat="1" x14ac:dyDescent="0.25">
      <c r="C139" s="163"/>
      <c r="K139" s="110"/>
      <c r="L139" s="110"/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  <c r="AC139" s="110"/>
      <c r="AD139" s="110"/>
      <c r="AE139" s="110"/>
      <c r="AF139" s="110"/>
      <c r="AG139" s="110"/>
      <c r="AH139" s="110"/>
      <c r="AI139" s="110"/>
      <c r="AJ139" s="110"/>
      <c r="AK139" s="110"/>
      <c r="AL139" s="110"/>
      <c r="AM139" s="110"/>
    </row>
    <row r="140" spans="3:39" s="112" customFormat="1" x14ac:dyDescent="0.25">
      <c r="C140" s="163"/>
      <c r="K140" s="110"/>
      <c r="L140" s="110"/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  <c r="Z140" s="110"/>
      <c r="AA140" s="110"/>
      <c r="AB140" s="110"/>
      <c r="AC140" s="110"/>
      <c r="AD140" s="110"/>
      <c r="AE140" s="110"/>
      <c r="AF140" s="110"/>
      <c r="AG140" s="110"/>
      <c r="AH140" s="110"/>
      <c r="AI140" s="110"/>
      <c r="AJ140" s="110"/>
      <c r="AK140" s="110"/>
      <c r="AL140" s="110"/>
      <c r="AM140" s="110"/>
    </row>
    <row r="141" spans="3:39" s="112" customFormat="1" x14ac:dyDescent="0.25">
      <c r="C141" s="163"/>
      <c r="K141" s="110"/>
      <c r="L141" s="110"/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  <c r="Z141" s="110"/>
      <c r="AA141" s="110"/>
      <c r="AB141" s="110"/>
      <c r="AC141" s="110"/>
      <c r="AD141" s="110"/>
      <c r="AE141" s="110"/>
      <c r="AF141" s="110"/>
      <c r="AG141" s="110"/>
      <c r="AH141" s="110"/>
      <c r="AI141" s="110"/>
      <c r="AJ141" s="110"/>
      <c r="AK141" s="110"/>
      <c r="AL141" s="110"/>
      <c r="AM141" s="110"/>
    </row>
    <row r="142" spans="3:39" s="112" customFormat="1" x14ac:dyDescent="0.25">
      <c r="C142" s="163"/>
      <c r="K142" s="110"/>
      <c r="L142" s="110"/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  <c r="Z142" s="110"/>
      <c r="AA142" s="110"/>
      <c r="AB142" s="110"/>
      <c r="AC142" s="110"/>
      <c r="AD142" s="110"/>
      <c r="AE142" s="110"/>
      <c r="AF142" s="110"/>
      <c r="AG142" s="110"/>
      <c r="AH142" s="110"/>
      <c r="AI142" s="110"/>
      <c r="AJ142" s="110"/>
      <c r="AK142" s="110"/>
      <c r="AL142" s="110"/>
      <c r="AM142" s="110"/>
    </row>
    <row r="143" spans="3:39" s="112" customFormat="1" x14ac:dyDescent="0.25">
      <c r="C143" s="163"/>
      <c r="K143" s="110"/>
      <c r="L143" s="110"/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  <c r="Z143" s="110"/>
      <c r="AA143" s="110"/>
      <c r="AB143" s="110"/>
      <c r="AC143" s="110"/>
      <c r="AD143" s="110"/>
      <c r="AE143" s="110"/>
      <c r="AF143" s="110"/>
      <c r="AG143" s="110"/>
      <c r="AH143" s="110"/>
      <c r="AI143" s="110"/>
      <c r="AJ143" s="110"/>
      <c r="AK143" s="110"/>
      <c r="AL143" s="110"/>
      <c r="AM143" s="110"/>
    </row>
    <row r="144" spans="3:39" s="112" customFormat="1" x14ac:dyDescent="0.25">
      <c r="C144" s="163"/>
      <c r="K144" s="110"/>
      <c r="L144" s="110"/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  <c r="Z144" s="110"/>
      <c r="AA144" s="110"/>
      <c r="AB144" s="110"/>
      <c r="AC144" s="110"/>
      <c r="AD144" s="110"/>
      <c r="AE144" s="110"/>
      <c r="AF144" s="110"/>
      <c r="AG144" s="110"/>
      <c r="AH144" s="110"/>
      <c r="AI144" s="110"/>
      <c r="AJ144" s="110"/>
      <c r="AK144" s="110"/>
      <c r="AL144" s="110"/>
      <c r="AM144" s="110"/>
    </row>
    <row r="145" spans="3:39" s="112" customFormat="1" x14ac:dyDescent="0.25">
      <c r="C145" s="163"/>
      <c r="K145" s="110"/>
      <c r="L145" s="110"/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  <c r="Z145" s="110"/>
      <c r="AA145" s="110"/>
      <c r="AB145" s="110"/>
      <c r="AC145" s="110"/>
      <c r="AD145" s="110"/>
      <c r="AE145" s="110"/>
      <c r="AF145" s="110"/>
      <c r="AG145" s="110"/>
      <c r="AH145" s="110"/>
      <c r="AI145" s="110"/>
      <c r="AJ145" s="110"/>
      <c r="AK145" s="110"/>
      <c r="AL145" s="110"/>
      <c r="AM145" s="110"/>
    </row>
    <row r="146" spans="3:39" s="112" customFormat="1" x14ac:dyDescent="0.25">
      <c r="C146" s="163"/>
      <c r="K146" s="110"/>
      <c r="L146" s="110"/>
      <c r="M146" s="110"/>
      <c r="N146" s="11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110"/>
      <c r="AD146" s="110"/>
      <c r="AE146" s="110"/>
      <c r="AF146" s="110"/>
      <c r="AG146" s="110"/>
      <c r="AH146" s="110"/>
      <c r="AI146" s="110"/>
      <c r="AJ146" s="110"/>
      <c r="AK146" s="110"/>
      <c r="AL146" s="110"/>
      <c r="AM146" s="110"/>
    </row>
    <row r="147" spans="3:39" s="112" customFormat="1" x14ac:dyDescent="0.25">
      <c r="C147" s="163"/>
      <c r="K147" s="110"/>
      <c r="L147" s="110"/>
      <c r="M147" s="110"/>
      <c r="N147" s="11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110"/>
      <c r="AD147" s="110"/>
      <c r="AE147" s="110"/>
      <c r="AF147" s="110"/>
      <c r="AG147" s="110"/>
      <c r="AH147" s="110"/>
      <c r="AI147" s="110"/>
      <c r="AJ147" s="110"/>
      <c r="AK147" s="110"/>
      <c r="AL147" s="110"/>
      <c r="AM147" s="110"/>
    </row>
    <row r="148" spans="3:39" s="112" customFormat="1" x14ac:dyDescent="0.25">
      <c r="C148" s="163"/>
      <c r="K148" s="110"/>
      <c r="L148" s="110"/>
      <c r="M148" s="110"/>
      <c r="N148" s="11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  <c r="Z148" s="110"/>
      <c r="AA148" s="110"/>
      <c r="AB148" s="110"/>
      <c r="AC148" s="110"/>
      <c r="AD148" s="110"/>
      <c r="AE148" s="110"/>
      <c r="AF148" s="110"/>
      <c r="AG148" s="110"/>
      <c r="AH148" s="110"/>
      <c r="AI148" s="110"/>
      <c r="AJ148" s="110"/>
      <c r="AK148" s="110"/>
      <c r="AL148" s="110"/>
      <c r="AM148" s="110"/>
    </row>
    <row r="149" spans="3:39" s="112" customFormat="1" x14ac:dyDescent="0.25">
      <c r="C149" s="163"/>
      <c r="K149" s="110"/>
      <c r="L149" s="110"/>
      <c r="M149" s="110"/>
      <c r="N149" s="11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  <c r="Z149" s="110"/>
      <c r="AA149" s="110"/>
      <c r="AB149" s="110"/>
      <c r="AC149" s="110"/>
      <c r="AD149" s="110"/>
      <c r="AE149" s="110"/>
      <c r="AF149" s="110"/>
      <c r="AG149" s="110"/>
      <c r="AH149" s="110"/>
      <c r="AI149" s="110"/>
      <c r="AJ149" s="110"/>
      <c r="AK149" s="110"/>
      <c r="AL149" s="110"/>
      <c r="AM149" s="110"/>
    </row>
    <row r="150" spans="3:39" s="112" customFormat="1" x14ac:dyDescent="0.25">
      <c r="K150" s="110"/>
      <c r="L150" s="110"/>
      <c r="M150" s="110"/>
      <c r="N150" s="11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  <c r="Z150" s="110"/>
      <c r="AA150" s="110"/>
      <c r="AB150" s="110"/>
      <c r="AC150" s="110"/>
      <c r="AD150" s="110"/>
      <c r="AE150" s="110"/>
      <c r="AF150" s="110"/>
      <c r="AG150" s="110"/>
      <c r="AH150" s="110"/>
      <c r="AI150" s="110"/>
      <c r="AJ150" s="110"/>
      <c r="AK150" s="110"/>
      <c r="AL150" s="110"/>
      <c r="AM150" s="110"/>
    </row>
    <row r="151" spans="3:39" s="112" customFormat="1" x14ac:dyDescent="0.25">
      <c r="K151" s="110"/>
      <c r="L151" s="110"/>
      <c r="M151" s="110"/>
      <c r="N151" s="11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  <c r="Z151" s="110"/>
      <c r="AA151" s="110"/>
      <c r="AB151" s="110"/>
      <c r="AC151" s="110"/>
      <c r="AD151" s="110"/>
      <c r="AE151" s="110"/>
      <c r="AF151" s="110"/>
      <c r="AG151" s="110"/>
      <c r="AH151" s="110"/>
      <c r="AI151" s="110"/>
      <c r="AJ151" s="110"/>
      <c r="AK151" s="110"/>
      <c r="AL151" s="110"/>
      <c r="AM151" s="110"/>
    </row>
    <row r="152" spans="3:39" s="112" customFormat="1" x14ac:dyDescent="0.25">
      <c r="K152" s="110"/>
      <c r="L152" s="110"/>
      <c r="M152" s="110"/>
      <c r="N152" s="11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110"/>
      <c r="AD152" s="110"/>
      <c r="AE152" s="110"/>
      <c r="AF152" s="110"/>
      <c r="AG152" s="110"/>
      <c r="AH152" s="110"/>
      <c r="AI152" s="110"/>
      <c r="AJ152" s="110"/>
      <c r="AK152" s="110"/>
      <c r="AL152" s="110"/>
      <c r="AM152" s="110"/>
    </row>
    <row r="153" spans="3:39" s="112" customFormat="1" x14ac:dyDescent="0.25">
      <c r="K153" s="110"/>
      <c r="L153" s="110"/>
      <c r="M153" s="110"/>
      <c r="N153" s="11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  <c r="Z153" s="110"/>
      <c r="AA153" s="110"/>
      <c r="AB153" s="110"/>
      <c r="AC153" s="110"/>
      <c r="AD153" s="110"/>
      <c r="AE153" s="110"/>
      <c r="AF153" s="110"/>
      <c r="AG153" s="110"/>
      <c r="AH153" s="110"/>
      <c r="AI153" s="110"/>
      <c r="AJ153" s="110"/>
      <c r="AK153" s="110"/>
      <c r="AL153" s="110"/>
      <c r="AM153" s="110"/>
    </row>
    <row r="154" spans="3:39" s="112" customFormat="1" x14ac:dyDescent="0.25">
      <c r="K154" s="110"/>
      <c r="L154" s="110"/>
      <c r="M154" s="110"/>
      <c r="N154" s="110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10"/>
      <c r="AD154" s="110"/>
      <c r="AE154" s="110"/>
      <c r="AF154" s="110"/>
      <c r="AG154" s="110"/>
      <c r="AH154" s="110"/>
      <c r="AI154" s="110"/>
      <c r="AJ154" s="110"/>
      <c r="AK154" s="110"/>
      <c r="AL154" s="110"/>
      <c r="AM154" s="110"/>
    </row>
    <row r="155" spans="3:39" s="112" customFormat="1" x14ac:dyDescent="0.25">
      <c r="K155" s="110"/>
      <c r="L155" s="110"/>
      <c r="M155" s="110"/>
      <c r="N155" s="110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  <c r="AI155" s="110"/>
      <c r="AJ155" s="110"/>
      <c r="AK155" s="110"/>
      <c r="AL155" s="110"/>
      <c r="AM155" s="110"/>
    </row>
    <row r="156" spans="3:39" s="112" customFormat="1" x14ac:dyDescent="0.25">
      <c r="K156" s="110"/>
      <c r="L156" s="110"/>
      <c r="M156" s="110"/>
      <c r="N156" s="110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  <c r="AI156" s="110"/>
      <c r="AJ156" s="110"/>
      <c r="AK156" s="110"/>
      <c r="AL156" s="110"/>
      <c r="AM156" s="110"/>
    </row>
    <row r="157" spans="3:39" s="112" customFormat="1" x14ac:dyDescent="0.25">
      <c r="K157" s="110"/>
      <c r="L157" s="110"/>
      <c r="M157" s="110"/>
      <c r="N157" s="110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  <c r="AI157" s="110"/>
      <c r="AJ157" s="110"/>
      <c r="AK157" s="110"/>
      <c r="AL157" s="110"/>
      <c r="AM157" s="110"/>
    </row>
    <row r="158" spans="3:39" s="112" customFormat="1" x14ac:dyDescent="0.25">
      <c r="K158" s="110"/>
      <c r="L158" s="110"/>
      <c r="M158" s="110"/>
      <c r="N158" s="110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  <c r="AI158" s="110"/>
      <c r="AJ158" s="110"/>
      <c r="AK158" s="110"/>
      <c r="AL158" s="110"/>
      <c r="AM158" s="110"/>
    </row>
    <row r="159" spans="3:39" s="112" customFormat="1" x14ac:dyDescent="0.25">
      <c r="K159" s="110"/>
      <c r="L159" s="110"/>
      <c r="M159" s="110"/>
      <c r="N159" s="110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  <c r="AI159" s="110"/>
      <c r="AJ159" s="110"/>
      <c r="AK159" s="110"/>
      <c r="AL159" s="110"/>
      <c r="AM159" s="110"/>
    </row>
    <row r="160" spans="3:39" s="112" customFormat="1" x14ac:dyDescent="0.25">
      <c r="K160" s="110"/>
      <c r="L160" s="110"/>
      <c r="M160" s="110"/>
      <c r="N160" s="110"/>
      <c r="O160" s="110"/>
      <c r="P160" s="110"/>
      <c r="Q160" s="110"/>
      <c r="R160" s="110"/>
      <c r="S160" s="110"/>
      <c r="T160" s="110"/>
      <c r="U160" s="110"/>
      <c r="V160" s="110"/>
      <c r="W160" s="110"/>
      <c r="X160" s="110"/>
      <c r="Y160" s="110"/>
      <c r="Z160" s="110"/>
      <c r="AA160" s="110"/>
      <c r="AB160" s="110"/>
      <c r="AC160" s="110"/>
      <c r="AD160" s="110"/>
      <c r="AE160" s="110"/>
      <c r="AF160" s="110"/>
      <c r="AG160" s="110"/>
      <c r="AH160" s="110"/>
      <c r="AI160" s="110"/>
      <c r="AJ160" s="110"/>
      <c r="AK160" s="110"/>
      <c r="AL160" s="110"/>
      <c r="AM160" s="110"/>
    </row>
    <row r="161" spans="11:39" s="112" customFormat="1" x14ac:dyDescent="0.25">
      <c r="K161" s="110"/>
      <c r="L161" s="110"/>
      <c r="M161" s="110"/>
      <c r="N161" s="110"/>
      <c r="O161" s="110"/>
      <c r="P161" s="110"/>
      <c r="Q161" s="110"/>
      <c r="R161" s="110"/>
      <c r="S161" s="110"/>
      <c r="T161" s="110"/>
      <c r="U161" s="110"/>
      <c r="V161" s="110"/>
      <c r="W161" s="110"/>
      <c r="X161" s="110"/>
      <c r="Y161" s="110"/>
      <c r="Z161" s="110"/>
      <c r="AA161" s="110"/>
      <c r="AB161" s="110"/>
      <c r="AC161" s="110"/>
      <c r="AD161" s="110"/>
      <c r="AE161" s="110"/>
      <c r="AF161" s="110"/>
      <c r="AG161" s="110"/>
      <c r="AH161" s="110"/>
      <c r="AI161" s="110"/>
      <c r="AJ161" s="110"/>
      <c r="AK161" s="110"/>
      <c r="AL161" s="110"/>
      <c r="AM161" s="110"/>
    </row>
  </sheetData>
  <mergeCells count="6">
    <mergeCell ref="C7:I7"/>
    <mergeCell ref="C8:I8"/>
    <mergeCell ref="C10:F10"/>
    <mergeCell ref="G10:G11"/>
    <mergeCell ref="H10:H11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18</oddFooter>
  </headerFooter>
  <ignoredErrors>
    <ignoredError sqref="C76:C96 C50:C75" formulaRange="1"/>
  </ignoredErrors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6"/>
  <sheetViews>
    <sheetView zoomScaleSheetLayoutView="70" workbookViewId="0">
      <pane ySplit="11" topLeftCell="A12" activePane="bottomLeft" state="frozen"/>
      <selection activeCell="A25" sqref="A25"/>
      <selection pane="bottomLeft" activeCell="B24" sqref="B24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0.5703125" style="29" hidden="1" customWidth="1"/>
    <col min="15" max="19" width="11.42578125" style="110"/>
    <col min="20" max="20" width="14.42578125" style="110" bestFit="1" customWidth="1"/>
    <col min="21" max="28" width="11.42578125" style="110"/>
    <col min="29" max="39" width="11.42578125" style="143"/>
    <col min="40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1" x14ac:dyDescent="0.25">
      <c r="A7" s="49"/>
      <c r="B7" s="30"/>
      <c r="C7" s="235" t="s">
        <v>64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1" x14ac:dyDescent="0.25">
      <c r="A8" s="49"/>
      <c r="B8" s="30"/>
      <c r="C8" s="232" t="s">
        <v>65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1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87"/>
      <c r="L9" s="51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21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64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1" x14ac:dyDescent="0.25">
      <c r="A13" s="49"/>
      <c r="B13" s="60" t="s">
        <v>3</v>
      </c>
      <c r="C13" s="63">
        <v>313.72899999999998</v>
      </c>
      <c r="D13" s="63">
        <v>409.303</v>
      </c>
      <c r="E13" s="63">
        <v>596.52</v>
      </c>
      <c r="F13" s="63">
        <v>243.41399999999999</v>
      </c>
      <c r="G13" s="63">
        <v>592.51199999999994</v>
      </c>
      <c r="H13" s="65">
        <v>581.37099999999998</v>
      </c>
      <c r="I13" s="63">
        <v>-1.8802994707280085</v>
      </c>
      <c r="J13" s="63">
        <v>98.119700529271995</v>
      </c>
      <c r="K13" s="63">
        <v>143.41738766052896</v>
      </c>
      <c r="L13" s="51"/>
      <c r="N13" s="28">
        <f t="shared" ref="N13:N24" si="0">IF(H13="","",1)</f>
        <v>1</v>
      </c>
      <c r="O13" s="68">
        <v>313729</v>
      </c>
      <c r="P13" s="68">
        <v>409303</v>
      </c>
      <c r="Q13" s="68">
        <v>596520</v>
      </c>
      <c r="R13" s="68">
        <v>243414</v>
      </c>
      <c r="S13" s="68">
        <v>592512</v>
      </c>
      <c r="T13" s="204">
        <v>581371</v>
      </c>
      <c r="U13" s="18"/>
    </row>
    <row r="14" spans="1:21" x14ac:dyDescent="0.25">
      <c r="A14" s="49"/>
      <c r="B14" s="60" t="s">
        <v>4</v>
      </c>
      <c r="C14" s="63">
        <v>270.125</v>
      </c>
      <c r="D14" s="63">
        <v>322.79199999999997</v>
      </c>
      <c r="E14" s="63">
        <v>457.12599999999998</v>
      </c>
      <c r="F14" s="63">
        <v>326.83800000000002</v>
      </c>
      <c r="G14" s="63">
        <v>551.59199999999998</v>
      </c>
      <c r="H14" s="65">
        <v>654.78399999999999</v>
      </c>
      <c r="I14" s="63">
        <v>18.708030573322311</v>
      </c>
      <c r="J14" s="63">
        <v>118.7080305733223</v>
      </c>
      <c r="K14" s="63">
        <v>68.766177739430518</v>
      </c>
      <c r="L14" s="51"/>
      <c r="N14" s="28">
        <f t="shared" si="0"/>
        <v>1</v>
      </c>
      <c r="O14" s="68">
        <v>270125</v>
      </c>
      <c r="P14" s="68">
        <v>322792</v>
      </c>
      <c r="Q14" s="68">
        <v>457126</v>
      </c>
      <c r="R14" s="68">
        <v>326838</v>
      </c>
      <c r="S14" s="68">
        <v>551592</v>
      </c>
      <c r="T14" s="204">
        <v>654784</v>
      </c>
      <c r="U14" s="18"/>
    </row>
    <row r="15" spans="1:21" x14ac:dyDescent="0.25">
      <c r="A15" s="49"/>
      <c r="B15" s="60" t="s">
        <v>5</v>
      </c>
      <c r="C15" s="63">
        <v>410.31200000000001</v>
      </c>
      <c r="D15" s="63">
        <v>286.27300000000002</v>
      </c>
      <c r="E15" s="63">
        <v>656.44399999999996</v>
      </c>
      <c r="F15" s="63">
        <v>188.73</v>
      </c>
      <c r="G15" s="63">
        <v>565.19600000000003</v>
      </c>
      <c r="H15" s="65">
        <v>853.65800000000002</v>
      </c>
      <c r="I15" s="63">
        <v>51.037516189074239</v>
      </c>
      <c r="J15" s="63">
        <v>151.03751618907424</v>
      </c>
      <c r="K15" s="63">
        <v>199.47332167646908</v>
      </c>
      <c r="L15" s="51"/>
      <c r="N15" s="28">
        <f t="shared" si="0"/>
        <v>1</v>
      </c>
      <c r="O15" s="68">
        <v>410312</v>
      </c>
      <c r="P15" s="68">
        <v>286273</v>
      </c>
      <c r="Q15" s="68">
        <v>656444</v>
      </c>
      <c r="R15" s="68">
        <v>188730</v>
      </c>
      <c r="S15" s="68">
        <v>565196</v>
      </c>
      <c r="T15" s="204">
        <v>853658</v>
      </c>
      <c r="U15" s="18"/>
    </row>
    <row r="16" spans="1:21" x14ac:dyDescent="0.25">
      <c r="A16" s="49"/>
      <c r="B16" s="60" t="s">
        <v>6</v>
      </c>
      <c r="C16" s="63">
        <v>342.351</v>
      </c>
      <c r="D16" s="63">
        <v>323.01</v>
      </c>
      <c r="E16" s="63">
        <v>628.82100000000003</v>
      </c>
      <c r="F16" s="63">
        <v>362.596</v>
      </c>
      <c r="G16" s="63">
        <v>451.05500000000001</v>
      </c>
      <c r="H16" s="65">
        <v>1117.7760000000001</v>
      </c>
      <c r="I16" s="63">
        <v>147.81368125838316</v>
      </c>
      <c r="J16" s="63">
        <v>247.81368125838316</v>
      </c>
      <c r="K16" s="63">
        <v>24.396022018996355</v>
      </c>
      <c r="L16" s="51"/>
      <c r="N16" s="28">
        <f t="shared" si="0"/>
        <v>1</v>
      </c>
      <c r="O16" s="68">
        <v>342351</v>
      </c>
      <c r="P16" s="68">
        <v>323010</v>
      </c>
      <c r="Q16" s="68">
        <v>628821</v>
      </c>
      <c r="R16" s="68">
        <v>362596</v>
      </c>
      <c r="S16" s="68">
        <v>451055</v>
      </c>
      <c r="T16" s="204">
        <v>1117776</v>
      </c>
      <c r="U16" s="18"/>
    </row>
    <row r="17" spans="1:39" x14ac:dyDescent="0.25">
      <c r="A17" s="49"/>
      <c r="B17" s="60" t="s">
        <v>7</v>
      </c>
      <c r="C17" s="63">
        <v>244.78800000000001</v>
      </c>
      <c r="D17" s="63">
        <v>436.279</v>
      </c>
      <c r="E17" s="63">
        <v>1226.7380000000001</v>
      </c>
      <c r="F17" s="63">
        <v>470.22699999999998</v>
      </c>
      <c r="G17" s="63">
        <v>714.02</v>
      </c>
      <c r="H17" s="65">
        <v>598.64499999999998</v>
      </c>
      <c r="I17" s="63">
        <v>-16.158510966079387</v>
      </c>
      <c r="J17" s="63">
        <v>83.84148903392061</v>
      </c>
      <c r="K17" s="63">
        <v>51.845810640392841</v>
      </c>
      <c r="L17" s="51"/>
      <c r="N17" s="28">
        <f t="shared" si="0"/>
        <v>1</v>
      </c>
      <c r="O17" s="68">
        <v>244788</v>
      </c>
      <c r="P17" s="68">
        <v>436279</v>
      </c>
      <c r="Q17" s="68">
        <v>1226738</v>
      </c>
      <c r="R17" s="68">
        <v>470227</v>
      </c>
      <c r="S17" s="68">
        <v>714020</v>
      </c>
      <c r="T17" s="204">
        <v>598645</v>
      </c>
      <c r="U17" s="18"/>
    </row>
    <row r="18" spans="1:39" x14ac:dyDescent="0.25">
      <c r="A18" s="49"/>
      <c r="B18" s="60" t="s">
        <v>8</v>
      </c>
      <c r="C18" s="63">
        <v>188.28299999999999</v>
      </c>
      <c r="D18" s="63">
        <v>343.40199999999999</v>
      </c>
      <c r="E18" s="63">
        <v>733.14499999999998</v>
      </c>
      <c r="F18" s="63">
        <v>525.226</v>
      </c>
      <c r="G18" s="63">
        <v>409.86099999999999</v>
      </c>
      <c r="H18" s="65">
        <v>568.13599999999997</v>
      </c>
      <c r="I18" s="63">
        <v>38.616750556896108</v>
      </c>
      <c r="J18" s="63">
        <v>138.61675055689611</v>
      </c>
      <c r="K18" s="63">
        <v>-21.964830377780231</v>
      </c>
      <c r="L18" s="51"/>
      <c r="N18" s="28">
        <f t="shared" si="0"/>
        <v>1</v>
      </c>
      <c r="O18" s="68">
        <v>188283</v>
      </c>
      <c r="P18" s="68">
        <v>343402</v>
      </c>
      <c r="Q18" s="68">
        <v>733145</v>
      </c>
      <c r="R18" s="68">
        <v>525226</v>
      </c>
      <c r="S18" s="68">
        <v>409861</v>
      </c>
      <c r="T18" s="204">
        <v>568136</v>
      </c>
      <c r="U18" s="18"/>
    </row>
    <row r="19" spans="1:39" x14ac:dyDescent="0.25">
      <c r="A19" s="49"/>
      <c r="B19" s="60" t="s">
        <v>9</v>
      </c>
      <c r="C19" s="63">
        <v>350.85700000000003</v>
      </c>
      <c r="D19" s="63">
        <v>336.63400000000001</v>
      </c>
      <c r="E19" s="63">
        <v>567.73699999999997</v>
      </c>
      <c r="F19" s="63">
        <v>473.40499999999997</v>
      </c>
      <c r="G19" s="63">
        <v>556.80399999999997</v>
      </c>
      <c r="H19" s="65">
        <v>347.48399999999998</v>
      </c>
      <c r="I19" s="63">
        <v>-37.593120739075147</v>
      </c>
      <c r="J19" s="63">
        <v>62.406879260924853</v>
      </c>
      <c r="K19" s="63">
        <v>17.616839703847663</v>
      </c>
      <c r="L19" s="51"/>
      <c r="N19" s="28">
        <f t="shared" si="0"/>
        <v>1</v>
      </c>
      <c r="O19" s="68">
        <v>350857</v>
      </c>
      <c r="P19" s="68">
        <v>336634</v>
      </c>
      <c r="Q19" s="68">
        <v>567737</v>
      </c>
      <c r="R19" s="68">
        <v>473405</v>
      </c>
      <c r="S19" s="68">
        <v>556804</v>
      </c>
      <c r="T19" s="204">
        <v>347484</v>
      </c>
      <c r="U19" s="18"/>
    </row>
    <row r="20" spans="1:39" x14ac:dyDescent="0.25">
      <c r="A20" s="49"/>
      <c r="B20" s="60" t="s">
        <v>10</v>
      </c>
      <c r="C20" s="63">
        <v>354.38600000000002</v>
      </c>
      <c r="D20" s="63">
        <v>347.41699999999997</v>
      </c>
      <c r="E20" s="63">
        <v>455.91699999999997</v>
      </c>
      <c r="F20" s="63">
        <v>669.779</v>
      </c>
      <c r="G20" s="63">
        <v>603.36</v>
      </c>
      <c r="H20" s="65">
        <v>393.17200000000003</v>
      </c>
      <c r="I20" s="63">
        <v>-34.836250331477061</v>
      </c>
      <c r="J20" s="63">
        <v>65.163749668522939</v>
      </c>
      <c r="K20" s="63">
        <v>-9.9165545650132358</v>
      </c>
      <c r="L20" s="51"/>
      <c r="N20" s="28">
        <f t="shared" si="0"/>
        <v>1</v>
      </c>
      <c r="O20" s="68">
        <v>354386</v>
      </c>
      <c r="P20" s="68">
        <v>347417</v>
      </c>
      <c r="Q20" s="68">
        <v>455917</v>
      </c>
      <c r="R20" s="68">
        <v>669779</v>
      </c>
      <c r="S20" s="68">
        <v>603360</v>
      </c>
      <c r="T20" s="204">
        <v>393172</v>
      </c>
      <c r="U20" s="18"/>
    </row>
    <row r="21" spans="1:39" x14ac:dyDescent="0.25">
      <c r="A21" s="49"/>
      <c r="B21" s="60" t="s">
        <v>11</v>
      </c>
      <c r="C21" s="63">
        <v>413.80900000000003</v>
      </c>
      <c r="D21" s="63">
        <v>507.11399999999998</v>
      </c>
      <c r="E21" s="63">
        <v>247.33</v>
      </c>
      <c r="F21" s="63">
        <v>445.82799999999997</v>
      </c>
      <c r="G21" s="63">
        <v>786.20399999999995</v>
      </c>
      <c r="H21" s="65">
        <v>229.464</v>
      </c>
      <c r="I21" s="156">
        <v>-70.813681945144012</v>
      </c>
      <c r="J21" s="156">
        <v>29.186318054855992</v>
      </c>
      <c r="K21" s="156">
        <v>76.346932000681875</v>
      </c>
      <c r="L21" s="51"/>
      <c r="N21" s="28">
        <f t="shared" si="0"/>
        <v>1</v>
      </c>
      <c r="O21" s="68">
        <v>413809</v>
      </c>
      <c r="P21" s="68">
        <v>507114</v>
      </c>
      <c r="Q21" s="68">
        <v>247330</v>
      </c>
      <c r="R21" s="68">
        <v>445828</v>
      </c>
      <c r="S21" s="68">
        <v>786204</v>
      </c>
      <c r="T21" s="204">
        <v>229464</v>
      </c>
      <c r="U21" s="18"/>
    </row>
    <row r="22" spans="1:39" x14ac:dyDescent="0.25">
      <c r="A22" s="49"/>
      <c r="B22" s="60" t="s">
        <v>12</v>
      </c>
      <c r="C22" s="63">
        <v>247.89</v>
      </c>
      <c r="D22" s="63">
        <v>369.83100000000002</v>
      </c>
      <c r="E22" s="63">
        <v>235.64400000000001</v>
      </c>
      <c r="F22" s="63">
        <v>360.31099999999998</v>
      </c>
      <c r="G22" s="63">
        <v>256.03800000000001</v>
      </c>
      <c r="H22" s="23">
        <v>310.98899999999998</v>
      </c>
      <c r="I22" s="23">
        <v>21.46204860216061</v>
      </c>
      <c r="J22" s="23">
        <v>121.46204860216061</v>
      </c>
      <c r="K22" s="23">
        <v>-28.939721518354965</v>
      </c>
      <c r="L22" s="51"/>
      <c r="N22" s="28">
        <f t="shared" si="0"/>
        <v>1</v>
      </c>
      <c r="O22" s="68">
        <v>247890</v>
      </c>
      <c r="P22" s="68">
        <v>369831</v>
      </c>
      <c r="Q22" s="68">
        <v>235644</v>
      </c>
      <c r="R22" s="68">
        <v>360311</v>
      </c>
      <c r="S22" s="68">
        <v>256038</v>
      </c>
      <c r="T22" s="204">
        <v>310989</v>
      </c>
      <c r="U22" s="18"/>
    </row>
    <row r="23" spans="1:39" x14ac:dyDescent="0.25">
      <c r="A23" s="49"/>
      <c r="B23" s="60" t="s">
        <v>13</v>
      </c>
      <c r="C23" s="63">
        <v>234.89</v>
      </c>
      <c r="D23" s="63">
        <v>613.69200000000001</v>
      </c>
      <c r="E23" s="63">
        <v>303.37900000000002</v>
      </c>
      <c r="F23" s="63">
        <v>359.78300000000002</v>
      </c>
      <c r="G23" s="63">
        <v>463.20600000000002</v>
      </c>
      <c r="H23" s="155"/>
      <c r="I23" s="156" t="s">
        <v>110</v>
      </c>
      <c r="J23" s="156" t="s">
        <v>110</v>
      </c>
      <c r="K23" s="156" t="s">
        <v>110</v>
      </c>
      <c r="L23" s="51"/>
      <c r="N23" s="28" t="str">
        <f t="shared" si="0"/>
        <v/>
      </c>
      <c r="O23" s="68">
        <v>234890</v>
      </c>
      <c r="P23" s="68">
        <v>613692</v>
      </c>
      <c r="Q23" s="68">
        <v>303379</v>
      </c>
      <c r="R23" s="68">
        <v>359783</v>
      </c>
      <c r="S23" s="68">
        <v>463206</v>
      </c>
      <c r="T23" s="18"/>
      <c r="U23" s="18"/>
    </row>
    <row r="24" spans="1:39" x14ac:dyDescent="0.25">
      <c r="A24" s="49"/>
      <c r="B24" s="60" t="s">
        <v>14</v>
      </c>
      <c r="C24" s="63">
        <v>352.971</v>
      </c>
      <c r="D24" s="63">
        <v>1062.6959999999999</v>
      </c>
      <c r="E24" s="63">
        <v>288.73399999999998</v>
      </c>
      <c r="F24" s="63">
        <v>375.30799999999999</v>
      </c>
      <c r="G24" s="63">
        <v>420.10500000000002</v>
      </c>
      <c r="H24" s="155"/>
      <c r="I24" s="156" t="s">
        <v>110</v>
      </c>
      <c r="J24" s="156" t="s">
        <v>110</v>
      </c>
      <c r="K24" s="156" t="s">
        <v>110</v>
      </c>
      <c r="L24" s="51"/>
      <c r="N24" s="28" t="str">
        <f t="shared" si="0"/>
        <v/>
      </c>
      <c r="O24" s="68">
        <v>352971</v>
      </c>
      <c r="P24" s="68">
        <v>1062696</v>
      </c>
      <c r="Q24" s="68">
        <v>288734</v>
      </c>
      <c r="R24" s="68">
        <v>375308</v>
      </c>
      <c r="S24" s="68">
        <v>420105</v>
      </c>
      <c r="T24" s="18"/>
      <c r="U24" s="18"/>
    </row>
    <row r="25" spans="1:39" x14ac:dyDescent="0.25">
      <c r="A25" s="49"/>
      <c r="B25" s="64" t="s">
        <v>18</v>
      </c>
      <c r="C25" s="65">
        <v>3724.3910000000001</v>
      </c>
      <c r="D25" s="65">
        <v>5358.4430000000002</v>
      </c>
      <c r="E25" s="65">
        <v>6397.5350000000008</v>
      </c>
      <c r="F25" s="65">
        <v>4801.4449999999997</v>
      </c>
      <c r="G25" s="65">
        <v>6369.9529999999995</v>
      </c>
      <c r="H25" s="83">
        <v>5655.4789999999994</v>
      </c>
      <c r="I25" s="56"/>
      <c r="J25" s="38"/>
      <c r="K25" s="38"/>
      <c r="L25" s="51"/>
    </row>
    <row r="26" spans="1:39" ht="18.75" customHeight="1" x14ac:dyDescent="0.25">
      <c r="A26" s="49"/>
      <c r="B26" s="64" t="s">
        <v>15</v>
      </c>
      <c r="C26" s="65"/>
      <c r="D26" s="65">
        <v>43.874340798267419</v>
      </c>
      <c r="E26" s="65">
        <v>19.391677769083305</v>
      </c>
      <c r="F26" s="65">
        <v>-24.94851532660628</v>
      </c>
      <c r="G26" s="65">
        <v>32.667415746717921</v>
      </c>
      <c r="H26" s="37"/>
      <c r="I26" s="38"/>
      <c r="J26" s="38"/>
      <c r="K26" s="38"/>
      <c r="L26" s="51"/>
    </row>
    <row r="27" spans="1:39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9" ht="18.75" customHeight="1" x14ac:dyDescent="0.25">
      <c r="A28" s="49"/>
      <c r="B28" s="64" t="s">
        <v>16</v>
      </c>
      <c r="C28" s="65">
        <v>3136.53</v>
      </c>
      <c r="D28" s="65">
        <v>3682.0550000000003</v>
      </c>
      <c r="E28" s="65">
        <v>5805.4220000000005</v>
      </c>
      <c r="F28" s="65">
        <v>4066.3539999999998</v>
      </c>
      <c r="G28" s="65">
        <v>5486.6419999999998</v>
      </c>
      <c r="H28" s="23">
        <v>5655.4789999999994</v>
      </c>
      <c r="I28" s="59">
        <v>3.0772374067781216</v>
      </c>
      <c r="J28" s="23">
        <v>103.07723740677812</v>
      </c>
      <c r="K28" s="23">
        <v>34.927800186604507</v>
      </c>
      <c r="L28" s="51"/>
    </row>
    <row r="29" spans="1:39" ht="18.75" customHeight="1" x14ac:dyDescent="0.25">
      <c r="A29" s="49"/>
      <c r="B29" s="64" t="s">
        <v>15</v>
      </c>
      <c r="C29" s="65"/>
      <c r="D29" s="65">
        <v>17.392628159144017</v>
      </c>
      <c r="E29" s="65">
        <v>57.667987034414203</v>
      </c>
      <c r="F29" s="65">
        <v>-29.955927407172133</v>
      </c>
      <c r="G29" s="65">
        <v>34.927800186604507</v>
      </c>
      <c r="H29" s="23">
        <v>3.0772374067781216</v>
      </c>
      <c r="I29" s="38"/>
      <c r="J29" s="38"/>
      <c r="K29" s="38"/>
      <c r="L29" s="51"/>
    </row>
    <row r="30" spans="1:39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9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9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110"/>
      <c r="Z32" s="110"/>
      <c r="AA32" s="110"/>
      <c r="AB32" s="110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</row>
    <row r="33" spans="1:39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10"/>
      <c r="Z33" s="110"/>
      <c r="AA33" s="110"/>
      <c r="AB33" s="110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</row>
    <row r="34" spans="1:39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10"/>
      <c r="Z34" s="110"/>
      <c r="AA34" s="110"/>
      <c r="AB34" s="110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</row>
    <row r="35" spans="1:39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 t="s">
        <v>110</v>
      </c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</row>
    <row r="36" spans="1:39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10"/>
      <c r="Z36" s="110"/>
      <c r="AA36" s="110"/>
      <c r="AB36" s="110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</row>
    <row r="37" spans="1:39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10"/>
      <c r="Z37" s="110"/>
      <c r="AA37" s="110"/>
      <c r="AB37" s="110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</row>
    <row r="38" spans="1:39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10"/>
      <c r="Z38" s="110"/>
      <c r="AA38" s="110"/>
      <c r="AB38" s="110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</row>
    <row r="39" spans="1:39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</row>
    <row r="40" spans="1:39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 t="s">
        <v>110</v>
      </c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</row>
    <row r="41" spans="1:39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 t="s">
        <v>110</v>
      </c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10"/>
      <c r="Z41" s="110"/>
      <c r="AA41" s="110"/>
      <c r="AB41" s="110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</row>
    <row r="42" spans="1:39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29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10"/>
      <c r="Z42" s="110"/>
      <c r="AA42" s="110"/>
      <c r="AB42" s="110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</row>
    <row r="43" spans="1:39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29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</row>
    <row r="44" spans="1:39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29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10"/>
      <c r="Z44" s="110"/>
      <c r="AA44" s="110"/>
      <c r="AB44" s="110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</row>
    <row r="45" spans="1:39" x14ac:dyDescent="0.25">
      <c r="A45" s="53"/>
      <c r="B45" s="67" t="s">
        <v>63</v>
      </c>
      <c r="C45" s="54"/>
      <c r="D45" s="54"/>
      <c r="E45" s="54"/>
      <c r="F45" s="54"/>
      <c r="G45" s="54"/>
      <c r="H45" s="54"/>
      <c r="I45" s="54"/>
      <c r="J45" s="54"/>
      <c r="K45" s="54"/>
      <c r="L45" s="55"/>
    </row>
    <row r="46" spans="1:39" s="110" customFormat="1" x14ac:dyDescent="0.25">
      <c r="N46" s="18"/>
    </row>
    <row r="47" spans="1:39" s="110" customFormat="1" x14ac:dyDescent="0.25">
      <c r="N47" s="18"/>
    </row>
    <row r="48" spans="1:39" s="5" customFormat="1" x14ac:dyDescent="0.25">
      <c r="B48" s="18" t="s">
        <v>85</v>
      </c>
      <c r="C48" s="18"/>
      <c r="D48" s="18"/>
      <c r="E48" s="18"/>
      <c r="O48" s="110"/>
      <c r="P48" s="110"/>
      <c r="Q48" s="110"/>
      <c r="R48" s="110"/>
      <c r="S48" s="110"/>
      <c r="T48" s="110"/>
      <c r="U48" s="110"/>
      <c r="V48" s="110"/>
      <c r="W48" s="110"/>
      <c r="X48" s="110"/>
      <c r="Y48" s="110"/>
      <c r="Z48" s="110"/>
      <c r="AA48" s="110"/>
      <c r="AB48" s="110"/>
    </row>
    <row r="49" spans="2:28" s="5" customFormat="1" x14ac:dyDescent="0.25">
      <c r="B49" s="68">
        <v>333345</v>
      </c>
      <c r="C49" s="18"/>
      <c r="D49" s="144">
        <v>38353</v>
      </c>
      <c r="E49" s="18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</row>
    <row r="50" spans="2:28" s="5" customFormat="1" x14ac:dyDescent="0.25">
      <c r="B50" s="68">
        <v>291808</v>
      </c>
      <c r="C50" s="18"/>
      <c r="D50" s="144">
        <v>38384</v>
      </c>
      <c r="E50" s="18"/>
      <c r="O50" s="110"/>
      <c r="P50" s="110"/>
      <c r="Q50" s="110"/>
      <c r="R50" s="110"/>
      <c r="S50" s="110"/>
      <c r="T50" s="110"/>
      <c r="U50" s="110"/>
      <c r="V50" s="110"/>
      <c r="W50" s="110"/>
      <c r="X50" s="110"/>
      <c r="Y50" s="110"/>
      <c r="Z50" s="110"/>
      <c r="AA50" s="110"/>
      <c r="AB50" s="110"/>
    </row>
    <row r="51" spans="2:28" s="5" customFormat="1" x14ac:dyDescent="0.25">
      <c r="B51" s="68">
        <v>328718</v>
      </c>
      <c r="C51" s="18"/>
      <c r="D51" s="144">
        <v>38412</v>
      </c>
      <c r="E51" s="18"/>
      <c r="O51" s="110"/>
      <c r="P51" s="110"/>
      <c r="Q51" s="110"/>
      <c r="R51" s="110"/>
      <c r="S51" s="110"/>
      <c r="T51" s="110"/>
      <c r="U51" s="110"/>
      <c r="V51" s="110"/>
      <c r="W51" s="110"/>
      <c r="X51" s="110"/>
      <c r="Y51" s="110"/>
      <c r="Z51" s="110"/>
      <c r="AA51" s="110"/>
      <c r="AB51" s="110"/>
    </row>
    <row r="52" spans="2:28" s="5" customFormat="1" x14ac:dyDescent="0.25">
      <c r="B52" s="68">
        <v>234104</v>
      </c>
      <c r="C52" s="18"/>
      <c r="D52" s="144">
        <v>38443</v>
      </c>
      <c r="E52" s="18"/>
      <c r="O52" s="110"/>
      <c r="P52" s="110"/>
      <c r="Q52" s="110"/>
      <c r="R52" s="110"/>
      <c r="S52" s="110"/>
      <c r="T52" s="110"/>
      <c r="U52" s="110"/>
      <c r="V52" s="110"/>
      <c r="W52" s="110"/>
      <c r="X52" s="110"/>
      <c r="Y52" s="110"/>
      <c r="Z52" s="110"/>
      <c r="AA52" s="110"/>
      <c r="AB52" s="110"/>
    </row>
    <row r="53" spans="2:28" s="5" customFormat="1" x14ac:dyDescent="0.25">
      <c r="B53" s="68">
        <v>379570</v>
      </c>
      <c r="C53" s="18"/>
      <c r="D53" s="144">
        <v>38473</v>
      </c>
      <c r="E53" s="18"/>
      <c r="O53" s="110"/>
      <c r="P53" s="110"/>
      <c r="Q53" s="110"/>
      <c r="R53" s="110"/>
      <c r="S53" s="110"/>
      <c r="T53" s="110"/>
      <c r="U53" s="110"/>
      <c r="V53" s="110"/>
      <c r="W53" s="110"/>
      <c r="X53" s="110"/>
      <c r="Y53" s="110"/>
      <c r="Z53" s="110"/>
      <c r="AA53" s="110"/>
      <c r="AB53" s="110"/>
    </row>
    <row r="54" spans="2:28" s="5" customFormat="1" x14ac:dyDescent="0.25">
      <c r="B54" s="68">
        <v>347630</v>
      </c>
      <c r="C54" s="18"/>
      <c r="D54" s="144">
        <v>38504</v>
      </c>
      <c r="E54" s="18"/>
      <c r="O54" s="110"/>
      <c r="P54" s="110"/>
      <c r="Q54" s="110"/>
      <c r="R54" s="110"/>
      <c r="S54" s="110"/>
      <c r="T54" s="110"/>
      <c r="U54" s="110"/>
      <c r="V54" s="110"/>
      <c r="W54" s="110"/>
      <c r="X54" s="110"/>
      <c r="Y54" s="110"/>
      <c r="Z54" s="110"/>
      <c r="AA54" s="110"/>
      <c r="AB54" s="110"/>
    </row>
    <row r="55" spans="2:28" s="5" customFormat="1" x14ac:dyDescent="0.25">
      <c r="B55" s="68">
        <v>347385</v>
      </c>
      <c r="C55" s="18"/>
      <c r="D55" s="144">
        <v>38534</v>
      </c>
      <c r="E55" s="18"/>
      <c r="O55" s="110"/>
      <c r="P55" s="110"/>
      <c r="Q55" s="110"/>
      <c r="R55" s="110"/>
      <c r="S55" s="110"/>
      <c r="T55" s="110"/>
      <c r="U55" s="110"/>
      <c r="V55" s="110"/>
      <c r="W55" s="110"/>
      <c r="X55" s="110"/>
      <c r="Y55" s="110"/>
      <c r="Z55" s="110"/>
      <c r="AA55" s="110"/>
      <c r="AB55" s="110"/>
    </row>
    <row r="56" spans="2:28" s="5" customFormat="1" x14ac:dyDescent="0.25">
      <c r="B56" s="68">
        <v>244276</v>
      </c>
      <c r="C56" s="18"/>
      <c r="D56" s="144">
        <v>38565</v>
      </c>
      <c r="E56" s="18"/>
      <c r="O56" s="110"/>
      <c r="P56" s="110"/>
      <c r="Q56" s="110"/>
      <c r="R56" s="110"/>
      <c r="S56" s="110"/>
      <c r="T56" s="110"/>
      <c r="U56" s="110"/>
      <c r="V56" s="110"/>
      <c r="W56" s="110"/>
      <c r="X56" s="110"/>
      <c r="Y56" s="110"/>
      <c r="Z56" s="110"/>
      <c r="AA56" s="110"/>
      <c r="AB56" s="110"/>
    </row>
    <row r="57" spans="2:28" s="5" customFormat="1" x14ac:dyDescent="0.25">
      <c r="B57" s="68">
        <v>327030</v>
      </c>
      <c r="C57" s="18"/>
      <c r="D57" s="144">
        <v>38596</v>
      </c>
      <c r="E57" s="18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</row>
    <row r="58" spans="2:28" s="5" customFormat="1" x14ac:dyDescent="0.25">
      <c r="B58" s="68">
        <v>277637</v>
      </c>
      <c r="C58" s="18"/>
      <c r="D58" s="144">
        <v>38626</v>
      </c>
      <c r="E58" s="18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0"/>
    </row>
    <row r="59" spans="2:28" s="5" customFormat="1" x14ac:dyDescent="0.25">
      <c r="B59" s="68">
        <v>380294</v>
      </c>
      <c r="C59" s="18"/>
      <c r="D59" s="144">
        <v>38657</v>
      </c>
      <c r="E59" s="18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0"/>
    </row>
    <row r="60" spans="2:28" s="5" customFormat="1" x14ac:dyDescent="0.25">
      <c r="B60" s="68">
        <v>257460</v>
      </c>
      <c r="C60" s="18"/>
      <c r="D60" s="144">
        <v>38687</v>
      </c>
      <c r="E60" s="140">
        <f>+AVERAGE(B49:B60)/1000</f>
        <v>312.43808333333334</v>
      </c>
      <c r="F60" s="81"/>
      <c r="G60" s="16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2:28" s="5" customFormat="1" x14ac:dyDescent="0.25">
      <c r="B61" s="68">
        <v>516291</v>
      </c>
      <c r="C61" s="18"/>
      <c r="D61" s="144">
        <v>38718</v>
      </c>
      <c r="E61" s="140">
        <f>+AVERAGE(B50:B61)/1000</f>
        <v>327.68358333333333</v>
      </c>
      <c r="F61" s="81"/>
      <c r="G61" s="16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</row>
    <row r="62" spans="2:28" s="5" customFormat="1" x14ac:dyDescent="0.25">
      <c r="B62" s="68">
        <v>439284</v>
      </c>
      <c r="C62" s="18"/>
      <c r="D62" s="144">
        <v>38749</v>
      </c>
      <c r="E62" s="140">
        <f t="shared" ref="E62:E125" si="1">+AVERAGE(B51:B62)/1000</f>
        <v>339.97325000000001</v>
      </c>
      <c r="F62" s="81"/>
      <c r="G62" s="160"/>
      <c r="O62" s="110"/>
      <c r="P62" s="110"/>
      <c r="Q62" s="110"/>
      <c r="R62" s="110"/>
      <c r="S62" s="110"/>
      <c r="T62" s="110"/>
      <c r="U62" s="110"/>
      <c r="V62" s="110"/>
      <c r="W62" s="110"/>
      <c r="X62" s="110"/>
      <c r="Y62" s="110"/>
      <c r="Z62" s="110"/>
      <c r="AA62" s="110"/>
      <c r="AB62" s="110"/>
    </row>
    <row r="63" spans="2:28" s="5" customFormat="1" x14ac:dyDescent="0.25">
      <c r="B63" s="68">
        <v>476371</v>
      </c>
      <c r="C63" s="18"/>
      <c r="D63" s="144">
        <v>38777</v>
      </c>
      <c r="E63" s="140">
        <f t="shared" si="1"/>
        <v>352.27766666666668</v>
      </c>
      <c r="F63" s="81"/>
      <c r="G63" s="160"/>
      <c r="O63" s="110"/>
      <c r="P63" s="110"/>
      <c r="Q63" s="110"/>
      <c r="R63" s="110"/>
      <c r="S63" s="110"/>
      <c r="T63" s="110"/>
      <c r="U63" s="110"/>
      <c r="V63" s="110"/>
      <c r="W63" s="110"/>
      <c r="X63" s="110"/>
      <c r="Y63" s="110"/>
      <c r="Z63" s="110"/>
      <c r="AA63" s="110"/>
      <c r="AB63" s="110"/>
    </row>
    <row r="64" spans="2:28" s="5" customFormat="1" x14ac:dyDescent="0.25">
      <c r="B64" s="68">
        <v>347439</v>
      </c>
      <c r="C64" s="18"/>
      <c r="D64" s="144">
        <v>38808</v>
      </c>
      <c r="E64" s="140">
        <f t="shared" si="1"/>
        <v>361.72224999999997</v>
      </c>
      <c r="F64" s="81"/>
      <c r="G64" s="160"/>
      <c r="O64" s="110"/>
      <c r="P64" s="110"/>
      <c r="Q64" s="110"/>
      <c r="R64" s="110"/>
      <c r="S64" s="110"/>
      <c r="T64" s="110"/>
      <c r="U64" s="110"/>
      <c r="V64" s="110"/>
      <c r="W64" s="110"/>
      <c r="X64" s="110"/>
      <c r="Y64" s="110"/>
      <c r="Z64" s="110"/>
      <c r="AA64" s="110"/>
      <c r="AB64" s="110"/>
    </row>
    <row r="65" spans="2:28" s="5" customFormat="1" x14ac:dyDescent="0.25">
      <c r="B65" s="68">
        <v>567045</v>
      </c>
      <c r="C65" s="18"/>
      <c r="D65" s="144">
        <v>38838</v>
      </c>
      <c r="E65" s="140">
        <f t="shared" si="1"/>
        <v>377.34516666666667</v>
      </c>
      <c r="F65" s="81"/>
      <c r="G65" s="160"/>
      <c r="O65" s="110"/>
      <c r="P65" s="110"/>
      <c r="Q65" s="110"/>
      <c r="R65" s="110"/>
      <c r="S65" s="110"/>
      <c r="T65" s="110"/>
      <c r="U65" s="110"/>
      <c r="V65" s="110"/>
      <c r="W65" s="110"/>
      <c r="X65" s="110"/>
      <c r="Y65" s="110"/>
      <c r="Z65" s="110"/>
      <c r="AA65" s="110"/>
      <c r="AB65" s="110"/>
    </row>
    <row r="66" spans="2:28" s="5" customFormat="1" x14ac:dyDescent="0.25">
      <c r="B66" s="68">
        <v>378074</v>
      </c>
      <c r="C66" s="18"/>
      <c r="D66" s="144">
        <v>38869</v>
      </c>
      <c r="E66" s="140">
        <f t="shared" si="1"/>
        <v>379.88216666666671</v>
      </c>
      <c r="F66" s="81"/>
      <c r="G66" s="160"/>
      <c r="O66" s="110"/>
      <c r="P66" s="110"/>
      <c r="Q66" s="110"/>
      <c r="R66" s="110"/>
      <c r="S66" s="110"/>
      <c r="T66" s="110"/>
      <c r="U66" s="110"/>
      <c r="V66" s="110"/>
      <c r="W66" s="110"/>
      <c r="X66" s="110"/>
      <c r="Y66" s="110"/>
      <c r="Z66" s="110"/>
      <c r="AA66" s="110"/>
      <c r="AB66" s="110"/>
    </row>
    <row r="67" spans="2:28" s="5" customFormat="1" x14ac:dyDescent="0.25">
      <c r="B67" s="68">
        <v>376789</v>
      </c>
      <c r="C67" s="18"/>
      <c r="D67" s="144">
        <v>38899</v>
      </c>
      <c r="E67" s="140">
        <f t="shared" si="1"/>
        <v>382.33249999999998</v>
      </c>
      <c r="F67" s="81"/>
      <c r="G67" s="16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0"/>
      <c r="Z67" s="110"/>
      <c r="AA67" s="110"/>
      <c r="AB67" s="110"/>
    </row>
    <row r="68" spans="2:28" s="5" customFormat="1" x14ac:dyDescent="0.25">
      <c r="B68" s="68">
        <v>507049</v>
      </c>
      <c r="C68" s="18"/>
      <c r="D68" s="144">
        <v>38930</v>
      </c>
      <c r="E68" s="140">
        <f t="shared" si="1"/>
        <v>404.23025000000001</v>
      </c>
      <c r="F68" s="81"/>
      <c r="G68" s="160"/>
      <c r="O68" s="110"/>
      <c r="P68" s="110"/>
      <c r="Q68" s="110"/>
      <c r="R68" s="110"/>
      <c r="S68" s="110"/>
      <c r="T68" s="110"/>
      <c r="U68" s="110"/>
      <c r="V68" s="110"/>
      <c r="W68" s="110"/>
      <c r="X68" s="110"/>
      <c r="Y68" s="110"/>
      <c r="Z68" s="110"/>
      <c r="AA68" s="110"/>
      <c r="AB68" s="110"/>
    </row>
    <row r="69" spans="2:28" s="5" customFormat="1" x14ac:dyDescent="0.25">
      <c r="B69" s="68">
        <v>414079</v>
      </c>
      <c r="C69" s="18"/>
      <c r="D69" s="144">
        <v>38961</v>
      </c>
      <c r="E69" s="140">
        <f t="shared" si="1"/>
        <v>411.48433333333332</v>
      </c>
      <c r="F69" s="81"/>
      <c r="G69" s="16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0"/>
      <c r="Z69" s="110"/>
      <c r="AA69" s="110"/>
      <c r="AB69" s="110"/>
    </row>
    <row r="70" spans="2:28" s="5" customFormat="1" x14ac:dyDescent="0.25">
      <c r="B70" s="68">
        <v>513692</v>
      </c>
      <c r="C70" s="18"/>
      <c r="D70" s="144">
        <v>38991</v>
      </c>
      <c r="E70" s="140">
        <f t="shared" si="1"/>
        <v>431.15558333333331</v>
      </c>
      <c r="F70" s="81"/>
      <c r="G70" s="160"/>
      <c r="O70" s="110"/>
      <c r="P70" s="110"/>
      <c r="Q70" s="110"/>
      <c r="R70" s="110"/>
      <c r="S70" s="110"/>
      <c r="T70" s="110"/>
      <c r="U70" s="110"/>
      <c r="V70" s="110"/>
      <c r="W70" s="110"/>
      <c r="X70" s="110"/>
      <c r="Y70" s="110"/>
      <c r="Z70" s="110"/>
      <c r="AA70" s="110"/>
      <c r="AB70" s="110"/>
    </row>
    <row r="71" spans="2:28" s="5" customFormat="1" x14ac:dyDescent="0.25">
      <c r="B71" s="68">
        <v>368015</v>
      </c>
      <c r="C71" s="18"/>
      <c r="D71" s="144">
        <v>39022</v>
      </c>
      <c r="E71" s="140">
        <f t="shared" si="1"/>
        <v>430.13233333333329</v>
      </c>
      <c r="F71" s="81"/>
      <c r="G71" s="16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0"/>
      <c r="Z71" s="110"/>
      <c r="AA71" s="110"/>
      <c r="AB71" s="110"/>
    </row>
    <row r="72" spans="2:28" s="5" customFormat="1" x14ac:dyDescent="0.25">
      <c r="B72" s="68">
        <v>430522</v>
      </c>
      <c r="C72" s="18"/>
      <c r="D72" s="144">
        <v>39052</v>
      </c>
      <c r="E72" s="140">
        <f t="shared" si="1"/>
        <v>444.55416666666667</v>
      </c>
      <c r="F72" s="81"/>
      <c r="G72" s="160"/>
      <c r="O72" s="110"/>
      <c r="P72" s="110"/>
      <c r="Q72" s="110"/>
      <c r="R72" s="110"/>
      <c r="S72" s="110"/>
      <c r="T72" s="110"/>
      <c r="U72" s="110"/>
      <c r="V72" s="110"/>
      <c r="W72" s="110"/>
      <c r="X72" s="110"/>
      <c r="Y72" s="110"/>
      <c r="Z72" s="110"/>
      <c r="AA72" s="110"/>
      <c r="AB72" s="110"/>
    </row>
    <row r="73" spans="2:28" s="5" customFormat="1" x14ac:dyDescent="0.25">
      <c r="B73" s="68">
        <v>500191</v>
      </c>
      <c r="C73" s="18"/>
      <c r="D73" s="144">
        <v>39083</v>
      </c>
      <c r="E73" s="140">
        <f t="shared" si="1"/>
        <v>443.21249999999998</v>
      </c>
      <c r="F73" s="81"/>
      <c r="G73" s="160"/>
      <c r="O73" s="110"/>
      <c r="P73" s="110"/>
      <c r="Q73" s="110"/>
      <c r="R73" s="110"/>
      <c r="S73" s="110"/>
      <c r="T73" s="110"/>
      <c r="U73" s="110"/>
      <c r="V73" s="110"/>
      <c r="W73" s="110"/>
      <c r="X73" s="110"/>
      <c r="Y73" s="110"/>
      <c r="Z73" s="110"/>
      <c r="AA73" s="110"/>
      <c r="AB73" s="110"/>
    </row>
    <row r="74" spans="2:28" s="5" customFormat="1" x14ac:dyDescent="0.25">
      <c r="B74" s="68">
        <v>502766</v>
      </c>
      <c r="C74" s="18"/>
      <c r="D74" s="144">
        <v>39114</v>
      </c>
      <c r="E74" s="140">
        <f t="shared" si="1"/>
        <v>448.5026666666667</v>
      </c>
      <c r="F74" s="81"/>
      <c r="G74" s="160"/>
      <c r="O74" s="110"/>
      <c r="P74" s="110"/>
      <c r="Q74" s="110"/>
      <c r="R74" s="110"/>
      <c r="S74" s="110"/>
      <c r="T74" s="110"/>
      <c r="U74" s="110"/>
      <c r="V74" s="110"/>
      <c r="W74" s="110"/>
      <c r="X74" s="110"/>
      <c r="Y74" s="110"/>
      <c r="Z74" s="110"/>
      <c r="AA74" s="110"/>
      <c r="AB74" s="110"/>
    </row>
    <row r="75" spans="2:28" s="5" customFormat="1" x14ac:dyDescent="0.25">
      <c r="B75" s="68">
        <v>465094</v>
      </c>
      <c r="C75" s="18"/>
      <c r="D75" s="144">
        <v>39142</v>
      </c>
      <c r="E75" s="140">
        <f t="shared" si="1"/>
        <v>447.56291666666669</v>
      </c>
      <c r="F75" s="81"/>
      <c r="G75" s="160"/>
      <c r="O75" s="110"/>
      <c r="P75" s="110"/>
      <c r="Q75" s="110"/>
      <c r="R75" s="110"/>
      <c r="S75" s="110"/>
      <c r="T75" s="110"/>
      <c r="U75" s="110"/>
      <c r="V75" s="110"/>
      <c r="W75" s="110"/>
      <c r="X75" s="110"/>
      <c r="Y75" s="110"/>
      <c r="Z75" s="110"/>
      <c r="AA75" s="110"/>
      <c r="AB75" s="110"/>
    </row>
    <row r="76" spans="2:28" s="5" customFormat="1" x14ac:dyDescent="0.25">
      <c r="B76" s="68">
        <v>383151</v>
      </c>
      <c r="C76" s="18"/>
      <c r="D76" s="144">
        <v>39173</v>
      </c>
      <c r="E76" s="140">
        <f t="shared" si="1"/>
        <v>450.53891666666669</v>
      </c>
      <c r="F76" s="81"/>
      <c r="G76" s="160"/>
      <c r="O76" s="110"/>
      <c r="P76" s="110"/>
      <c r="Q76" s="110"/>
      <c r="R76" s="110"/>
      <c r="S76" s="110"/>
      <c r="T76" s="110"/>
      <c r="U76" s="110"/>
      <c r="V76" s="110"/>
      <c r="W76" s="110"/>
      <c r="X76" s="110"/>
      <c r="Y76" s="110"/>
      <c r="Z76" s="110"/>
      <c r="AA76" s="110"/>
      <c r="AB76" s="110"/>
    </row>
    <row r="77" spans="2:28" s="5" customFormat="1" x14ac:dyDescent="0.25">
      <c r="B77" s="68">
        <v>532422</v>
      </c>
      <c r="C77" s="18"/>
      <c r="D77" s="144">
        <v>39203</v>
      </c>
      <c r="E77" s="140">
        <f t="shared" si="1"/>
        <v>447.65366666666671</v>
      </c>
      <c r="F77" s="81"/>
      <c r="G77" s="16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</row>
    <row r="78" spans="2:28" s="5" customFormat="1" x14ac:dyDescent="0.25">
      <c r="B78" s="68">
        <v>382341</v>
      </c>
      <c r="C78" s="18"/>
      <c r="D78" s="144">
        <v>39234</v>
      </c>
      <c r="E78" s="140">
        <f t="shared" si="1"/>
        <v>448.00925000000001</v>
      </c>
      <c r="F78" s="81"/>
      <c r="G78" s="16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</row>
    <row r="79" spans="2:28" s="5" customFormat="1" x14ac:dyDescent="0.25">
      <c r="B79" s="68">
        <v>768365</v>
      </c>
      <c r="C79" s="18"/>
      <c r="D79" s="144">
        <v>39264</v>
      </c>
      <c r="E79" s="140">
        <f t="shared" si="1"/>
        <v>480.64058333333332</v>
      </c>
      <c r="F79" s="81"/>
      <c r="G79" s="160"/>
      <c r="O79" s="110"/>
      <c r="P79" s="110"/>
      <c r="Q79" s="110"/>
      <c r="R79" s="110"/>
      <c r="S79" s="110"/>
      <c r="T79" s="110"/>
      <c r="U79" s="110"/>
      <c r="V79" s="110"/>
      <c r="W79" s="110"/>
      <c r="X79" s="110"/>
      <c r="Y79" s="110"/>
      <c r="Z79" s="110"/>
      <c r="AA79" s="110"/>
      <c r="AB79" s="110"/>
    </row>
    <row r="80" spans="2:28" s="5" customFormat="1" x14ac:dyDescent="0.25">
      <c r="B80" s="68">
        <v>628264</v>
      </c>
      <c r="C80" s="18"/>
      <c r="D80" s="144">
        <v>39295</v>
      </c>
      <c r="E80" s="140">
        <f t="shared" si="1"/>
        <v>490.74183333333332</v>
      </c>
      <c r="F80" s="81"/>
      <c r="G80" s="160"/>
      <c r="O80" s="110"/>
      <c r="P80" s="110"/>
      <c r="Q80" s="110"/>
      <c r="R80" s="110"/>
      <c r="S80" s="110"/>
      <c r="T80" s="110"/>
      <c r="U80" s="110"/>
      <c r="V80" s="110"/>
      <c r="W80" s="110"/>
      <c r="X80" s="110"/>
      <c r="Y80" s="110"/>
      <c r="Z80" s="110"/>
      <c r="AA80" s="110"/>
      <c r="AB80" s="110"/>
    </row>
    <row r="81" spans="2:28" s="5" customFormat="1" x14ac:dyDescent="0.25">
      <c r="B81" s="68">
        <v>728295</v>
      </c>
      <c r="C81" s="18"/>
      <c r="D81" s="144">
        <v>39326</v>
      </c>
      <c r="E81" s="140">
        <f t="shared" si="1"/>
        <v>516.92650000000003</v>
      </c>
      <c r="F81" s="81"/>
      <c r="G81" s="160"/>
      <c r="O81" s="110"/>
      <c r="P81" s="110"/>
      <c r="Q81" s="110"/>
      <c r="R81" s="110"/>
      <c r="S81" s="110"/>
      <c r="T81" s="110"/>
      <c r="U81" s="110"/>
      <c r="V81" s="110"/>
      <c r="W81" s="110"/>
      <c r="X81" s="110"/>
      <c r="Y81" s="110"/>
      <c r="Z81" s="110"/>
      <c r="AA81" s="110"/>
      <c r="AB81" s="110"/>
    </row>
    <row r="82" spans="2:28" s="5" customFormat="1" x14ac:dyDescent="0.25">
      <c r="B82" s="68">
        <v>522942</v>
      </c>
      <c r="C82" s="18"/>
      <c r="D82" s="144">
        <v>39356</v>
      </c>
      <c r="E82" s="140">
        <f t="shared" si="1"/>
        <v>517.69733333333329</v>
      </c>
      <c r="F82" s="81"/>
      <c r="G82" s="160"/>
      <c r="O82" s="110"/>
      <c r="P82" s="110"/>
      <c r="Q82" s="110"/>
      <c r="R82" s="110"/>
      <c r="S82" s="110"/>
      <c r="T82" s="110"/>
      <c r="U82" s="110"/>
      <c r="V82" s="110"/>
      <c r="W82" s="110"/>
      <c r="X82" s="110"/>
      <c r="Y82" s="110"/>
      <c r="Z82" s="110"/>
      <c r="AA82" s="110"/>
      <c r="AB82" s="110"/>
    </row>
    <row r="83" spans="2:28" s="5" customFormat="1" x14ac:dyDescent="0.25">
      <c r="B83" s="68">
        <v>384651</v>
      </c>
      <c r="C83" s="18"/>
      <c r="D83" s="144">
        <v>39387</v>
      </c>
      <c r="E83" s="140">
        <f t="shared" si="1"/>
        <v>519.08366666666666</v>
      </c>
      <c r="F83" s="81"/>
      <c r="G83" s="16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</row>
    <row r="84" spans="2:28" s="5" customFormat="1" x14ac:dyDescent="0.25">
      <c r="B84" s="68">
        <v>478553</v>
      </c>
      <c r="C84" s="18"/>
      <c r="D84" s="144">
        <v>39417</v>
      </c>
      <c r="E84" s="140">
        <f t="shared" si="1"/>
        <v>523.08624999999995</v>
      </c>
      <c r="F84" s="81"/>
      <c r="G84" s="16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</row>
    <row r="85" spans="2:28" s="5" customFormat="1" x14ac:dyDescent="0.25">
      <c r="B85" s="68">
        <v>452952</v>
      </c>
      <c r="C85" s="18"/>
      <c r="D85" s="144">
        <v>39448</v>
      </c>
      <c r="E85" s="140">
        <f t="shared" si="1"/>
        <v>519.14966666666669</v>
      </c>
      <c r="F85" s="81"/>
      <c r="G85" s="160"/>
      <c r="O85" s="110"/>
      <c r="P85" s="110"/>
      <c r="Q85" s="110"/>
      <c r="R85" s="110"/>
      <c r="S85" s="110"/>
      <c r="T85" s="110"/>
      <c r="U85" s="110"/>
      <c r="V85" s="110"/>
      <c r="W85" s="110"/>
      <c r="X85" s="110"/>
      <c r="Y85" s="110"/>
      <c r="Z85" s="110"/>
      <c r="AA85" s="110"/>
      <c r="AB85" s="110"/>
    </row>
    <row r="86" spans="2:28" s="5" customFormat="1" x14ac:dyDescent="0.25">
      <c r="B86" s="68">
        <v>419824</v>
      </c>
      <c r="C86" s="18"/>
      <c r="D86" s="144">
        <v>39479</v>
      </c>
      <c r="E86" s="140">
        <f t="shared" si="1"/>
        <v>512.23783333333336</v>
      </c>
      <c r="F86" s="81"/>
      <c r="G86" s="16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</row>
    <row r="87" spans="2:28" s="5" customFormat="1" x14ac:dyDescent="0.25">
      <c r="B87" s="68">
        <v>466171</v>
      </c>
      <c r="C87" s="18"/>
      <c r="D87" s="144">
        <v>39508</v>
      </c>
      <c r="E87" s="140">
        <f t="shared" si="1"/>
        <v>512.32758333333334</v>
      </c>
      <c r="F87" s="81"/>
      <c r="G87" s="160"/>
      <c r="O87" s="110"/>
      <c r="P87" s="110"/>
      <c r="Q87" s="110"/>
      <c r="R87" s="110"/>
      <c r="S87" s="110"/>
      <c r="T87" s="110"/>
      <c r="U87" s="110"/>
      <c r="V87" s="110"/>
      <c r="W87" s="110"/>
      <c r="X87" s="110"/>
      <c r="Y87" s="110"/>
      <c r="Z87" s="110"/>
      <c r="AA87" s="110"/>
      <c r="AB87" s="110"/>
    </row>
    <row r="88" spans="2:28" s="5" customFormat="1" x14ac:dyDescent="0.25">
      <c r="B88" s="68">
        <v>595231</v>
      </c>
      <c r="C88" s="18"/>
      <c r="D88" s="144">
        <v>39539</v>
      </c>
      <c r="E88" s="140">
        <f t="shared" si="1"/>
        <v>530.00091666666663</v>
      </c>
      <c r="F88" s="81"/>
      <c r="G88" s="16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</row>
    <row r="89" spans="2:28" s="5" customFormat="1" x14ac:dyDescent="0.25">
      <c r="B89" s="68">
        <v>513822</v>
      </c>
      <c r="C89" s="18"/>
      <c r="D89" s="144">
        <v>39569</v>
      </c>
      <c r="E89" s="140">
        <f t="shared" si="1"/>
        <v>528.45091666666667</v>
      </c>
      <c r="F89" s="81"/>
      <c r="G89" s="160"/>
      <c r="O89" s="110"/>
      <c r="P89" s="110"/>
      <c r="Q89" s="110"/>
      <c r="R89" s="110"/>
      <c r="S89" s="110"/>
      <c r="T89" s="110"/>
      <c r="U89" s="110"/>
      <c r="V89" s="110"/>
      <c r="W89" s="110"/>
      <c r="X89" s="110"/>
      <c r="Y89" s="110"/>
      <c r="Z89" s="110"/>
      <c r="AA89" s="110"/>
      <c r="AB89" s="110"/>
    </row>
    <row r="90" spans="2:28" s="5" customFormat="1" x14ac:dyDescent="0.25">
      <c r="B90" s="68">
        <v>360509</v>
      </c>
      <c r="C90" s="18"/>
      <c r="D90" s="144">
        <v>39600</v>
      </c>
      <c r="E90" s="140">
        <f t="shared" si="1"/>
        <v>526.63158333333342</v>
      </c>
      <c r="F90" s="81"/>
      <c r="G90" s="16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</row>
    <row r="91" spans="2:28" s="5" customFormat="1" x14ac:dyDescent="0.25">
      <c r="B91" s="68">
        <v>537965</v>
      </c>
      <c r="C91" s="18"/>
      <c r="D91" s="144">
        <v>39630</v>
      </c>
      <c r="E91" s="140">
        <f t="shared" si="1"/>
        <v>507.43158333333332</v>
      </c>
      <c r="F91" s="81"/>
      <c r="G91" s="160"/>
      <c r="O91" s="110"/>
      <c r="P91" s="110"/>
      <c r="Q91" s="110"/>
      <c r="R91" s="110"/>
      <c r="S91" s="110"/>
      <c r="T91" s="110"/>
      <c r="U91" s="110"/>
      <c r="V91" s="110"/>
      <c r="W91" s="110"/>
      <c r="X91" s="110"/>
      <c r="Y91" s="110"/>
      <c r="Z91" s="110"/>
      <c r="AA91" s="110"/>
      <c r="AB91" s="110"/>
    </row>
    <row r="92" spans="2:28" s="5" customFormat="1" x14ac:dyDescent="0.25">
      <c r="B92" s="68">
        <v>417765</v>
      </c>
      <c r="C92" s="18"/>
      <c r="D92" s="144">
        <v>39661</v>
      </c>
      <c r="E92" s="140">
        <f t="shared" si="1"/>
        <v>489.89</v>
      </c>
      <c r="F92" s="81"/>
      <c r="G92" s="16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</row>
    <row r="93" spans="2:28" s="5" customFormat="1" x14ac:dyDescent="0.25">
      <c r="B93" s="68">
        <v>578976</v>
      </c>
      <c r="C93" s="18"/>
      <c r="D93" s="144">
        <v>39692</v>
      </c>
      <c r="E93" s="140">
        <f t="shared" si="1"/>
        <v>477.44675000000001</v>
      </c>
      <c r="F93" s="81"/>
      <c r="G93" s="160"/>
      <c r="O93" s="110"/>
      <c r="P93" s="110"/>
      <c r="Q93" s="110"/>
      <c r="R93" s="110"/>
      <c r="S93" s="110"/>
      <c r="T93" s="110"/>
      <c r="U93" s="110"/>
      <c r="V93" s="110"/>
      <c r="W93" s="110"/>
      <c r="X93" s="110"/>
      <c r="Y93" s="110"/>
      <c r="Z93" s="110"/>
      <c r="AA93" s="110"/>
      <c r="AB93" s="110"/>
    </row>
    <row r="94" spans="2:28" s="5" customFormat="1" x14ac:dyDescent="0.25">
      <c r="B94" s="68">
        <v>465101</v>
      </c>
      <c r="C94" s="18"/>
      <c r="D94" s="144">
        <v>39722</v>
      </c>
      <c r="E94" s="140">
        <f t="shared" si="1"/>
        <v>472.62666666666667</v>
      </c>
      <c r="F94" s="81"/>
      <c r="G94" s="160"/>
      <c r="O94" s="110"/>
      <c r="P94" s="110"/>
      <c r="Q94" s="110"/>
      <c r="R94" s="110"/>
      <c r="S94" s="110"/>
      <c r="T94" s="110"/>
      <c r="U94" s="110"/>
      <c r="V94" s="110"/>
      <c r="W94" s="110"/>
      <c r="X94" s="110"/>
      <c r="Y94" s="110"/>
      <c r="Z94" s="110"/>
      <c r="AA94" s="110"/>
      <c r="AB94" s="110"/>
    </row>
    <row r="95" spans="2:28" s="5" customFormat="1" x14ac:dyDescent="0.25">
      <c r="B95" s="68">
        <v>485909</v>
      </c>
      <c r="C95" s="18"/>
      <c r="D95" s="144">
        <v>39753</v>
      </c>
      <c r="E95" s="140">
        <f t="shared" si="1"/>
        <v>481.0648333333333</v>
      </c>
      <c r="F95" s="81"/>
      <c r="G95" s="160"/>
      <c r="O95" s="110"/>
      <c r="P95" s="110"/>
      <c r="Q95" s="110"/>
      <c r="R95" s="110"/>
      <c r="S95" s="110"/>
      <c r="T95" s="110"/>
      <c r="U95" s="110"/>
      <c r="V95" s="110"/>
      <c r="W95" s="110"/>
      <c r="X95" s="110"/>
      <c r="Y95" s="110"/>
      <c r="Z95" s="110"/>
      <c r="AA95" s="110"/>
      <c r="AB95" s="110"/>
    </row>
    <row r="96" spans="2:28" s="5" customFormat="1" x14ac:dyDescent="0.25">
      <c r="B96" s="68">
        <v>307896</v>
      </c>
      <c r="C96" s="18"/>
      <c r="D96" s="144">
        <v>39783</v>
      </c>
      <c r="E96" s="140">
        <f t="shared" si="1"/>
        <v>466.84341666666671</v>
      </c>
      <c r="F96" s="81"/>
      <c r="G96" s="160"/>
      <c r="O96" s="110"/>
      <c r="P96" s="110"/>
      <c r="Q96" s="110"/>
      <c r="R96" s="110"/>
      <c r="S96" s="110"/>
      <c r="T96" s="110"/>
      <c r="U96" s="110"/>
      <c r="V96" s="110"/>
      <c r="W96" s="110"/>
      <c r="X96" s="110"/>
      <c r="Y96" s="110"/>
      <c r="Z96" s="110"/>
      <c r="AA96" s="110"/>
      <c r="AB96" s="110"/>
    </row>
    <row r="97" spans="2:28" s="5" customFormat="1" x14ac:dyDescent="0.25">
      <c r="B97" s="68">
        <v>313729</v>
      </c>
      <c r="C97" s="18"/>
      <c r="D97" s="144">
        <v>39814</v>
      </c>
      <c r="E97" s="140">
        <f t="shared" si="1"/>
        <v>455.24149999999997</v>
      </c>
      <c r="F97" s="81"/>
      <c r="G97" s="160"/>
      <c r="O97" s="110"/>
      <c r="P97" s="110"/>
      <c r="Q97" s="110"/>
      <c r="R97" s="110"/>
      <c r="S97" s="110"/>
      <c r="T97" s="110"/>
      <c r="U97" s="110"/>
      <c r="V97" s="110"/>
      <c r="W97" s="110"/>
      <c r="X97" s="110"/>
      <c r="Y97" s="110"/>
      <c r="Z97" s="110"/>
      <c r="AA97" s="110"/>
      <c r="AB97" s="110"/>
    </row>
    <row r="98" spans="2:28" s="5" customFormat="1" x14ac:dyDescent="0.25">
      <c r="B98" s="68">
        <v>270125</v>
      </c>
      <c r="C98" s="18"/>
      <c r="D98" s="144">
        <v>39845</v>
      </c>
      <c r="E98" s="140">
        <f t="shared" si="1"/>
        <v>442.7665833333333</v>
      </c>
      <c r="F98" s="81"/>
      <c r="G98" s="160"/>
      <c r="O98" s="110"/>
      <c r="P98" s="110"/>
      <c r="Q98" s="110"/>
      <c r="R98" s="110"/>
      <c r="S98" s="110"/>
      <c r="T98" s="110"/>
      <c r="U98" s="110"/>
      <c r="V98" s="110"/>
      <c r="W98" s="110"/>
      <c r="X98" s="110"/>
      <c r="Y98" s="110"/>
      <c r="Z98" s="110"/>
      <c r="AA98" s="110"/>
      <c r="AB98" s="110"/>
    </row>
    <row r="99" spans="2:28" s="5" customFormat="1" x14ac:dyDescent="0.25">
      <c r="B99" s="68">
        <v>410312</v>
      </c>
      <c r="C99" s="18"/>
      <c r="D99" s="144">
        <v>39873</v>
      </c>
      <c r="E99" s="140">
        <f t="shared" si="1"/>
        <v>438.11166666666668</v>
      </c>
      <c r="F99" s="81"/>
      <c r="G99" s="160"/>
      <c r="O99" s="110"/>
      <c r="P99" s="110"/>
      <c r="Q99" s="110"/>
      <c r="R99" s="110"/>
      <c r="S99" s="110"/>
      <c r="T99" s="110"/>
      <c r="U99" s="110"/>
      <c r="V99" s="110"/>
      <c r="W99" s="110"/>
      <c r="X99" s="110"/>
      <c r="Y99" s="110"/>
      <c r="Z99" s="110"/>
      <c r="AA99" s="110"/>
      <c r="AB99" s="110"/>
    </row>
    <row r="100" spans="2:28" s="5" customFormat="1" x14ac:dyDescent="0.25">
      <c r="B100" s="68">
        <v>342351</v>
      </c>
      <c r="C100" s="18"/>
      <c r="D100" s="144">
        <v>39904</v>
      </c>
      <c r="E100" s="140">
        <f t="shared" si="1"/>
        <v>417.0383333333333</v>
      </c>
      <c r="F100" s="81"/>
      <c r="G100" s="16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  <c r="Y100" s="110"/>
      <c r="Z100" s="110"/>
      <c r="AA100" s="110"/>
      <c r="AB100" s="110"/>
    </row>
    <row r="101" spans="2:28" s="5" customFormat="1" x14ac:dyDescent="0.25">
      <c r="B101" s="68">
        <v>244788</v>
      </c>
      <c r="C101" s="18"/>
      <c r="D101" s="144">
        <v>39934</v>
      </c>
      <c r="E101" s="140">
        <f t="shared" si="1"/>
        <v>394.61883333333333</v>
      </c>
      <c r="F101" s="81"/>
      <c r="G101" s="16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  <c r="Y101" s="110"/>
      <c r="Z101" s="110"/>
      <c r="AA101" s="110"/>
      <c r="AB101" s="110"/>
    </row>
    <row r="102" spans="2:28" s="5" customFormat="1" x14ac:dyDescent="0.25">
      <c r="B102" s="68">
        <v>188283</v>
      </c>
      <c r="C102" s="18"/>
      <c r="D102" s="144">
        <v>39965</v>
      </c>
      <c r="E102" s="140">
        <f t="shared" si="1"/>
        <v>380.26666666666671</v>
      </c>
      <c r="F102" s="81"/>
      <c r="G102" s="16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  <c r="Y102" s="110"/>
      <c r="Z102" s="110"/>
      <c r="AA102" s="110"/>
      <c r="AB102" s="110"/>
    </row>
    <row r="103" spans="2:28" s="5" customFormat="1" x14ac:dyDescent="0.25">
      <c r="B103" s="68">
        <v>350857</v>
      </c>
      <c r="C103" s="18"/>
      <c r="D103" s="144">
        <v>39995</v>
      </c>
      <c r="E103" s="140">
        <f t="shared" si="1"/>
        <v>364.67433333333332</v>
      </c>
      <c r="F103" s="81"/>
      <c r="G103" s="16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  <c r="Y103" s="110"/>
      <c r="Z103" s="110"/>
      <c r="AA103" s="110"/>
      <c r="AB103" s="110"/>
    </row>
    <row r="104" spans="2:28" s="5" customFormat="1" x14ac:dyDescent="0.25">
      <c r="B104" s="68">
        <v>354386</v>
      </c>
      <c r="C104" s="18"/>
      <c r="D104" s="144">
        <v>40026</v>
      </c>
      <c r="E104" s="140">
        <f t="shared" si="1"/>
        <v>359.39274999999998</v>
      </c>
      <c r="F104" s="81"/>
      <c r="G104" s="16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  <c r="Y104" s="110"/>
      <c r="Z104" s="110"/>
      <c r="AA104" s="110"/>
      <c r="AB104" s="110"/>
    </row>
    <row r="105" spans="2:28" s="5" customFormat="1" x14ac:dyDescent="0.25">
      <c r="B105" s="68">
        <v>413809</v>
      </c>
      <c r="C105" s="18"/>
      <c r="D105" s="144">
        <v>40057</v>
      </c>
      <c r="E105" s="140">
        <f t="shared" si="1"/>
        <v>345.62883333333332</v>
      </c>
      <c r="F105" s="81"/>
      <c r="G105" s="16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  <c r="Y105" s="110"/>
      <c r="Z105" s="110"/>
      <c r="AA105" s="110"/>
      <c r="AB105" s="110"/>
    </row>
    <row r="106" spans="2:28" s="5" customFormat="1" x14ac:dyDescent="0.25">
      <c r="B106" s="68">
        <v>247890</v>
      </c>
      <c r="C106" s="18"/>
      <c r="D106" s="144">
        <v>40087</v>
      </c>
      <c r="E106" s="140">
        <f t="shared" si="1"/>
        <v>327.52791666666667</v>
      </c>
      <c r="F106" s="81"/>
      <c r="G106" s="16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  <c r="Y106" s="110"/>
      <c r="Z106" s="110"/>
      <c r="AA106" s="110"/>
      <c r="AB106" s="110"/>
    </row>
    <row r="107" spans="2:28" s="5" customFormat="1" x14ac:dyDescent="0.25">
      <c r="B107" s="68">
        <v>234890</v>
      </c>
      <c r="C107" s="18"/>
      <c r="D107" s="144">
        <v>40118</v>
      </c>
      <c r="E107" s="140">
        <f t="shared" si="1"/>
        <v>306.60966666666667</v>
      </c>
      <c r="F107" s="81"/>
      <c r="G107" s="16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  <c r="Y107" s="110"/>
      <c r="Z107" s="110"/>
      <c r="AA107" s="110"/>
      <c r="AB107" s="110"/>
    </row>
    <row r="108" spans="2:28" s="5" customFormat="1" x14ac:dyDescent="0.25">
      <c r="B108" s="68">
        <v>352971</v>
      </c>
      <c r="C108" s="18"/>
      <c r="D108" s="144">
        <v>40148</v>
      </c>
      <c r="E108" s="140">
        <f t="shared" si="1"/>
        <v>310.36591666666669</v>
      </c>
      <c r="F108" s="81"/>
      <c r="G108" s="16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  <c r="Y108" s="110"/>
      <c r="Z108" s="110"/>
      <c r="AA108" s="110"/>
      <c r="AB108" s="110"/>
    </row>
    <row r="109" spans="2:28" s="5" customFormat="1" x14ac:dyDescent="0.25">
      <c r="B109" s="68">
        <v>409303</v>
      </c>
      <c r="C109" s="18"/>
      <c r="D109" s="144">
        <v>40179</v>
      </c>
      <c r="E109" s="140">
        <f t="shared" si="1"/>
        <v>318.33041666666668</v>
      </c>
      <c r="F109" s="81"/>
      <c r="G109" s="16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  <c r="Y109" s="110"/>
      <c r="Z109" s="110"/>
      <c r="AA109" s="110"/>
      <c r="AB109" s="110"/>
    </row>
    <row r="110" spans="2:28" s="5" customFormat="1" x14ac:dyDescent="0.25">
      <c r="B110" s="68">
        <v>322792</v>
      </c>
      <c r="C110" s="18"/>
      <c r="D110" s="144">
        <v>40210</v>
      </c>
      <c r="E110" s="140">
        <f t="shared" si="1"/>
        <v>322.71933333333334</v>
      </c>
      <c r="F110" s="81"/>
      <c r="G110" s="16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  <c r="Y110" s="110"/>
      <c r="Z110" s="110"/>
      <c r="AA110" s="110"/>
      <c r="AB110" s="110"/>
    </row>
    <row r="111" spans="2:28" s="5" customFormat="1" x14ac:dyDescent="0.25">
      <c r="B111" s="68">
        <v>286273</v>
      </c>
      <c r="C111" s="18"/>
      <c r="D111" s="144">
        <v>40238</v>
      </c>
      <c r="E111" s="140">
        <f t="shared" si="1"/>
        <v>312.38274999999999</v>
      </c>
      <c r="F111" s="81"/>
      <c r="G111" s="16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  <c r="Y111" s="110"/>
      <c r="Z111" s="110"/>
      <c r="AA111" s="110"/>
      <c r="AB111" s="110"/>
    </row>
    <row r="112" spans="2:28" s="5" customFormat="1" x14ac:dyDescent="0.25">
      <c r="B112" s="68">
        <v>323010</v>
      </c>
      <c r="C112" s="18"/>
      <c r="D112" s="144">
        <v>40269</v>
      </c>
      <c r="E112" s="140">
        <f t="shared" si="1"/>
        <v>310.77100000000002</v>
      </c>
      <c r="F112" s="81"/>
      <c r="G112" s="16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  <c r="Y112" s="110"/>
      <c r="Z112" s="110"/>
      <c r="AA112" s="110"/>
      <c r="AB112" s="110"/>
    </row>
    <row r="113" spans="2:28" s="5" customFormat="1" x14ac:dyDescent="0.25">
      <c r="B113" s="68">
        <v>436279</v>
      </c>
      <c r="C113" s="18"/>
      <c r="D113" s="144">
        <v>40299</v>
      </c>
      <c r="E113" s="140">
        <f t="shared" si="1"/>
        <v>326.72858333333329</v>
      </c>
      <c r="F113" s="81"/>
      <c r="G113" s="16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  <c r="Y113" s="110"/>
      <c r="Z113" s="110"/>
      <c r="AA113" s="110"/>
      <c r="AB113" s="110"/>
    </row>
    <row r="114" spans="2:28" s="5" customFormat="1" x14ac:dyDescent="0.25">
      <c r="B114" s="68">
        <v>343402</v>
      </c>
      <c r="C114" s="18"/>
      <c r="D114" s="144">
        <v>40330</v>
      </c>
      <c r="E114" s="140">
        <f t="shared" si="1"/>
        <v>339.65516666666667</v>
      </c>
      <c r="F114" s="81"/>
      <c r="G114" s="16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  <c r="Y114" s="110"/>
      <c r="Z114" s="110"/>
      <c r="AA114" s="110"/>
      <c r="AB114" s="110"/>
    </row>
    <row r="115" spans="2:28" s="5" customFormat="1" x14ac:dyDescent="0.25">
      <c r="B115" s="68">
        <v>336634</v>
      </c>
      <c r="C115" s="18"/>
      <c r="D115" s="144">
        <v>40360</v>
      </c>
      <c r="E115" s="140">
        <f t="shared" si="1"/>
        <v>338.46991666666668</v>
      </c>
      <c r="F115" s="81"/>
      <c r="G115" s="16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  <c r="Y115" s="110"/>
      <c r="Z115" s="110"/>
      <c r="AA115" s="110"/>
      <c r="AB115" s="110"/>
    </row>
    <row r="116" spans="2:28" s="5" customFormat="1" x14ac:dyDescent="0.25">
      <c r="B116" s="68">
        <v>347417</v>
      </c>
      <c r="C116" s="18"/>
      <c r="D116" s="144">
        <v>40391</v>
      </c>
      <c r="E116" s="140">
        <f t="shared" si="1"/>
        <v>337.88916666666671</v>
      </c>
      <c r="F116" s="81"/>
      <c r="G116" s="16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  <c r="Y116" s="110"/>
      <c r="Z116" s="110"/>
      <c r="AA116" s="110"/>
      <c r="AB116" s="110"/>
    </row>
    <row r="117" spans="2:28" s="5" customFormat="1" x14ac:dyDescent="0.25">
      <c r="B117" s="68">
        <v>507114</v>
      </c>
      <c r="C117" s="18"/>
      <c r="D117" s="144">
        <v>40422</v>
      </c>
      <c r="E117" s="140">
        <f t="shared" si="1"/>
        <v>345.66458333333333</v>
      </c>
      <c r="F117" s="81"/>
      <c r="G117" s="16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  <c r="Y117" s="110"/>
      <c r="Z117" s="110"/>
      <c r="AA117" s="110"/>
      <c r="AB117" s="110"/>
    </row>
    <row r="118" spans="2:28" s="5" customFormat="1" x14ac:dyDescent="0.25">
      <c r="B118" s="68">
        <v>369831</v>
      </c>
      <c r="C118" s="18"/>
      <c r="D118" s="144">
        <v>40452</v>
      </c>
      <c r="E118" s="140">
        <f t="shared" si="1"/>
        <v>355.82633333333331</v>
      </c>
      <c r="F118" s="81"/>
      <c r="G118" s="16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  <c r="Y118" s="110"/>
      <c r="Z118" s="110"/>
      <c r="AA118" s="110"/>
      <c r="AB118" s="110"/>
    </row>
    <row r="119" spans="2:28" s="5" customFormat="1" x14ac:dyDescent="0.25">
      <c r="B119" s="68">
        <v>613692</v>
      </c>
      <c r="C119" s="18"/>
      <c r="D119" s="144">
        <v>40483</v>
      </c>
      <c r="E119" s="140">
        <f t="shared" si="1"/>
        <v>387.39316666666667</v>
      </c>
      <c r="F119" s="81"/>
      <c r="G119" s="16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  <c r="Y119" s="110"/>
      <c r="Z119" s="110"/>
      <c r="AA119" s="110"/>
      <c r="AB119" s="110"/>
    </row>
    <row r="120" spans="2:28" s="5" customFormat="1" x14ac:dyDescent="0.25">
      <c r="B120" s="68">
        <v>1062696</v>
      </c>
      <c r="C120" s="18"/>
      <c r="D120" s="144">
        <v>40513</v>
      </c>
      <c r="E120" s="140">
        <f t="shared" si="1"/>
        <v>446.53691666666668</v>
      </c>
      <c r="F120" s="81"/>
      <c r="G120" s="16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  <c r="Y120" s="110"/>
      <c r="Z120" s="110"/>
      <c r="AA120" s="110"/>
      <c r="AB120" s="110"/>
    </row>
    <row r="121" spans="2:28" s="5" customFormat="1" x14ac:dyDescent="0.25">
      <c r="B121" s="68">
        <v>596520</v>
      </c>
      <c r="C121" s="18"/>
      <c r="D121" s="144">
        <v>40544</v>
      </c>
      <c r="E121" s="140">
        <f t="shared" si="1"/>
        <v>462.13833333333332</v>
      </c>
      <c r="F121" s="81"/>
      <c r="G121" s="16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  <c r="Y121" s="110"/>
      <c r="Z121" s="110"/>
      <c r="AA121" s="110"/>
      <c r="AB121" s="110"/>
    </row>
    <row r="122" spans="2:28" s="5" customFormat="1" x14ac:dyDescent="0.25">
      <c r="B122" s="68">
        <v>457126</v>
      </c>
      <c r="C122" s="18"/>
      <c r="D122" s="144">
        <v>40575</v>
      </c>
      <c r="E122" s="140">
        <f t="shared" si="1"/>
        <v>473.33283333333333</v>
      </c>
      <c r="F122" s="81"/>
      <c r="G122" s="16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</row>
    <row r="123" spans="2:28" s="5" customFormat="1" x14ac:dyDescent="0.25">
      <c r="B123" s="68">
        <v>656444</v>
      </c>
      <c r="C123" s="18"/>
      <c r="D123" s="144">
        <v>40603</v>
      </c>
      <c r="E123" s="140">
        <f t="shared" si="1"/>
        <v>504.1804166666667</v>
      </c>
      <c r="F123" s="81"/>
      <c r="G123" s="16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  <c r="Y123" s="110"/>
      <c r="Z123" s="110"/>
      <c r="AA123" s="110"/>
      <c r="AB123" s="110"/>
    </row>
    <row r="124" spans="2:28" s="5" customFormat="1" x14ac:dyDescent="0.25">
      <c r="B124" s="68">
        <v>628821</v>
      </c>
      <c r="C124" s="18"/>
      <c r="D124" s="144">
        <v>40634</v>
      </c>
      <c r="E124" s="140">
        <f t="shared" si="1"/>
        <v>529.66466666666668</v>
      </c>
      <c r="F124" s="81"/>
      <c r="G124" s="16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  <c r="Y124" s="110"/>
      <c r="Z124" s="110"/>
      <c r="AA124" s="110"/>
      <c r="AB124" s="110"/>
    </row>
    <row r="125" spans="2:28" s="5" customFormat="1" x14ac:dyDescent="0.25">
      <c r="B125" s="68">
        <v>1226738</v>
      </c>
      <c r="C125" s="18"/>
      <c r="D125" s="144">
        <v>40664</v>
      </c>
      <c r="E125" s="140">
        <f t="shared" si="1"/>
        <v>595.53625</v>
      </c>
      <c r="F125" s="81"/>
      <c r="G125" s="16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  <c r="Y125" s="110"/>
      <c r="Z125" s="110"/>
      <c r="AA125" s="110"/>
      <c r="AB125" s="110"/>
    </row>
    <row r="126" spans="2:28" s="5" customFormat="1" x14ac:dyDescent="0.25">
      <c r="B126" s="68">
        <v>733145</v>
      </c>
      <c r="C126" s="18"/>
      <c r="D126" s="144">
        <v>40695</v>
      </c>
      <c r="E126" s="140">
        <f t="shared" ref="E126:E156" si="2">+AVERAGE(B115:B126)/1000</f>
        <v>628.0148333333334</v>
      </c>
      <c r="F126" s="81"/>
      <c r="G126" s="16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  <c r="Y126" s="110"/>
      <c r="Z126" s="110"/>
      <c r="AA126" s="110"/>
      <c r="AB126" s="110"/>
    </row>
    <row r="127" spans="2:28" s="5" customFormat="1" x14ac:dyDescent="0.25">
      <c r="B127" s="68">
        <v>567737</v>
      </c>
      <c r="C127" s="18"/>
      <c r="D127" s="144">
        <v>40725</v>
      </c>
      <c r="E127" s="140">
        <f t="shared" si="2"/>
        <v>647.27341666666666</v>
      </c>
      <c r="F127" s="81"/>
      <c r="G127" s="16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  <c r="Y127" s="110"/>
      <c r="Z127" s="110"/>
      <c r="AA127" s="110"/>
      <c r="AB127" s="110"/>
    </row>
    <row r="128" spans="2:28" s="5" customFormat="1" x14ac:dyDescent="0.25">
      <c r="B128" s="68">
        <v>455917</v>
      </c>
      <c r="C128" s="18"/>
      <c r="D128" s="144">
        <v>40756</v>
      </c>
      <c r="E128" s="140">
        <f t="shared" si="2"/>
        <v>656.3150833333334</v>
      </c>
      <c r="F128" s="81"/>
      <c r="G128" s="16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  <c r="Y128" s="110"/>
      <c r="Z128" s="110"/>
      <c r="AA128" s="110"/>
      <c r="AB128" s="110"/>
    </row>
    <row r="129" spans="2:28" s="5" customFormat="1" x14ac:dyDescent="0.25">
      <c r="B129" s="68">
        <v>247330</v>
      </c>
      <c r="C129" s="18"/>
      <c r="D129" s="144">
        <v>40787</v>
      </c>
      <c r="E129" s="140">
        <f t="shared" si="2"/>
        <v>634.66641666666658</v>
      </c>
      <c r="F129" s="81"/>
      <c r="G129" s="16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  <c r="Y129" s="110"/>
      <c r="Z129" s="110"/>
      <c r="AA129" s="110"/>
      <c r="AB129" s="110"/>
    </row>
    <row r="130" spans="2:28" s="5" customFormat="1" x14ac:dyDescent="0.25">
      <c r="B130" s="18">
        <v>235644</v>
      </c>
      <c r="C130" s="18"/>
      <c r="D130" s="144">
        <v>40817</v>
      </c>
      <c r="E130" s="140">
        <f t="shared" si="2"/>
        <v>623.48416666666662</v>
      </c>
      <c r="F130" s="81"/>
      <c r="G130" s="16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  <c r="Y130" s="110"/>
      <c r="Z130" s="110"/>
      <c r="AA130" s="110"/>
      <c r="AB130" s="110"/>
    </row>
    <row r="131" spans="2:28" s="5" customFormat="1" x14ac:dyDescent="0.25">
      <c r="B131" s="18">
        <v>303379</v>
      </c>
      <c r="C131" s="18"/>
      <c r="D131" s="144">
        <v>40848</v>
      </c>
      <c r="E131" s="140">
        <f t="shared" si="2"/>
        <v>597.62474999999995</v>
      </c>
      <c r="F131" s="81"/>
      <c r="G131" s="16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  <c r="Y131" s="110"/>
      <c r="Z131" s="110"/>
      <c r="AA131" s="110"/>
      <c r="AB131" s="110"/>
    </row>
    <row r="132" spans="2:28" s="5" customFormat="1" x14ac:dyDescent="0.25">
      <c r="B132" s="18">
        <v>288734</v>
      </c>
      <c r="C132" s="18"/>
      <c r="D132" s="144">
        <v>40878</v>
      </c>
      <c r="E132" s="140">
        <f t="shared" si="2"/>
        <v>533.12791666666658</v>
      </c>
      <c r="F132" s="81"/>
      <c r="G132" s="16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  <c r="Y132" s="110"/>
      <c r="Z132" s="110"/>
      <c r="AA132" s="110"/>
      <c r="AB132" s="110"/>
    </row>
    <row r="133" spans="2:28" s="5" customFormat="1" x14ac:dyDescent="0.25">
      <c r="B133" s="68">
        <v>243414</v>
      </c>
      <c r="C133" s="18"/>
      <c r="D133" s="144">
        <v>40909</v>
      </c>
      <c r="E133" s="140">
        <f t="shared" si="2"/>
        <v>503.70241666666669</v>
      </c>
      <c r="F133" s="81"/>
      <c r="G133" s="16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  <c r="Y133" s="110"/>
      <c r="Z133" s="110"/>
      <c r="AA133" s="110"/>
      <c r="AB133" s="110"/>
    </row>
    <row r="134" spans="2:28" s="5" customFormat="1" x14ac:dyDescent="0.25">
      <c r="B134" s="68">
        <v>326838</v>
      </c>
      <c r="C134" s="18"/>
      <c r="D134" s="144">
        <v>40940</v>
      </c>
      <c r="E134" s="140">
        <f t="shared" si="2"/>
        <v>492.84508333333332</v>
      </c>
      <c r="F134" s="81"/>
      <c r="G134" s="16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  <c r="Y134" s="110"/>
      <c r="Z134" s="110"/>
      <c r="AA134" s="110"/>
      <c r="AB134" s="110"/>
    </row>
    <row r="135" spans="2:28" s="5" customFormat="1" x14ac:dyDescent="0.25">
      <c r="B135" s="68">
        <v>188730</v>
      </c>
      <c r="C135" s="18"/>
      <c r="D135" s="144">
        <v>40969</v>
      </c>
      <c r="E135" s="140">
        <f t="shared" si="2"/>
        <v>453.86891666666668</v>
      </c>
      <c r="F135" s="81"/>
      <c r="G135" s="16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  <c r="Y135" s="110"/>
      <c r="Z135" s="110"/>
      <c r="AA135" s="110"/>
      <c r="AB135" s="110"/>
    </row>
    <row r="136" spans="2:28" s="5" customFormat="1" x14ac:dyDescent="0.25">
      <c r="B136" s="68">
        <v>362596</v>
      </c>
      <c r="C136" s="18"/>
      <c r="D136" s="144">
        <v>41000</v>
      </c>
      <c r="E136" s="140">
        <f t="shared" si="2"/>
        <v>431.68349999999998</v>
      </c>
      <c r="F136" s="81"/>
      <c r="G136" s="16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  <c r="Y136" s="110"/>
      <c r="Z136" s="110"/>
      <c r="AA136" s="110"/>
      <c r="AB136" s="110"/>
    </row>
    <row r="137" spans="2:28" s="5" customFormat="1" x14ac:dyDescent="0.25">
      <c r="B137" s="68">
        <v>470227</v>
      </c>
      <c r="C137" s="18"/>
      <c r="D137" s="144">
        <v>41030</v>
      </c>
      <c r="E137" s="140">
        <f t="shared" si="2"/>
        <v>368.64091666666667</v>
      </c>
      <c r="F137" s="81"/>
      <c r="G137" s="16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  <c r="Y137" s="110"/>
      <c r="Z137" s="110"/>
      <c r="AA137" s="110"/>
      <c r="AB137" s="110"/>
    </row>
    <row r="138" spans="2:28" s="5" customFormat="1" x14ac:dyDescent="0.25">
      <c r="B138" s="68">
        <v>525226</v>
      </c>
      <c r="C138" s="18"/>
      <c r="D138" s="144">
        <v>41061</v>
      </c>
      <c r="E138" s="140">
        <f t="shared" si="2"/>
        <v>351.31433333333331</v>
      </c>
      <c r="F138" s="81"/>
      <c r="G138" s="16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  <c r="Y138" s="110"/>
      <c r="Z138" s="110"/>
      <c r="AA138" s="110"/>
      <c r="AB138" s="110"/>
    </row>
    <row r="139" spans="2:28" s="5" customFormat="1" x14ac:dyDescent="0.25">
      <c r="B139" s="68">
        <v>473405</v>
      </c>
      <c r="C139" s="18"/>
      <c r="D139" s="144">
        <v>41091</v>
      </c>
      <c r="E139" s="140">
        <f t="shared" si="2"/>
        <v>343.45333333333332</v>
      </c>
      <c r="F139" s="81"/>
      <c r="G139" s="16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  <c r="Y139" s="110"/>
      <c r="Z139" s="110"/>
      <c r="AA139" s="110"/>
      <c r="AB139" s="110"/>
    </row>
    <row r="140" spans="2:28" s="5" customFormat="1" x14ac:dyDescent="0.25">
      <c r="B140" s="68">
        <v>669779</v>
      </c>
      <c r="C140" s="18"/>
      <c r="D140" s="144">
        <v>41122</v>
      </c>
      <c r="E140" s="140">
        <f t="shared" si="2"/>
        <v>361.27516666666668</v>
      </c>
      <c r="F140" s="81"/>
      <c r="G140" s="16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  <c r="Y140" s="110"/>
      <c r="Z140" s="110"/>
      <c r="AA140" s="110"/>
      <c r="AB140" s="110"/>
    </row>
    <row r="141" spans="2:28" s="5" customFormat="1" x14ac:dyDescent="0.25">
      <c r="B141" s="68">
        <v>445828</v>
      </c>
      <c r="C141" s="18"/>
      <c r="D141" s="144">
        <v>41153</v>
      </c>
      <c r="E141" s="140">
        <f t="shared" si="2"/>
        <v>377.81666666666666</v>
      </c>
      <c r="F141" s="81"/>
      <c r="G141" s="16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  <c r="Y141" s="110"/>
      <c r="Z141" s="110"/>
      <c r="AA141" s="110"/>
      <c r="AB141" s="110"/>
    </row>
    <row r="142" spans="2:28" s="5" customFormat="1" x14ac:dyDescent="0.25">
      <c r="B142" s="68">
        <v>360311</v>
      </c>
      <c r="C142" s="18"/>
      <c r="D142" s="144">
        <v>41183</v>
      </c>
      <c r="E142" s="140">
        <f t="shared" si="2"/>
        <v>388.20558333333332</v>
      </c>
      <c r="F142" s="81"/>
      <c r="G142" s="16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  <c r="Y142" s="110"/>
      <c r="Z142" s="110"/>
      <c r="AA142" s="110"/>
      <c r="AB142" s="110"/>
    </row>
    <row r="143" spans="2:28" s="5" customFormat="1" x14ac:dyDescent="0.25">
      <c r="B143" s="68">
        <v>359783</v>
      </c>
      <c r="C143" s="18"/>
      <c r="D143" s="144">
        <v>41214</v>
      </c>
      <c r="E143" s="140">
        <f t="shared" si="2"/>
        <v>392.90591666666671</v>
      </c>
      <c r="F143" s="81"/>
      <c r="G143" s="16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  <c r="Y143" s="110"/>
      <c r="Z143" s="110"/>
      <c r="AA143" s="110"/>
      <c r="AB143" s="110"/>
    </row>
    <row r="144" spans="2:28" s="5" customFormat="1" x14ac:dyDescent="0.25">
      <c r="B144" s="68">
        <v>375308</v>
      </c>
      <c r="C144" s="18"/>
      <c r="D144" s="144">
        <v>41244</v>
      </c>
      <c r="E144" s="140">
        <f t="shared" si="2"/>
        <v>400.1204166666667</v>
      </c>
      <c r="F144" s="81"/>
      <c r="G144" s="16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  <c r="Y144" s="110"/>
      <c r="Z144" s="110"/>
      <c r="AA144" s="110"/>
      <c r="AB144" s="110"/>
    </row>
    <row r="145" spans="2:39" s="158" customFormat="1" x14ac:dyDescent="0.25">
      <c r="B145" s="205">
        <v>592512</v>
      </c>
      <c r="C145" s="29"/>
      <c r="D145" s="144">
        <v>41275</v>
      </c>
      <c r="E145" s="140">
        <f t="shared" si="2"/>
        <v>429.2119166666667</v>
      </c>
      <c r="F145" s="81"/>
      <c r="G145" s="16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110"/>
      <c r="Z145" s="110"/>
      <c r="AA145" s="110"/>
      <c r="AB145" s="110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</row>
    <row r="146" spans="2:39" s="158" customFormat="1" x14ac:dyDescent="0.25">
      <c r="B146" s="205">
        <v>551592</v>
      </c>
      <c r="C146" s="29"/>
      <c r="D146" s="144">
        <v>41306</v>
      </c>
      <c r="E146" s="140">
        <f t="shared" si="2"/>
        <v>447.94141666666667</v>
      </c>
      <c r="F146" s="81"/>
      <c r="G146" s="160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110"/>
      <c r="Z146" s="110"/>
      <c r="AA146" s="110"/>
      <c r="AB146" s="110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</row>
    <row r="147" spans="2:39" s="158" customFormat="1" x14ac:dyDescent="0.25">
      <c r="B147" s="205">
        <v>565196</v>
      </c>
      <c r="C147" s="29"/>
      <c r="D147" s="144">
        <v>41334</v>
      </c>
      <c r="E147" s="140">
        <f t="shared" si="2"/>
        <v>479.31358333333333</v>
      </c>
      <c r="F147" s="81"/>
      <c r="G147" s="160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110"/>
      <c r="Z147" s="110"/>
      <c r="AA147" s="110"/>
      <c r="AB147" s="110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</row>
    <row r="148" spans="2:39" s="158" customFormat="1" x14ac:dyDescent="0.25">
      <c r="B148" s="205">
        <v>451055</v>
      </c>
      <c r="C148" s="29"/>
      <c r="D148" s="144">
        <v>41365</v>
      </c>
      <c r="E148" s="140">
        <f t="shared" si="2"/>
        <v>486.6851666666667</v>
      </c>
      <c r="F148" s="81"/>
      <c r="G148" s="160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110"/>
      <c r="Z148" s="110"/>
      <c r="AA148" s="110"/>
      <c r="AB148" s="110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</row>
    <row r="149" spans="2:39" s="158" customFormat="1" x14ac:dyDescent="0.25">
      <c r="B149" s="205">
        <v>714020</v>
      </c>
      <c r="C149" s="29"/>
      <c r="D149" s="144">
        <v>41395</v>
      </c>
      <c r="E149" s="140">
        <f t="shared" si="2"/>
        <v>507.00125000000003</v>
      </c>
      <c r="F149" s="81"/>
      <c r="G149" s="160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110"/>
      <c r="Z149" s="110"/>
      <c r="AA149" s="110"/>
      <c r="AB149" s="110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</row>
    <row r="150" spans="2:39" s="158" customFormat="1" x14ac:dyDescent="0.25">
      <c r="B150" s="205">
        <v>409861</v>
      </c>
      <c r="C150" s="29"/>
      <c r="D150" s="144">
        <v>41426</v>
      </c>
      <c r="E150" s="140">
        <f t="shared" si="2"/>
        <v>497.38749999999999</v>
      </c>
      <c r="F150" s="81"/>
      <c r="G150" s="160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110"/>
      <c r="Z150" s="110"/>
      <c r="AA150" s="110"/>
      <c r="AB150" s="110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</row>
    <row r="151" spans="2:39" s="158" customFormat="1" x14ac:dyDescent="0.25">
      <c r="B151" s="205">
        <v>556804</v>
      </c>
      <c r="C151" s="29"/>
      <c r="D151" s="144">
        <v>41456</v>
      </c>
      <c r="E151" s="140">
        <f t="shared" si="2"/>
        <v>504.33741666666668</v>
      </c>
      <c r="F151" s="81"/>
      <c r="G151" s="160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110"/>
      <c r="Z151" s="110"/>
      <c r="AA151" s="110"/>
      <c r="AB151" s="110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</row>
    <row r="152" spans="2:39" s="158" customFormat="1" x14ac:dyDescent="0.25">
      <c r="B152" s="205">
        <v>603360</v>
      </c>
      <c r="C152" s="29"/>
      <c r="D152" s="144">
        <v>41487</v>
      </c>
      <c r="E152" s="140">
        <f t="shared" si="2"/>
        <v>498.80250000000001</v>
      </c>
      <c r="F152" s="81"/>
      <c r="G152" s="160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110"/>
      <c r="Z152" s="110"/>
      <c r="AA152" s="110"/>
      <c r="AB152" s="110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</row>
    <row r="153" spans="2:39" s="158" customFormat="1" x14ac:dyDescent="0.25">
      <c r="B153" s="205">
        <v>786204</v>
      </c>
      <c r="C153" s="29"/>
      <c r="D153" s="144">
        <v>41518</v>
      </c>
      <c r="E153" s="140">
        <f t="shared" si="2"/>
        <v>527.16716666666662</v>
      </c>
      <c r="F153" s="81"/>
      <c r="G153" s="160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110"/>
      <c r="Z153" s="110"/>
      <c r="AA153" s="110"/>
      <c r="AB153" s="110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</row>
    <row r="154" spans="2:39" s="121" customFormat="1" x14ac:dyDescent="0.25">
      <c r="B154" s="205">
        <v>256038</v>
      </c>
      <c r="C154" s="29"/>
      <c r="D154" s="144">
        <v>41548</v>
      </c>
      <c r="E154" s="140">
        <f t="shared" si="2"/>
        <v>518.47775000000001</v>
      </c>
      <c r="F154" s="81"/>
      <c r="N154" s="29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26"/>
      <c r="AD154" s="126"/>
      <c r="AE154" s="126"/>
      <c r="AF154" s="126"/>
      <c r="AG154" s="126"/>
      <c r="AH154" s="126"/>
      <c r="AI154" s="126"/>
      <c r="AJ154" s="126"/>
      <c r="AK154" s="126"/>
      <c r="AL154" s="126"/>
      <c r="AM154" s="126"/>
    </row>
    <row r="155" spans="2:39" s="121" customFormat="1" x14ac:dyDescent="0.25">
      <c r="B155" s="205">
        <v>463206</v>
      </c>
      <c r="C155" s="29"/>
      <c r="D155" s="144">
        <v>41579</v>
      </c>
      <c r="E155" s="140">
        <f t="shared" si="2"/>
        <v>527.0963333333334</v>
      </c>
      <c r="F155" s="81"/>
      <c r="N155" s="29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26"/>
      <c r="AD155" s="126"/>
      <c r="AE155" s="126"/>
      <c r="AF155" s="126"/>
      <c r="AG155" s="126"/>
      <c r="AH155" s="126"/>
      <c r="AI155" s="126"/>
      <c r="AJ155" s="126"/>
      <c r="AK155" s="126"/>
      <c r="AL155" s="126"/>
      <c r="AM155" s="126"/>
    </row>
    <row r="156" spans="2:39" s="121" customFormat="1" x14ac:dyDescent="0.25">
      <c r="B156" s="205">
        <v>420105</v>
      </c>
      <c r="C156" s="29"/>
      <c r="D156" s="144">
        <v>41609</v>
      </c>
      <c r="E156" s="140">
        <f t="shared" si="2"/>
        <v>530.82941666666659</v>
      </c>
      <c r="N156" s="29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26"/>
      <c r="AD156" s="126"/>
      <c r="AE156" s="126"/>
      <c r="AF156" s="126"/>
      <c r="AG156" s="126"/>
      <c r="AH156" s="126"/>
      <c r="AI156" s="126"/>
      <c r="AJ156" s="126"/>
      <c r="AK156" s="126"/>
      <c r="AL156" s="126"/>
      <c r="AM156" s="126"/>
    </row>
    <row r="157" spans="2:39" x14ac:dyDescent="0.25">
      <c r="B157" s="205">
        <v>581371</v>
      </c>
      <c r="C157" s="29"/>
      <c r="D157" s="144">
        <v>41640</v>
      </c>
      <c r="E157" s="140">
        <f t="shared" ref="E157:E166" si="3">+AVERAGE(B146:B157)/1000</f>
        <v>529.90099999999995</v>
      </c>
    </row>
    <row r="158" spans="2:39" x14ac:dyDescent="0.25">
      <c r="B158" s="205">
        <v>654784</v>
      </c>
      <c r="C158" s="29"/>
      <c r="D158" s="144">
        <v>41671</v>
      </c>
      <c r="E158" s="140">
        <f t="shared" si="3"/>
        <v>538.5003333333334</v>
      </c>
    </row>
    <row r="159" spans="2:39" x14ac:dyDescent="0.25">
      <c r="B159" s="205">
        <v>853658</v>
      </c>
      <c r="C159" s="29"/>
      <c r="D159" s="144">
        <v>41699</v>
      </c>
      <c r="E159" s="140">
        <f t="shared" si="3"/>
        <v>562.5388333333334</v>
      </c>
    </row>
    <row r="160" spans="2:39" x14ac:dyDescent="0.25">
      <c r="B160" s="205">
        <v>1117776</v>
      </c>
      <c r="C160" s="29"/>
      <c r="D160" s="144">
        <v>41730</v>
      </c>
      <c r="E160" s="140">
        <f t="shared" si="3"/>
        <v>618.09891666666658</v>
      </c>
    </row>
    <row r="161" spans="2:5" x14ac:dyDescent="0.25">
      <c r="B161" s="205">
        <v>598645</v>
      </c>
      <c r="C161" s="29"/>
      <c r="D161" s="144">
        <v>41760</v>
      </c>
      <c r="E161" s="140">
        <f t="shared" si="3"/>
        <v>608.48433333333332</v>
      </c>
    </row>
    <row r="162" spans="2:5" x14ac:dyDescent="0.25">
      <c r="B162" s="205">
        <v>568136</v>
      </c>
      <c r="C162" s="29"/>
      <c r="D162" s="144">
        <v>41791</v>
      </c>
      <c r="E162" s="140">
        <f t="shared" si="3"/>
        <v>621.67391666666663</v>
      </c>
    </row>
    <row r="163" spans="2:5" x14ac:dyDescent="0.25">
      <c r="B163" s="205">
        <v>347484</v>
      </c>
      <c r="C163" s="29"/>
      <c r="D163" s="144">
        <v>41821</v>
      </c>
      <c r="E163" s="140">
        <f t="shared" si="3"/>
        <v>604.23058333333336</v>
      </c>
    </row>
    <row r="164" spans="2:5" x14ac:dyDescent="0.25">
      <c r="B164" s="205">
        <v>393172</v>
      </c>
      <c r="C164" s="29"/>
      <c r="D164" s="144">
        <v>41852</v>
      </c>
      <c r="E164" s="140">
        <f t="shared" si="3"/>
        <v>586.71491666666668</v>
      </c>
    </row>
    <row r="165" spans="2:5" x14ac:dyDescent="0.25">
      <c r="B165" s="205">
        <v>229464</v>
      </c>
      <c r="C165" s="29"/>
      <c r="D165" s="144">
        <v>41883</v>
      </c>
      <c r="E165" s="140">
        <f t="shared" si="3"/>
        <v>540.31991666666659</v>
      </c>
    </row>
    <row r="166" spans="2:5" x14ac:dyDescent="0.25">
      <c r="B166" s="205">
        <v>310989</v>
      </c>
      <c r="C166" s="29"/>
      <c r="D166" s="144">
        <v>41913</v>
      </c>
      <c r="E166" s="140">
        <f t="shared" si="3"/>
        <v>544.89916666666659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19</oddFooter>
  </headerFooter>
  <ignoredErrors>
    <ignoredError sqref="E57:E166" formulaRange="1"/>
  </ignoredError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66"/>
  <sheetViews>
    <sheetView zoomScaleSheetLayoutView="5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7" width="10.42578125" style="28" customWidth="1"/>
    <col min="8" max="8" width="8.42578125" style="28" customWidth="1"/>
    <col min="9" max="9" width="8.5703125" style="28" customWidth="1"/>
    <col min="10" max="10" width="17.42578125" style="28" customWidth="1"/>
    <col min="11" max="11" width="10.42578125" style="28" hidden="1" customWidth="1"/>
    <col min="12" max="12" width="1.85546875" style="28" hidden="1" customWidth="1"/>
    <col min="13" max="13" width="1.85546875" style="28" customWidth="1"/>
    <col min="14" max="14" width="0.5703125" style="29" hidden="1" customWidth="1"/>
    <col min="15" max="15" width="11.42578125" style="112"/>
    <col min="16" max="19" width="11.42578125" style="110"/>
    <col min="20" max="20" width="12.7109375" style="110" bestFit="1" customWidth="1"/>
    <col min="21" max="23" width="11.42578125" style="110"/>
    <col min="24" max="27" width="11.42578125" style="29"/>
    <col min="28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51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51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51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51"/>
    </row>
    <row r="7" spans="1:21" x14ac:dyDescent="0.25">
      <c r="A7" s="49"/>
      <c r="B7" s="30"/>
      <c r="C7" s="235" t="s">
        <v>66</v>
      </c>
      <c r="D7" s="235"/>
      <c r="E7" s="235"/>
      <c r="F7" s="235"/>
      <c r="G7" s="235"/>
      <c r="H7" s="235"/>
      <c r="I7" s="235"/>
      <c r="J7" s="235"/>
      <c r="K7" s="235"/>
      <c r="L7" s="32"/>
      <c r="M7" s="51"/>
    </row>
    <row r="8" spans="1:21" x14ac:dyDescent="0.25">
      <c r="A8" s="49"/>
      <c r="B8" s="30"/>
      <c r="C8" s="232" t="s">
        <v>65</v>
      </c>
      <c r="D8" s="232"/>
      <c r="E8" s="232"/>
      <c r="F8" s="232"/>
      <c r="G8" s="232"/>
      <c r="H8" s="232"/>
      <c r="I8" s="232"/>
      <c r="J8" s="232"/>
      <c r="K8" s="232"/>
      <c r="L8" s="32"/>
      <c r="M8" s="51"/>
    </row>
    <row r="9" spans="1:21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49"/>
      <c r="L9" s="32"/>
      <c r="M9" s="51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32"/>
      <c r="M10" s="51"/>
    </row>
    <row r="11" spans="1:21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32"/>
      <c r="M11" s="51"/>
      <c r="O11" s="165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32"/>
      <c r="M12" s="51"/>
    </row>
    <row r="13" spans="1:21" x14ac:dyDescent="0.25">
      <c r="A13" s="49"/>
      <c r="B13" s="60" t="s">
        <v>3</v>
      </c>
      <c r="C13" s="63">
        <v>169.11500000000001</v>
      </c>
      <c r="D13" s="63">
        <v>229.898</v>
      </c>
      <c r="E13" s="63">
        <v>502.99799999999999</v>
      </c>
      <c r="F13" s="63">
        <v>206.12</v>
      </c>
      <c r="G13" s="63">
        <v>342.86</v>
      </c>
      <c r="H13" s="65">
        <v>381.55900000000003</v>
      </c>
      <c r="I13" s="63">
        <v>11.287114274047717</v>
      </c>
      <c r="J13" s="63">
        <v>111.28711427404771</v>
      </c>
      <c r="K13" s="63">
        <f t="shared" ref="K13:K24" si="0">IF(OR(OR(H13=0,G13=0),H13=""),"",(G13/F13-1)*100)</f>
        <v>66.339996118765782</v>
      </c>
      <c r="L13" s="32"/>
      <c r="M13" s="51"/>
      <c r="N13" s="28">
        <f t="shared" ref="N13:N24" si="1">IF(H13="","",1)</f>
        <v>1</v>
      </c>
      <c r="O13" s="205">
        <v>169115</v>
      </c>
      <c r="P13" s="68">
        <v>229898</v>
      </c>
      <c r="Q13" s="68">
        <v>502998</v>
      </c>
      <c r="R13" s="68">
        <v>206120</v>
      </c>
      <c r="S13" s="68">
        <v>342860</v>
      </c>
      <c r="T13" s="68">
        <v>381559</v>
      </c>
      <c r="U13" s="18"/>
    </row>
    <row r="14" spans="1:21" x14ac:dyDescent="0.25">
      <c r="A14" s="49"/>
      <c r="B14" s="60" t="s">
        <v>4</v>
      </c>
      <c r="C14" s="63">
        <v>206.47800000000001</v>
      </c>
      <c r="D14" s="63">
        <v>252.08600000000001</v>
      </c>
      <c r="E14" s="63">
        <v>313.35000000000002</v>
      </c>
      <c r="F14" s="63">
        <v>238.26900000000001</v>
      </c>
      <c r="G14" s="63">
        <v>437.029</v>
      </c>
      <c r="H14" s="65">
        <v>518.14499999999998</v>
      </c>
      <c r="I14" s="63">
        <v>18.560782007601318</v>
      </c>
      <c r="J14" s="63">
        <v>118.56078200760132</v>
      </c>
      <c r="K14" s="63">
        <f t="shared" si="0"/>
        <v>83.418321309108606</v>
      </c>
      <c r="L14" s="32"/>
      <c r="M14" s="51"/>
      <c r="N14" s="28">
        <f t="shared" si="1"/>
        <v>1</v>
      </c>
      <c r="O14" s="205">
        <v>206478</v>
      </c>
      <c r="P14" s="68">
        <v>252086</v>
      </c>
      <c r="Q14" s="68">
        <v>313350</v>
      </c>
      <c r="R14" s="68">
        <v>238269</v>
      </c>
      <c r="S14" s="68">
        <v>437029</v>
      </c>
      <c r="T14" s="68">
        <v>518145</v>
      </c>
      <c r="U14" s="18"/>
    </row>
    <row r="15" spans="1:21" x14ac:dyDescent="0.25">
      <c r="A15" s="49"/>
      <c r="B15" s="60" t="s">
        <v>5</v>
      </c>
      <c r="C15" s="63">
        <v>223.05199999999999</v>
      </c>
      <c r="D15" s="63">
        <v>243.65700000000001</v>
      </c>
      <c r="E15" s="63">
        <v>518.80799999999999</v>
      </c>
      <c r="F15" s="63">
        <v>142.01300000000001</v>
      </c>
      <c r="G15" s="63">
        <v>321.46899999999999</v>
      </c>
      <c r="H15" s="65">
        <v>608.80999999999995</v>
      </c>
      <c r="I15" s="63">
        <v>89.383735290183481</v>
      </c>
      <c r="J15" s="63">
        <v>189.38373529018349</v>
      </c>
      <c r="K15" s="63">
        <f t="shared" si="0"/>
        <v>126.36589607993631</v>
      </c>
      <c r="L15" s="32"/>
      <c r="M15" s="51"/>
      <c r="N15" s="28">
        <f t="shared" si="1"/>
        <v>1</v>
      </c>
      <c r="O15" s="205">
        <v>223052</v>
      </c>
      <c r="P15" s="68">
        <v>243657</v>
      </c>
      <c r="Q15" s="68">
        <v>518808</v>
      </c>
      <c r="R15" s="68">
        <v>142013</v>
      </c>
      <c r="S15" s="68">
        <v>321469</v>
      </c>
      <c r="T15" s="68">
        <v>608810</v>
      </c>
      <c r="U15" s="18"/>
    </row>
    <row r="16" spans="1:21" x14ac:dyDescent="0.25">
      <c r="A16" s="49"/>
      <c r="B16" s="60" t="s">
        <v>6</v>
      </c>
      <c r="C16" s="63">
        <v>259.69499999999999</v>
      </c>
      <c r="D16" s="63">
        <v>236.90299999999999</v>
      </c>
      <c r="E16" s="63">
        <v>578.88300000000004</v>
      </c>
      <c r="F16" s="63">
        <v>273.35599999999999</v>
      </c>
      <c r="G16" s="63">
        <v>224.43</v>
      </c>
      <c r="H16" s="65">
        <v>483.303</v>
      </c>
      <c r="I16" s="63">
        <v>115.34687875952412</v>
      </c>
      <c r="J16" s="63">
        <v>215.34687875952412</v>
      </c>
      <c r="K16" s="63">
        <f t="shared" si="0"/>
        <v>-17.898271850627012</v>
      </c>
      <c r="L16" s="32"/>
      <c r="M16" s="51"/>
      <c r="N16" s="28">
        <f t="shared" si="1"/>
        <v>1</v>
      </c>
      <c r="O16" s="205">
        <v>259695</v>
      </c>
      <c r="P16" s="68">
        <v>236903</v>
      </c>
      <c r="Q16" s="68">
        <v>578883</v>
      </c>
      <c r="R16" s="68">
        <v>273356</v>
      </c>
      <c r="S16" s="68">
        <v>224430</v>
      </c>
      <c r="T16" s="68">
        <v>483303</v>
      </c>
      <c r="U16" s="18"/>
    </row>
    <row r="17" spans="1:43" x14ac:dyDescent="0.25">
      <c r="A17" s="49"/>
      <c r="B17" s="60" t="s">
        <v>7</v>
      </c>
      <c r="C17" s="63">
        <v>185.74</v>
      </c>
      <c r="D17" s="63">
        <v>327.78</v>
      </c>
      <c r="E17" s="63">
        <v>1033.24</v>
      </c>
      <c r="F17" s="63">
        <v>383.80799999999999</v>
      </c>
      <c r="G17" s="63">
        <v>587.42600000000004</v>
      </c>
      <c r="H17" s="65">
        <v>269.70699999999999</v>
      </c>
      <c r="I17" s="63">
        <v>-54.086642402617521</v>
      </c>
      <c r="J17" s="63">
        <v>45.913357597382479</v>
      </c>
      <c r="K17" s="63">
        <f t="shared" si="0"/>
        <v>53.052046856761727</v>
      </c>
      <c r="L17" s="32"/>
      <c r="M17" s="51"/>
      <c r="N17" s="28">
        <f t="shared" si="1"/>
        <v>1</v>
      </c>
      <c r="O17" s="205">
        <v>185740</v>
      </c>
      <c r="P17" s="68">
        <v>327780</v>
      </c>
      <c r="Q17" s="68">
        <v>1033240</v>
      </c>
      <c r="R17" s="68">
        <v>383808</v>
      </c>
      <c r="S17" s="68">
        <v>587426</v>
      </c>
      <c r="T17" s="68">
        <v>269707</v>
      </c>
      <c r="U17" s="18"/>
    </row>
    <row r="18" spans="1:43" x14ac:dyDescent="0.25">
      <c r="A18" s="49"/>
      <c r="B18" s="60" t="s">
        <v>8</v>
      </c>
      <c r="C18" s="63">
        <v>160.846</v>
      </c>
      <c r="D18" s="63">
        <v>273.41899999999998</v>
      </c>
      <c r="E18" s="63">
        <v>646.85699999999997</v>
      </c>
      <c r="F18" s="63">
        <v>411.13499999999999</v>
      </c>
      <c r="G18" s="63">
        <v>311.61099999999999</v>
      </c>
      <c r="H18" s="65">
        <v>169.322</v>
      </c>
      <c r="I18" s="63">
        <v>-45.662380339590058</v>
      </c>
      <c r="J18" s="63">
        <v>54.337619660409942</v>
      </c>
      <c r="K18" s="22">
        <f t="shared" si="0"/>
        <v>-24.207133909786329</v>
      </c>
      <c r="L18" s="32"/>
      <c r="M18" s="51"/>
      <c r="N18" s="28">
        <f t="shared" si="1"/>
        <v>1</v>
      </c>
      <c r="O18" s="205">
        <v>160846</v>
      </c>
      <c r="P18" s="68">
        <v>273419</v>
      </c>
      <c r="Q18" s="68">
        <v>646857</v>
      </c>
      <c r="R18" s="68">
        <v>411135</v>
      </c>
      <c r="S18" s="68">
        <v>311611</v>
      </c>
      <c r="T18" s="68">
        <v>169322</v>
      </c>
      <c r="U18" s="18"/>
    </row>
    <row r="19" spans="1:43" x14ac:dyDescent="0.25">
      <c r="A19" s="49"/>
      <c r="B19" s="60" t="s">
        <v>9</v>
      </c>
      <c r="C19" s="63">
        <v>231.108</v>
      </c>
      <c r="D19" s="63">
        <v>259.01400000000001</v>
      </c>
      <c r="E19" s="63">
        <v>530.65599999999995</v>
      </c>
      <c r="F19" s="63">
        <v>330.44600000000003</v>
      </c>
      <c r="G19" s="63">
        <v>415.98599999999999</v>
      </c>
      <c r="H19" s="65">
        <v>221.809</v>
      </c>
      <c r="I19" s="63">
        <v>-46.678734380483952</v>
      </c>
      <c r="J19" s="63">
        <v>53.321265619516048</v>
      </c>
      <c r="K19" s="63">
        <f t="shared" si="0"/>
        <v>25.886226493890053</v>
      </c>
      <c r="L19" s="32"/>
      <c r="M19" s="51"/>
      <c r="N19" s="28">
        <f t="shared" si="1"/>
        <v>1</v>
      </c>
      <c r="O19" s="205">
        <v>231108</v>
      </c>
      <c r="P19" s="68">
        <v>259014</v>
      </c>
      <c r="Q19" s="68">
        <v>530656</v>
      </c>
      <c r="R19" s="68">
        <v>330446</v>
      </c>
      <c r="S19" s="68">
        <v>415986</v>
      </c>
      <c r="T19" s="68">
        <v>221809</v>
      </c>
      <c r="U19" s="18"/>
    </row>
    <row r="20" spans="1:43" x14ac:dyDescent="0.25">
      <c r="A20" s="49"/>
      <c r="B20" s="60" t="s">
        <v>10</v>
      </c>
      <c r="C20" s="63">
        <v>226.24600000000001</v>
      </c>
      <c r="D20" s="63">
        <v>301.24400000000003</v>
      </c>
      <c r="E20" s="63">
        <v>389.363</v>
      </c>
      <c r="F20" s="63">
        <v>428.96</v>
      </c>
      <c r="G20" s="63">
        <v>506.48</v>
      </c>
      <c r="H20" s="65">
        <v>287.81200000000001</v>
      </c>
      <c r="I20" s="63">
        <v>-43.17406412888959</v>
      </c>
      <c r="J20" s="63">
        <v>56.82593587111041</v>
      </c>
      <c r="K20" s="63">
        <f t="shared" si="0"/>
        <v>18.071615069004121</v>
      </c>
      <c r="L20" s="32"/>
      <c r="M20" s="51"/>
      <c r="N20" s="28">
        <f t="shared" si="1"/>
        <v>1</v>
      </c>
      <c r="O20" s="205">
        <v>226246</v>
      </c>
      <c r="P20" s="68">
        <v>301244</v>
      </c>
      <c r="Q20" s="68">
        <v>389363</v>
      </c>
      <c r="R20" s="68">
        <v>428960</v>
      </c>
      <c r="S20" s="68">
        <v>506480</v>
      </c>
      <c r="T20" s="68">
        <v>287812</v>
      </c>
      <c r="U20" s="18"/>
    </row>
    <row r="21" spans="1:43" x14ac:dyDescent="0.25">
      <c r="A21" s="49"/>
      <c r="B21" s="60" t="s">
        <v>11</v>
      </c>
      <c r="C21" s="63">
        <v>306.13400000000001</v>
      </c>
      <c r="D21" s="63">
        <v>384.99099999999999</v>
      </c>
      <c r="E21" s="63">
        <v>200.36699999999999</v>
      </c>
      <c r="F21" s="63">
        <v>381.49299999999999</v>
      </c>
      <c r="G21" s="63">
        <v>349.66300000000001</v>
      </c>
      <c r="H21" s="65">
        <v>207.80099999999999</v>
      </c>
      <c r="I21" s="156">
        <v>-40.571064138899459</v>
      </c>
      <c r="J21" s="156">
        <v>59.428935861100541</v>
      </c>
      <c r="K21" s="156">
        <f t="shared" si="0"/>
        <v>-8.3435344816287564</v>
      </c>
      <c r="L21" s="32"/>
      <c r="M21" s="51"/>
      <c r="N21" s="28">
        <f t="shared" si="1"/>
        <v>1</v>
      </c>
      <c r="O21" s="205">
        <v>306134</v>
      </c>
      <c r="P21" s="68">
        <v>384991</v>
      </c>
      <c r="Q21" s="68">
        <v>200367</v>
      </c>
      <c r="R21" s="68">
        <v>381493</v>
      </c>
      <c r="S21" s="68">
        <v>349663</v>
      </c>
      <c r="T21" s="68">
        <v>207801</v>
      </c>
      <c r="U21" s="18"/>
    </row>
    <row r="22" spans="1:43" x14ac:dyDescent="0.25">
      <c r="A22" s="49"/>
      <c r="B22" s="60" t="s">
        <v>12</v>
      </c>
      <c r="C22" s="63">
        <v>185.96299999999999</v>
      </c>
      <c r="D22" s="63">
        <v>306.65800000000002</v>
      </c>
      <c r="E22" s="63">
        <v>152.38399999999999</v>
      </c>
      <c r="F22" s="63">
        <v>232.96</v>
      </c>
      <c r="G22" s="63">
        <v>215.23500000000001</v>
      </c>
      <c r="H22" s="23">
        <v>203.667</v>
      </c>
      <c r="I22" s="23">
        <v>-5.3745905638023617</v>
      </c>
      <c r="J22" s="23">
        <v>94.625409436197643</v>
      </c>
      <c r="K22" s="156">
        <f t="shared" si="0"/>
        <v>-7.6086023351648375</v>
      </c>
      <c r="L22" s="32"/>
      <c r="M22" s="51"/>
      <c r="N22" s="28">
        <f t="shared" si="1"/>
        <v>1</v>
      </c>
      <c r="O22" s="205">
        <v>185963</v>
      </c>
      <c r="P22" s="68">
        <v>306658</v>
      </c>
      <c r="Q22" s="68">
        <v>152384</v>
      </c>
      <c r="R22" s="68">
        <v>232960</v>
      </c>
      <c r="S22" s="68">
        <v>215235</v>
      </c>
      <c r="T22" s="68">
        <v>203667</v>
      </c>
      <c r="U22" s="18"/>
    </row>
    <row r="23" spans="1:43" x14ac:dyDescent="0.25">
      <c r="A23" s="49"/>
      <c r="B23" s="60" t="s">
        <v>13</v>
      </c>
      <c r="C23" s="63">
        <v>178.44</v>
      </c>
      <c r="D23" s="63">
        <v>573.62599999999998</v>
      </c>
      <c r="E23" s="63">
        <v>183.89500000000001</v>
      </c>
      <c r="F23" s="63">
        <v>201.85</v>
      </c>
      <c r="G23" s="63">
        <v>318.55799999999999</v>
      </c>
      <c r="H23" s="155"/>
      <c r="I23" s="156" t="s">
        <v>110</v>
      </c>
      <c r="J23" s="156" t="s">
        <v>110</v>
      </c>
      <c r="K23" s="156" t="str">
        <f t="shared" si="0"/>
        <v/>
      </c>
      <c r="L23" s="32"/>
      <c r="M23" s="51"/>
      <c r="N23" s="28" t="str">
        <f t="shared" si="1"/>
        <v/>
      </c>
      <c r="O23" s="205">
        <v>178440</v>
      </c>
      <c r="P23" s="68">
        <v>573626</v>
      </c>
      <c r="Q23" s="68">
        <v>183895</v>
      </c>
      <c r="R23" s="68">
        <v>201850</v>
      </c>
      <c r="S23" s="68">
        <v>318558</v>
      </c>
      <c r="T23" s="18"/>
      <c r="U23" s="18"/>
    </row>
    <row r="24" spans="1:43" x14ac:dyDescent="0.25">
      <c r="A24" s="49"/>
      <c r="B24" s="60" t="s">
        <v>14</v>
      </c>
      <c r="C24" s="63">
        <v>290.70100000000002</v>
      </c>
      <c r="D24" s="63">
        <v>936.67700000000002</v>
      </c>
      <c r="E24" s="63">
        <v>193.70699999999999</v>
      </c>
      <c r="F24" s="63">
        <v>248.99199999999999</v>
      </c>
      <c r="G24" s="63">
        <v>216.46899999999999</v>
      </c>
      <c r="H24" s="155"/>
      <c r="I24" s="156" t="s">
        <v>110</v>
      </c>
      <c r="J24" s="156" t="s">
        <v>110</v>
      </c>
      <c r="K24" s="156" t="str">
        <f t="shared" si="0"/>
        <v/>
      </c>
      <c r="L24" s="32"/>
      <c r="M24" s="51"/>
      <c r="N24" s="28" t="str">
        <f t="shared" si="1"/>
        <v/>
      </c>
      <c r="O24" s="205">
        <v>290701</v>
      </c>
      <c r="P24" s="68">
        <v>936677</v>
      </c>
      <c r="Q24" s="68">
        <v>193707</v>
      </c>
      <c r="R24" s="68">
        <v>248992</v>
      </c>
      <c r="S24" s="68">
        <v>216469</v>
      </c>
      <c r="T24" s="18"/>
      <c r="U24" s="18"/>
    </row>
    <row r="25" spans="1:43" x14ac:dyDescent="0.25">
      <c r="A25" s="49"/>
      <c r="B25" s="64" t="s">
        <v>18</v>
      </c>
      <c r="C25" s="65">
        <v>2623.518</v>
      </c>
      <c r="D25" s="65">
        <v>4325.9529999999995</v>
      </c>
      <c r="E25" s="65">
        <v>5244.5080000000007</v>
      </c>
      <c r="F25" s="65">
        <v>3479.402</v>
      </c>
      <c r="G25" s="65">
        <v>4247.2159999999994</v>
      </c>
      <c r="H25" s="83">
        <v>3351.9349999999999</v>
      </c>
      <c r="I25" s="56"/>
      <c r="J25" s="38"/>
      <c r="K25" s="38"/>
      <c r="L25" s="32"/>
      <c r="M25" s="51"/>
      <c r="O25" s="29"/>
      <c r="P25" s="18"/>
      <c r="Q25" s="18"/>
      <c r="R25" s="18"/>
      <c r="S25" s="18"/>
      <c r="T25" s="18"/>
      <c r="U25" s="18"/>
    </row>
    <row r="26" spans="1:43" ht="18.75" customHeight="1" x14ac:dyDescent="0.25">
      <c r="A26" s="49"/>
      <c r="B26" s="64" t="s">
        <v>15</v>
      </c>
      <c r="C26" s="65"/>
      <c r="D26" s="65">
        <v>64.891302441988174</v>
      </c>
      <c r="E26" s="65">
        <v>21.233587142532564</v>
      </c>
      <c r="F26" s="65">
        <v>-33.65627433498053</v>
      </c>
      <c r="G26" s="65">
        <v>22.067412733567426</v>
      </c>
      <c r="H26" s="37"/>
      <c r="I26" s="38"/>
      <c r="J26" s="38"/>
      <c r="K26" s="38"/>
      <c r="L26" s="32"/>
      <c r="M26" s="51"/>
      <c r="O26" s="29"/>
      <c r="P26" s="18"/>
      <c r="Q26" s="18"/>
      <c r="R26" s="18"/>
      <c r="S26" s="18"/>
      <c r="T26" s="18"/>
      <c r="U26" s="18"/>
    </row>
    <row r="27" spans="1:43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32"/>
      <c r="M27" s="51"/>
      <c r="O27" s="29"/>
      <c r="P27" s="18"/>
      <c r="Q27" s="18"/>
      <c r="R27" s="18"/>
      <c r="S27" s="18"/>
      <c r="T27" s="18"/>
      <c r="U27" s="18"/>
    </row>
    <row r="28" spans="1:43" ht="18.75" customHeight="1" x14ac:dyDescent="0.25">
      <c r="A28" s="49"/>
      <c r="B28" s="64" t="s">
        <v>16</v>
      </c>
      <c r="C28" s="65">
        <v>2154.377</v>
      </c>
      <c r="D28" s="65">
        <v>2815.65</v>
      </c>
      <c r="E28" s="65">
        <v>4866.9059999999999</v>
      </c>
      <c r="F28" s="65">
        <v>3028.56</v>
      </c>
      <c r="G28" s="65">
        <v>3712.1889999999999</v>
      </c>
      <c r="H28" s="23">
        <v>3351.9349999999999</v>
      </c>
      <c r="I28" s="59">
        <v>-9.7046244143280447</v>
      </c>
      <c r="J28" s="23">
        <v>90.295375585671962</v>
      </c>
      <c r="K28" s="23">
        <f>IF(OR(OR(H28=0,G28=0),G28=""),"",(G28/F28-1)*100)</f>
        <v>22.57274084053147</v>
      </c>
      <c r="L28" s="32"/>
      <c r="M28" s="51"/>
      <c r="O28" s="29"/>
      <c r="P28" s="18"/>
      <c r="Q28" s="18"/>
      <c r="R28" s="18"/>
      <c r="S28" s="18"/>
      <c r="T28" s="18"/>
      <c r="U28" s="18"/>
    </row>
    <row r="29" spans="1:43" ht="18.75" customHeight="1" x14ac:dyDescent="0.25">
      <c r="A29" s="49"/>
      <c r="B29" s="64" t="s">
        <v>15</v>
      </c>
      <c r="C29" s="65"/>
      <c r="D29" s="65">
        <v>30.694395641988393</v>
      </c>
      <c r="E29" s="65">
        <v>72.851952479889178</v>
      </c>
      <c r="F29" s="65">
        <v>-37.77237530373506</v>
      </c>
      <c r="G29" s="65">
        <v>22.57274084053147</v>
      </c>
      <c r="H29" s="23">
        <v>-9.7046244143280447</v>
      </c>
      <c r="I29" s="38"/>
      <c r="J29" s="38"/>
      <c r="K29" s="38"/>
      <c r="L29" s="32"/>
      <c r="M29" s="51"/>
      <c r="O29" s="29"/>
      <c r="P29" s="18"/>
      <c r="Q29" s="18"/>
      <c r="R29" s="18"/>
      <c r="S29" s="18"/>
      <c r="T29" s="18"/>
      <c r="U29" s="18"/>
    </row>
    <row r="30" spans="1:43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32"/>
      <c r="M30" s="51"/>
      <c r="O30" s="29"/>
      <c r="P30" s="18"/>
      <c r="Q30" s="18"/>
      <c r="R30" s="18"/>
      <c r="S30" s="18"/>
      <c r="T30" s="18"/>
      <c r="U30" s="18"/>
    </row>
    <row r="31" spans="1:43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32"/>
      <c r="M31" s="51"/>
      <c r="O31" s="29"/>
      <c r="P31" s="18"/>
      <c r="Q31" s="18"/>
      <c r="R31" s="18"/>
      <c r="S31" s="18"/>
      <c r="T31" s="18"/>
      <c r="U31" s="18"/>
      <c r="X31" s="110"/>
      <c r="Y31" s="110"/>
      <c r="Z31" s="110"/>
      <c r="AA31" s="110"/>
      <c r="AB31" s="110"/>
      <c r="AC31" s="110"/>
      <c r="AD31" s="110"/>
      <c r="AE31" s="110"/>
      <c r="AF31" s="110"/>
      <c r="AG31" s="110"/>
      <c r="AH31" s="110"/>
      <c r="AI31" s="110"/>
      <c r="AJ31" s="110"/>
      <c r="AK31" s="110"/>
      <c r="AL31" s="110"/>
      <c r="AM31" s="110"/>
      <c r="AN31" s="110"/>
      <c r="AO31" s="110"/>
      <c r="AP31" s="110"/>
      <c r="AQ31" s="110"/>
    </row>
    <row r="32" spans="1:43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2"/>
      <c r="M32" s="51"/>
      <c r="N32" s="29" t="s">
        <v>110</v>
      </c>
      <c r="O32" s="29"/>
      <c r="P32" s="18"/>
      <c r="Q32" s="18"/>
      <c r="R32" s="18"/>
      <c r="S32" s="18"/>
      <c r="T32" s="18"/>
      <c r="U32" s="18"/>
      <c r="V32" s="110"/>
      <c r="W32" s="110"/>
      <c r="X32" s="110"/>
      <c r="Y32" s="110"/>
      <c r="Z32" s="110"/>
      <c r="AA32" s="110"/>
      <c r="AB32" s="110"/>
      <c r="AC32" s="110"/>
      <c r="AD32" s="110"/>
      <c r="AE32" s="110"/>
      <c r="AF32" s="110"/>
      <c r="AG32" s="110"/>
      <c r="AH32" s="110"/>
      <c r="AI32" s="110"/>
      <c r="AJ32" s="110"/>
      <c r="AK32" s="110"/>
      <c r="AL32" s="110"/>
      <c r="AM32" s="110"/>
      <c r="AN32" s="110"/>
      <c r="AO32" s="110"/>
      <c r="AP32" s="110"/>
      <c r="AQ32" s="110"/>
    </row>
    <row r="33" spans="1:43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2"/>
      <c r="M33" s="51"/>
      <c r="N33" s="29" t="s">
        <v>110</v>
      </c>
      <c r="O33" s="29"/>
      <c r="P33" s="18"/>
      <c r="Q33" s="18"/>
      <c r="R33" s="18"/>
      <c r="S33" s="18"/>
      <c r="T33" s="18"/>
      <c r="U33" s="18"/>
      <c r="V33" s="110"/>
      <c r="W33" s="110"/>
      <c r="X33" s="110"/>
      <c r="Y33" s="110"/>
      <c r="Z33" s="110"/>
      <c r="AA33" s="110"/>
      <c r="AB33" s="110"/>
      <c r="AC33" s="110"/>
      <c r="AD33" s="110"/>
      <c r="AE33" s="110"/>
      <c r="AF33" s="110"/>
      <c r="AG33" s="110"/>
      <c r="AH33" s="110"/>
      <c r="AI33" s="110"/>
      <c r="AJ33" s="110"/>
      <c r="AK33" s="110"/>
      <c r="AL33" s="110"/>
      <c r="AM33" s="110"/>
      <c r="AN33" s="110"/>
      <c r="AO33" s="110"/>
      <c r="AP33" s="110"/>
      <c r="AQ33" s="110"/>
    </row>
    <row r="34" spans="1:43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2"/>
      <c r="M34" s="51"/>
      <c r="N34" s="29" t="s">
        <v>110</v>
      </c>
      <c r="O34" s="29"/>
      <c r="P34" s="18"/>
      <c r="Q34" s="18"/>
      <c r="R34" s="18"/>
      <c r="S34" s="18"/>
      <c r="T34" s="18"/>
      <c r="U34" s="18"/>
      <c r="V34" s="110"/>
      <c r="W34" s="110"/>
      <c r="X34" s="110"/>
      <c r="Y34" s="110"/>
      <c r="Z34" s="110"/>
      <c r="AA34" s="110"/>
      <c r="AB34" s="110"/>
      <c r="AC34" s="110"/>
      <c r="AD34" s="110"/>
      <c r="AE34" s="110"/>
      <c r="AF34" s="110"/>
      <c r="AG34" s="110"/>
      <c r="AH34" s="110"/>
      <c r="AI34" s="110"/>
      <c r="AJ34" s="110"/>
      <c r="AK34" s="110"/>
      <c r="AL34" s="110"/>
      <c r="AM34" s="110"/>
      <c r="AN34" s="110"/>
      <c r="AO34" s="110"/>
      <c r="AP34" s="110"/>
      <c r="AQ34" s="110"/>
    </row>
    <row r="35" spans="1:43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2"/>
      <c r="M35" s="51"/>
      <c r="N35" s="29" t="s">
        <v>110</v>
      </c>
      <c r="O35" s="29"/>
      <c r="P35" s="18"/>
      <c r="Q35" s="18"/>
      <c r="R35" s="18"/>
      <c r="S35" s="18"/>
      <c r="T35" s="18"/>
      <c r="U35" s="18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</row>
    <row r="36" spans="1:43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2"/>
      <c r="M36" s="51"/>
      <c r="N36" s="29" t="s">
        <v>110</v>
      </c>
      <c r="O36" s="29"/>
      <c r="P36" s="18"/>
      <c r="Q36" s="18"/>
      <c r="R36" s="18"/>
      <c r="S36" s="18"/>
      <c r="T36" s="18"/>
      <c r="U36" s="18"/>
      <c r="V36" s="110"/>
      <c r="W36" s="110"/>
      <c r="X36" s="110"/>
      <c r="Y36" s="110"/>
      <c r="Z36" s="110"/>
      <c r="AA36" s="110"/>
      <c r="AB36" s="110"/>
      <c r="AC36" s="110"/>
      <c r="AD36" s="110"/>
      <c r="AE36" s="110"/>
      <c r="AF36" s="110"/>
      <c r="AG36" s="110"/>
      <c r="AH36" s="110"/>
      <c r="AI36" s="110"/>
      <c r="AJ36" s="110"/>
      <c r="AK36" s="110"/>
      <c r="AL36" s="110"/>
      <c r="AM36" s="110"/>
      <c r="AN36" s="110"/>
      <c r="AO36" s="110"/>
      <c r="AP36" s="110"/>
      <c r="AQ36" s="110"/>
    </row>
    <row r="37" spans="1:43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32"/>
      <c r="M37" s="51"/>
      <c r="N37" s="29"/>
      <c r="O37" s="29"/>
      <c r="P37" s="18"/>
      <c r="Q37" s="18"/>
      <c r="R37" s="18"/>
      <c r="S37" s="18"/>
      <c r="T37" s="18"/>
      <c r="U37" s="18"/>
      <c r="V37" s="110"/>
      <c r="W37" s="110"/>
      <c r="X37" s="110"/>
      <c r="Y37" s="110"/>
      <c r="Z37" s="110"/>
      <c r="AA37" s="110"/>
      <c r="AB37" s="110"/>
      <c r="AC37" s="110"/>
      <c r="AD37" s="110"/>
      <c r="AE37" s="110"/>
      <c r="AF37" s="110"/>
      <c r="AG37" s="110"/>
      <c r="AH37" s="110"/>
      <c r="AI37" s="110"/>
      <c r="AJ37" s="110"/>
      <c r="AK37" s="110"/>
      <c r="AL37" s="110"/>
      <c r="AM37" s="110"/>
      <c r="AN37" s="110"/>
      <c r="AO37" s="110"/>
      <c r="AP37" s="110"/>
      <c r="AQ37" s="110"/>
    </row>
    <row r="38" spans="1:43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32"/>
      <c r="M38" s="51"/>
      <c r="N38" s="29" t="s">
        <v>110</v>
      </c>
      <c r="O38" s="29"/>
      <c r="P38" s="18"/>
      <c r="Q38" s="18"/>
      <c r="R38" s="18"/>
      <c r="S38" s="18"/>
      <c r="T38" s="18"/>
      <c r="U38" s="18"/>
      <c r="V38" s="110"/>
      <c r="W38" s="110"/>
      <c r="X38" s="110"/>
      <c r="Y38" s="110"/>
      <c r="Z38" s="110"/>
      <c r="AA38" s="110"/>
      <c r="AB38" s="110"/>
      <c r="AC38" s="110"/>
      <c r="AD38" s="110"/>
      <c r="AE38" s="110"/>
      <c r="AF38" s="110"/>
      <c r="AG38" s="110"/>
      <c r="AH38" s="110"/>
      <c r="AI38" s="110"/>
      <c r="AJ38" s="110"/>
      <c r="AK38" s="110"/>
      <c r="AL38" s="110"/>
      <c r="AM38" s="110"/>
      <c r="AN38" s="110"/>
      <c r="AO38" s="110"/>
      <c r="AP38" s="110"/>
      <c r="AQ38" s="110"/>
    </row>
    <row r="39" spans="1:43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32"/>
      <c r="M39" s="51"/>
      <c r="N39" s="29" t="s">
        <v>110</v>
      </c>
      <c r="O39" s="29"/>
      <c r="P39" s="18"/>
      <c r="Q39" s="18"/>
      <c r="R39" s="18"/>
      <c r="S39" s="18"/>
      <c r="T39" s="18"/>
      <c r="U39" s="18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  <c r="AM39" s="110"/>
      <c r="AN39" s="110"/>
      <c r="AO39" s="110"/>
      <c r="AP39" s="110"/>
      <c r="AQ39" s="110"/>
    </row>
    <row r="40" spans="1:43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32"/>
      <c r="M40" s="51"/>
      <c r="N40" s="29" t="s">
        <v>110</v>
      </c>
      <c r="O40" s="29"/>
      <c r="P40" s="18"/>
      <c r="Q40" s="18"/>
      <c r="R40" s="18"/>
      <c r="S40" s="18"/>
      <c r="T40" s="18"/>
      <c r="U40" s="18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0"/>
      <c r="AP40" s="110"/>
      <c r="AQ40" s="110"/>
    </row>
    <row r="41" spans="1:43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32"/>
      <c r="M41" s="51"/>
      <c r="N41" s="29" t="s">
        <v>110</v>
      </c>
      <c r="O41" s="29"/>
      <c r="P41" s="18"/>
      <c r="Q41" s="18"/>
      <c r="R41" s="18"/>
      <c r="S41" s="18"/>
      <c r="T41" s="18"/>
      <c r="U41" s="18"/>
      <c r="V41" s="110"/>
      <c r="W41" s="110"/>
      <c r="X41" s="110"/>
      <c r="Y41" s="110"/>
      <c r="Z41" s="110"/>
      <c r="AA41" s="110"/>
      <c r="AB41" s="110"/>
      <c r="AC41" s="110"/>
      <c r="AD41" s="110"/>
      <c r="AE41" s="110"/>
      <c r="AF41" s="110"/>
      <c r="AG41" s="110"/>
      <c r="AH41" s="110"/>
      <c r="AI41" s="110"/>
      <c r="AJ41" s="110"/>
      <c r="AK41" s="110"/>
      <c r="AL41" s="110"/>
      <c r="AM41" s="110"/>
      <c r="AN41" s="110"/>
      <c r="AO41" s="110"/>
      <c r="AP41" s="110"/>
      <c r="AQ41" s="110"/>
    </row>
    <row r="42" spans="1:43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32"/>
      <c r="M42" s="51"/>
      <c r="N42" s="29"/>
      <c r="O42" s="29"/>
      <c r="P42" s="18"/>
      <c r="Q42" s="18"/>
      <c r="R42" s="18"/>
      <c r="S42" s="18"/>
      <c r="T42" s="18"/>
      <c r="U42" s="18"/>
      <c r="V42" s="110"/>
      <c r="W42" s="110"/>
      <c r="X42" s="110"/>
      <c r="Y42" s="110"/>
      <c r="Z42" s="110"/>
      <c r="AA42" s="110"/>
      <c r="AB42" s="110"/>
      <c r="AC42" s="110"/>
      <c r="AD42" s="110"/>
      <c r="AE42" s="110"/>
      <c r="AF42" s="110"/>
      <c r="AG42" s="110"/>
      <c r="AH42" s="110"/>
      <c r="AI42" s="110"/>
      <c r="AJ42" s="110"/>
      <c r="AK42" s="110"/>
      <c r="AL42" s="110"/>
      <c r="AM42" s="110"/>
      <c r="AN42" s="110"/>
      <c r="AO42" s="110"/>
      <c r="AP42" s="110"/>
      <c r="AQ42" s="110"/>
    </row>
    <row r="43" spans="1:43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32"/>
      <c r="M43" s="51"/>
      <c r="N43" s="29"/>
      <c r="O43" s="29"/>
      <c r="P43" s="18"/>
      <c r="Q43" s="18"/>
      <c r="R43" s="18"/>
      <c r="S43" s="18"/>
      <c r="T43" s="18"/>
      <c r="U43" s="18"/>
      <c r="V43" s="110"/>
      <c r="W43" s="110"/>
      <c r="X43" s="110"/>
      <c r="Y43" s="110"/>
      <c r="Z43" s="110"/>
      <c r="AA43" s="110"/>
      <c r="AB43" s="110"/>
      <c r="AC43" s="110"/>
      <c r="AD43" s="110"/>
      <c r="AE43" s="110"/>
      <c r="AF43" s="110"/>
      <c r="AG43" s="110"/>
      <c r="AH43" s="110"/>
      <c r="AI43" s="110"/>
      <c r="AJ43" s="110"/>
      <c r="AK43" s="110"/>
      <c r="AL43" s="110"/>
      <c r="AM43" s="110"/>
      <c r="AN43" s="110"/>
      <c r="AO43" s="110"/>
      <c r="AP43" s="110"/>
      <c r="AQ43" s="110"/>
    </row>
    <row r="44" spans="1:43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32"/>
      <c r="M44" s="51"/>
      <c r="N44" s="29"/>
      <c r="O44" s="29"/>
      <c r="P44" s="18"/>
      <c r="Q44" s="18"/>
      <c r="R44" s="18"/>
      <c r="S44" s="18"/>
      <c r="T44" s="18"/>
      <c r="U44" s="18"/>
      <c r="V44" s="110"/>
      <c r="W44" s="110"/>
      <c r="X44" s="110"/>
      <c r="Y44" s="110"/>
      <c r="Z44" s="110"/>
      <c r="AA44" s="110"/>
      <c r="AB44" s="110"/>
      <c r="AC44" s="110"/>
      <c r="AD44" s="110"/>
      <c r="AE44" s="110"/>
      <c r="AF44" s="110"/>
      <c r="AG44" s="110"/>
      <c r="AH44" s="110"/>
      <c r="AI44" s="110"/>
      <c r="AJ44" s="110"/>
      <c r="AK44" s="110"/>
      <c r="AL44" s="110"/>
      <c r="AM44" s="110"/>
      <c r="AN44" s="110"/>
      <c r="AO44" s="110"/>
      <c r="AP44" s="110"/>
      <c r="AQ44" s="110"/>
    </row>
    <row r="45" spans="1:43" x14ac:dyDescent="0.25">
      <c r="A45" s="53"/>
      <c r="B45" s="67" t="s">
        <v>63</v>
      </c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5"/>
      <c r="O45" s="29"/>
      <c r="P45" s="18"/>
      <c r="Q45" s="18"/>
      <c r="R45" s="18"/>
      <c r="S45" s="18"/>
      <c r="T45" s="18"/>
      <c r="U45" s="18"/>
      <c r="X45" s="110"/>
      <c r="Y45" s="110"/>
      <c r="Z45" s="110"/>
      <c r="AA45" s="110"/>
      <c r="AB45" s="110"/>
      <c r="AC45" s="110"/>
      <c r="AD45" s="110"/>
      <c r="AE45" s="110"/>
      <c r="AF45" s="110"/>
      <c r="AG45" s="110"/>
      <c r="AH45" s="110"/>
      <c r="AI45" s="110"/>
      <c r="AJ45" s="110"/>
      <c r="AK45" s="110"/>
      <c r="AL45" s="110"/>
      <c r="AM45" s="110"/>
      <c r="AN45" s="110"/>
      <c r="AO45" s="110"/>
      <c r="AP45" s="110"/>
      <c r="AQ45" s="110"/>
    </row>
    <row r="46" spans="1:43" s="110" customFormat="1" x14ac:dyDescent="0.25">
      <c r="N46" s="18"/>
      <c r="O46" s="18"/>
      <c r="P46" s="18"/>
      <c r="Q46" s="18"/>
      <c r="R46" s="18"/>
      <c r="S46" s="18"/>
      <c r="T46" s="18"/>
      <c r="U46" s="18"/>
    </row>
    <row r="47" spans="1:43" s="110" customFormat="1" x14ac:dyDescent="0.25">
      <c r="N47" s="18"/>
      <c r="O47" s="18"/>
      <c r="P47" s="18"/>
      <c r="Q47" s="18"/>
      <c r="R47" s="18"/>
      <c r="S47" s="18"/>
      <c r="T47" s="18"/>
      <c r="U47" s="18"/>
    </row>
    <row r="48" spans="1:43" s="5" customFormat="1" x14ac:dyDescent="0.25">
      <c r="B48" s="18" t="s">
        <v>86</v>
      </c>
      <c r="C48" s="18"/>
      <c r="D48" s="18"/>
      <c r="E48" s="18"/>
      <c r="O48" s="18"/>
      <c r="P48" s="18"/>
      <c r="Q48" s="18"/>
      <c r="R48" s="18"/>
      <c r="S48" s="18"/>
      <c r="T48" s="18"/>
      <c r="U48" s="18"/>
      <c r="V48" s="110"/>
      <c r="W48" s="110"/>
      <c r="X48" s="110"/>
      <c r="Y48" s="110"/>
      <c r="Z48" s="110"/>
      <c r="AA48" s="110"/>
      <c r="AB48" s="110"/>
      <c r="AC48" s="110"/>
      <c r="AD48" s="110"/>
      <c r="AE48" s="110"/>
      <c r="AF48" s="110"/>
      <c r="AG48" s="110"/>
      <c r="AH48" s="110"/>
      <c r="AI48" s="110"/>
      <c r="AJ48" s="110"/>
      <c r="AK48" s="110"/>
      <c r="AL48" s="110"/>
      <c r="AM48" s="110"/>
      <c r="AN48" s="110"/>
      <c r="AO48" s="110"/>
      <c r="AP48" s="110"/>
      <c r="AQ48" s="110"/>
    </row>
    <row r="49" spans="2:43" s="5" customFormat="1" x14ac:dyDescent="0.25">
      <c r="B49" s="68">
        <v>222137</v>
      </c>
      <c r="C49" s="18"/>
      <c r="D49" s="144">
        <v>38353</v>
      </c>
      <c r="E49" s="18"/>
      <c r="O49" s="18"/>
      <c r="P49" s="18"/>
      <c r="Q49" s="18"/>
      <c r="R49" s="18"/>
      <c r="S49" s="18"/>
      <c r="T49" s="18"/>
      <c r="U49" s="18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</row>
    <row r="50" spans="2:43" s="5" customFormat="1" x14ac:dyDescent="0.25">
      <c r="B50" s="68">
        <v>234793</v>
      </c>
      <c r="C50" s="18"/>
      <c r="D50" s="144">
        <v>38384</v>
      </c>
      <c r="E50" s="18"/>
      <c r="O50" s="18"/>
      <c r="P50" s="18"/>
      <c r="Q50" s="18"/>
      <c r="R50" s="18"/>
      <c r="S50" s="18"/>
      <c r="T50" s="18"/>
      <c r="U50" s="18"/>
      <c r="V50" s="110"/>
      <c r="W50" s="110"/>
      <c r="X50" s="110"/>
      <c r="Y50" s="110"/>
      <c r="Z50" s="110"/>
      <c r="AA50" s="110"/>
      <c r="AB50" s="110"/>
      <c r="AC50" s="110"/>
      <c r="AD50" s="110"/>
      <c r="AE50" s="110"/>
      <c r="AF50" s="110"/>
      <c r="AG50" s="110"/>
      <c r="AH50" s="110"/>
      <c r="AI50" s="110"/>
      <c r="AJ50" s="110"/>
      <c r="AK50" s="110"/>
      <c r="AL50" s="110"/>
      <c r="AM50" s="110"/>
      <c r="AN50" s="110"/>
      <c r="AO50" s="110"/>
      <c r="AP50" s="110"/>
      <c r="AQ50" s="110"/>
    </row>
    <row r="51" spans="2:43" s="5" customFormat="1" x14ac:dyDescent="0.25">
      <c r="B51" s="68">
        <v>249214</v>
      </c>
      <c r="C51" s="18"/>
      <c r="D51" s="144">
        <v>38412</v>
      </c>
      <c r="E51" s="18"/>
      <c r="O51" s="18"/>
      <c r="P51" s="18"/>
      <c r="Q51" s="18"/>
      <c r="R51" s="18"/>
      <c r="S51" s="18"/>
      <c r="T51" s="18"/>
      <c r="U51" s="18"/>
      <c r="V51" s="110"/>
      <c r="W51" s="110"/>
      <c r="X51" s="110"/>
      <c r="Y51" s="110"/>
      <c r="Z51" s="110"/>
      <c r="AA51" s="110"/>
      <c r="AB51" s="110"/>
      <c r="AC51" s="110"/>
      <c r="AD51" s="110"/>
      <c r="AE51" s="110"/>
      <c r="AF51" s="110"/>
      <c r="AG51" s="110"/>
      <c r="AH51" s="110"/>
      <c r="AI51" s="110"/>
      <c r="AJ51" s="110"/>
      <c r="AK51" s="110"/>
      <c r="AL51" s="110"/>
      <c r="AM51" s="110"/>
      <c r="AN51" s="110"/>
      <c r="AO51" s="110"/>
      <c r="AP51" s="110"/>
      <c r="AQ51" s="110"/>
    </row>
    <row r="52" spans="2:43" s="5" customFormat="1" x14ac:dyDescent="0.25">
      <c r="B52" s="68">
        <v>169730</v>
      </c>
      <c r="C52" s="18"/>
      <c r="D52" s="144">
        <v>38443</v>
      </c>
      <c r="E52" s="18"/>
      <c r="O52" s="18"/>
      <c r="P52" s="18"/>
      <c r="Q52" s="18"/>
      <c r="R52" s="18"/>
      <c r="S52" s="18"/>
      <c r="T52" s="18"/>
      <c r="U52" s="18"/>
      <c r="V52" s="110"/>
      <c r="W52" s="110"/>
      <c r="X52" s="110"/>
      <c r="Y52" s="110"/>
      <c r="Z52" s="110"/>
      <c r="AA52" s="110"/>
      <c r="AB52" s="110"/>
      <c r="AC52" s="110"/>
      <c r="AD52" s="110"/>
      <c r="AE52" s="110"/>
      <c r="AF52" s="110"/>
      <c r="AG52" s="110"/>
      <c r="AH52" s="110"/>
      <c r="AI52" s="110"/>
      <c r="AJ52" s="110"/>
      <c r="AK52" s="110"/>
      <c r="AL52" s="110"/>
      <c r="AM52" s="110"/>
      <c r="AN52" s="110"/>
      <c r="AO52" s="110"/>
      <c r="AP52" s="110"/>
      <c r="AQ52" s="110"/>
    </row>
    <row r="53" spans="2:43" s="5" customFormat="1" x14ac:dyDescent="0.25">
      <c r="B53" s="68">
        <v>313407</v>
      </c>
      <c r="C53" s="18"/>
      <c r="D53" s="144">
        <v>38473</v>
      </c>
      <c r="E53" s="18"/>
      <c r="O53" s="18"/>
      <c r="P53" s="18"/>
      <c r="Q53" s="18"/>
      <c r="R53" s="18"/>
      <c r="S53" s="18"/>
      <c r="T53" s="18"/>
      <c r="U53" s="18"/>
      <c r="V53" s="110"/>
      <c r="W53" s="110"/>
      <c r="X53" s="110"/>
      <c r="Y53" s="110"/>
      <c r="Z53" s="110"/>
      <c r="AA53" s="110"/>
      <c r="AB53" s="110"/>
      <c r="AC53" s="110"/>
      <c r="AD53" s="110"/>
      <c r="AE53" s="110"/>
      <c r="AF53" s="110"/>
      <c r="AG53" s="110"/>
      <c r="AH53" s="110"/>
      <c r="AI53" s="110"/>
      <c r="AJ53" s="110"/>
      <c r="AK53" s="110"/>
      <c r="AL53" s="110"/>
      <c r="AM53" s="110"/>
      <c r="AN53" s="110"/>
      <c r="AO53" s="110"/>
      <c r="AP53" s="110"/>
      <c r="AQ53" s="110"/>
    </row>
    <row r="54" spans="2:43" s="5" customFormat="1" x14ac:dyDescent="0.25">
      <c r="B54" s="68">
        <v>280409</v>
      </c>
      <c r="C54" s="18"/>
      <c r="D54" s="144">
        <v>38504</v>
      </c>
      <c r="E54" s="18"/>
      <c r="O54" s="18"/>
      <c r="P54" s="18"/>
      <c r="Q54" s="18"/>
      <c r="R54" s="18"/>
      <c r="S54" s="18"/>
      <c r="T54" s="18"/>
      <c r="U54" s="18"/>
      <c r="V54" s="110"/>
      <c r="W54" s="110"/>
      <c r="X54" s="110"/>
      <c r="Y54" s="110"/>
      <c r="Z54" s="110"/>
      <c r="AA54" s="110"/>
      <c r="AB54" s="110"/>
      <c r="AC54" s="110"/>
      <c r="AD54" s="110"/>
      <c r="AE54" s="110"/>
      <c r="AF54" s="110"/>
      <c r="AG54" s="110"/>
      <c r="AH54" s="110"/>
      <c r="AI54" s="110"/>
      <c r="AJ54" s="110"/>
      <c r="AK54" s="110"/>
      <c r="AL54" s="110"/>
      <c r="AM54" s="110"/>
      <c r="AN54" s="110"/>
      <c r="AO54" s="110"/>
      <c r="AP54" s="110"/>
      <c r="AQ54" s="110"/>
    </row>
    <row r="55" spans="2:43" s="5" customFormat="1" x14ac:dyDescent="0.25">
      <c r="B55" s="68">
        <v>256960</v>
      </c>
      <c r="C55" s="18"/>
      <c r="D55" s="144">
        <v>38534</v>
      </c>
      <c r="E55" s="18"/>
      <c r="O55" s="18"/>
      <c r="P55" s="18"/>
      <c r="Q55" s="18"/>
      <c r="R55" s="18"/>
      <c r="S55" s="18"/>
      <c r="T55" s="18"/>
      <c r="U55" s="18"/>
      <c r="V55" s="110"/>
      <c r="W55" s="110"/>
    </row>
    <row r="56" spans="2:43" s="5" customFormat="1" x14ac:dyDescent="0.25">
      <c r="B56" s="68">
        <v>163861</v>
      </c>
      <c r="C56" s="18"/>
      <c r="D56" s="144">
        <v>38565</v>
      </c>
      <c r="E56" s="18"/>
      <c r="O56" s="18"/>
      <c r="P56" s="18"/>
      <c r="Q56" s="18"/>
      <c r="R56" s="18"/>
      <c r="S56" s="18"/>
      <c r="T56" s="18"/>
      <c r="U56" s="18"/>
      <c r="V56" s="110"/>
      <c r="W56" s="110"/>
    </row>
    <row r="57" spans="2:43" s="5" customFormat="1" x14ac:dyDescent="0.25">
      <c r="B57" s="68">
        <v>225348</v>
      </c>
      <c r="C57" s="18"/>
      <c r="D57" s="144">
        <v>38596</v>
      </c>
      <c r="E57" s="18"/>
      <c r="O57" s="18"/>
      <c r="P57" s="18"/>
      <c r="Q57" s="18"/>
      <c r="R57" s="18"/>
      <c r="S57" s="18"/>
      <c r="T57" s="18"/>
      <c r="U57" s="18"/>
      <c r="V57" s="110"/>
      <c r="W57" s="110"/>
    </row>
    <row r="58" spans="2:43" s="5" customFormat="1" x14ac:dyDescent="0.25">
      <c r="B58" s="68">
        <v>212615</v>
      </c>
      <c r="C58" s="18"/>
      <c r="D58" s="144">
        <v>38626</v>
      </c>
      <c r="E58" s="18"/>
      <c r="O58" s="18"/>
      <c r="P58" s="18"/>
      <c r="Q58" s="18"/>
      <c r="R58" s="18"/>
      <c r="S58" s="18"/>
      <c r="T58" s="18"/>
      <c r="U58" s="18"/>
      <c r="V58" s="110"/>
      <c r="W58" s="110"/>
    </row>
    <row r="59" spans="2:43" s="5" customFormat="1" x14ac:dyDescent="0.25">
      <c r="B59" s="68">
        <v>300177</v>
      </c>
      <c r="C59" s="18"/>
      <c r="D59" s="144">
        <v>38657</v>
      </c>
      <c r="E59" s="18"/>
      <c r="O59" s="18"/>
      <c r="P59" s="18"/>
      <c r="Q59" s="18"/>
      <c r="R59" s="18"/>
      <c r="S59" s="18"/>
      <c r="T59" s="18"/>
      <c r="U59" s="18"/>
      <c r="V59" s="110"/>
      <c r="W59" s="110"/>
    </row>
    <row r="60" spans="2:43" s="5" customFormat="1" x14ac:dyDescent="0.25">
      <c r="B60" s="68">
        <v>187470</v>
      </c>
      <c r="C60" s="18"/>
      <c r="D60" s="144">
        <v>38687</v>
      </c>
      <c r="E60" s="140">
        <f>+AVERAGE(B49:B60)/1000</f>
        <v>234.67675</v>
      </c>
      <c r="O60" s="18"/>
      <c r="P60" s="18"/>
      <c r="Q60" s="18"/>
      <c r="R60" s="18"/>
      <c r="S60" s="18"/>
      <c r="T60" s="18"/>
      <c r="U60" s="18"/>
      <c r="V60" s="110"/>
      <c r="W60" s="110"/>
    </row>
    <row r="61" spans="2:43" s="5" customFormat="1" x14ac:dyDescent="0.25">
      <c r="B61" s="68">
        <v>454628</v>
      </c>
      <c r="C61" s="18"/>
      <c r="D61" s="144">
        <v>38718</v>
      </c>
      <c r="E61" s="140">
        <f t="shared" ref="E61:E124" si="2">+AVERAGE(B50:B61)/1000</f>
        <v>254.05099999999999</v>
      </c>
      <c r="O61" s="18"/>
      <c r="P61" s="18"/>
      <c r="Q61" s="18"/>
      <c r="R61" s="18"/>
      <c r="S61" s="18"/>
      <c r="T61" s="18"/>
      <c r="U61" s="18"/>
      <c r="V61" s="110"/>
      <c r="W61" s="110"/>
    </row>
    <row r="62" spans="2:43" s="5" customFormat="1" x14ac:dyDescent="0.25">
      <c r="B62" s="68">
        <v>325135</v>
      </c>
      <c r="C62" s="18"/>
      <c r="D62" s="144">
        <v>38749</v>
      </c>
      <c r="E62" s="140">
        <f t="shared" si="2"/>
        <v>261.5795</v>
      </c>
      <c r="O62" s="110"/>
      <c r="P62" s="110"/>
      <c r="Q62" s="110"/>
      <c r="R62" s="110"/>
      <c r="S62" s="110"/>
      <c r="T62" s="110"/>
      <c r="U62" s="110"/>
      <c r="V62" s="110"/>
      <c r="W62" s="110"/>
    </row>
    <row r="63" spans="2:43" s="5" customFormat="1" x14ac:dyDescent="0.25">
      <c r="B63" s="68">
        <v>333085</v>
      </c>
      <c r="C63" s="18"/>
      <c r="D63" s="144">
        <v>38777</v>
      </c>
      <c r="E63" s="140">
        <f t="shared" si="2"/>
        <v>268.56875000000002</v>
      </c>
      <c r="O63" s="110"/>
      <c r="P63" s="110"/>
      <c r="Q63" s="110"/>
      <c r="R63" s="110"/>
      <c r="S63" s="110"/>
      <c r="T63" s="110"/>
      <c r="U63" s="110"/>
      <c r="V63" s="110"/>
      <c r="W63" s="110"/>
    </row>
    <row r="64" spans="2:43" s="5" customFormat="1" x14ac:dyDescent="0.25">
      <c r="B64" s="68">
        <v>271756</v>
      </c>
      <c r="C64" s="18"/>
      <c r="D64" s="144">
        <v>38808</v>
      </c>
      <c r="E64" s="140">
        <f t="shared" si="2"/>
        <v>277.07091666666668</v>
      </c>
      <c r="O64" s="110"/>
      <c r="P64" s="110"/>
      <c r="Q64" s="110"/>
      <c r="R64" s="110"/>
      <c r="S64" s="110"/>
      <c r="T64" s="110"/>
      <c r="U64" s="110"/>
      <c r="V64" s="110"/>
      <c r="W64" s="110"/>
    </row>
    <row r="65" spans="2:23" s="5" customFormat="1" x14ac:dyDescent="0.25">
      <c r="B65" s="68">
        <v>467540</v>
      </c>
      <c r="C65" s="18"/>
      <c r="D65" s="144">
        <v>38838</v>
      </c>
      <c r="E65" s="140">
        <f t="shared" si="2"/>
        <v>289.91533333333331</v>
      </c>
      <c r="O65" s="110"/>
      <c r="P65" s="110"/>
      <c r="Q65" s="110"/>
      <c r="R65" s="110"/>
      <c r="S65" s="110"/>
      <c r="T65" s="110"/>
      <c r="U65" s="110"/>
      <c r="V65" s="110"/>
      <c r="W65" s="110"/>
    </row>
    <row r="66" spans="2:23" s="5" customFormat="1" x14ac:dyDescent="0.25">
      <c r="B66" s="68">
        <v>288651</v>
      </c>
      <c r="C66" s="18"/>
      <c r="D66" s="144">
        <v>38869</v>
      </c>
      <c r="E66" s="140">
        <f t="shared" si="2"/>
        <v>290.60216666666668</v>
      </c>
      <c r="O66" s="110"/>
      <c r="P66" s="110"/>
      <c r="Q66" s="110"/>
      <c r="R66" s="110"/>
      <c r="S66" s="110"/>
      <c r="T66" s="110"/>
      <c r="U66" s="110"/>
      <c r="V66" s="110"/>
      <c r="W66" s="110"/>
    </row>
    <row r="67" spans="2:23" s="5" customFormat="1" x14ac:dyDescent="0.25">
      <c r="B67" s="68">
        <v>261167</v>
      </c>
      <c r="C67" s="18"/>
      <c r="D67" s="144">
        <v>38899</v>
      </c>
      <c r="E67" s="140">
        <f t="shared" si="2"/>
        <v>290.95274999999998</v>
      </c>
      <c r="O67" s="110"/>
      <c r="P67" s="110"/>
      <c r="Q67" s="110"/>
      <c r="R67" s="110"/>
      <c r="S67" s="110"/>
      <c r="T67" s="110"/>
      <c r="U67" s="110"/>
      <c r="V67" s="110"/>
      <c r="W67" s="110"/>
    </row>
    <row r="68" spans="2:23" s="5" customFormat="1" x14ac:dyDescent="0.25">
      <c r="B68" s="68">
        <v>317275</v>
      </c>
      <c r="C68" s="18"/>
      <c r="D68" s="144">
        <v>38930</v>
      </c>
      <c r="E68" s="140">
        <f t="shared" si="2"/>
        <v>303.73725000000002</v>
      </c>
      <c r="O68" s="110"/>
      <c r="P68" s="110"/>
      <c r="Q68" s="110"/>
      <c r="R68" s="110"/>
      <c r="S68" s="110"/>
      <c r="T68" s="110"/>
      <c r="U68" s="110"/>
      <c r="V68" s="110"/>
      <c r="W68" s="110"/>
    </row>
    <row r="69" spans="2:23" s="5" customFormat="1" x14ac:dyDescent="0.25">
      <c r="B69" s="68">
        <v>335233</v>
      </c>
      <c r="C69" s="18"/>
      <c r="D69" s="144">
        <v>38961</v>
      </c>
      <c r="E69" s="140">
        <f t="shared" si="2"/>
        <v>312.89433333333329</v>
      </c>
      <c r="O69" s="110"/>
      <c r="P69" s="110"/>
      <c r="Q69" s="110"/>
      <c r="R69" s="110"/>
      <c r="S69" s="110"/>
      <c r="T69" s="110"/>
      <c r="U69" s="110"/>
      <c r="V69" s="110"/>
      <c r="W69" s="110"/>
    </row>
    <row r="70" spans="2:23" s="5" customFormat="1" x14ac:dyDescent="0.25">
      <c r="B70" s="68">
        <v>427767</v>
      </c>
      <c r="C70" s="18"/>
      <c r="D70" s="144">
        <v>38991</v>
      </c>
      <c r="E70" s="140">
        <f t="shared" si="2"/>
        <v>330.82366666666667</v>
      </c>
      <c r="O70" s="110"/>
      <c r="P70" s="110"/>
      <c r="Q70" s="110"/>
      <c r="R70" s="110"/>
      <c r="S70" s="110"/>
      <c r="T70" s="110"/>
      <c r="U70" s="110"/>
      <c r="V70" s="110"/>
      <c r="W70" s="110"/>
    </row>
    <row r="71" spans="2:23" s="5" customFormat="1" x14ac:dyDescent="0.25">
      <c r="B71" s="68">
        <v>276403</v>
      </c>
      <c r="C71" s="18"/>
      <c r="D71" s="144">
        <v>39022</v>
      </c>
      <c r="E71" s="140">
        <f t="shared" si="2"/>
        <v>328.84249999999997</v>
      </c>
      <c r="O71" s="110"/>
      <c r="P71" s="110"/>
      <c r="Q71" s="110"/>
      <c r="R71" s="110"/>
      <c r="S71" s="110"/>
      <c r="T71" s="110"/>
      <c r="U71" s="110"/>
      <c r="V71" s="110"/>
      <c r="W71" s="110"/>
    </row>
    <row r="72" spans="2:23" s="5" customFormat="1" x14ac:dyDescent="0.25">
      <c r="B72" s="68">
        <v>379674</v>
      </c>
      <c r="C72" s="18"/>
      <c r="D72" s="144">
        <v>39052</v>
      </c>
      <c r="E72" s="140">
        <f t="shared" si="2"/>
        <v>344.85950000000003</v>
      </c>
      <c r="O72" s="110"/>
      <c r="P72" s="110"/>
      <c r="Q72" s="110"/>
      <c r="R72" s="110"/>
      <c r="S72" s="110"/>
      <c r="T72" s="110"/>
      <c r="U72" s="110"/>
      <c r="V72" s="110"/>
      <c r="W72" s="110"/>
    </row>
    <row r="73" spans="2:23" s="5" customFormat="1" x14ac:dyDescent="0.25">
      <c r="B73" s="68">
        <v>373929</v>
      </c>
      <c r="C73" s="18"/>
      <c r="D73" s="144">
        <v>39083</v>
      </c>
      <c r="E73" s="140">
        <f t="shared" si="2"/>
        <v>338.1345833333333</v>
      </c>
      <c r="O73" s="110"/>
      <c r="P73" s="110"/>
      <c r="Q73" s="110"/>
      <c r="R73" s="110"/>
      <c r="S73" s="110"/>
      <c r="T73" s="110"/>
      <c r="U73" s="110"/>
      <c r="V73" s="110"/>
      <c r="W73" s="110"/>
    </row>
    <row r="74" spans="2:23" s="5" customFormat="1" x14ac:dyDescent="0.25">
      <c r="B74" s="68">
        <v>441561</v>
      </c>
      <c r="C74" s="18"/>
      <c r="D74" s="144">
        <v>39114</v>
      </c>
      <c r="E74" s="140">
        <f t="shared" si="2"/>
        <v>347.83674999999999</v>
      </c>
      <c r="O74" s="110"/>
      <c r="P74" s="110"/>
      <c r="Q74" s="110"/>
      <c r="R74" s="110"/>
      <c r="S74" s="110"/>
      <c r="T74" s="110"/>
      <c r="U74" s="110"/>
      <c r="V74" s="110"/>
      <c r="W74" s="110"/>
    </row>
    <row r="75" spans="2:23" s="5" customFormat="1" x14ac:dyDescent="0.25">
      <c r="B75" s="68">
        <v>352988</v>
      </c>
      <c r="C75" s="18"/>
      <c r="D75" s="144">
        <v>39142</v>
      </c>
      <c r="E75" s="140">
        <f t="shared" si="2"/>
        <v>349.49533333333329</v>
      </c>
      <c r="O75" s="110"/>
      <c r="P75" s="110"/>
      <c r="Q75" s="110"/>
      <c r="R75" s="110"/>
      <c r="S75" s="110"/>
      <c r="T75" s="110"/>
      <c r="U75" s="110"/>
      <c r="V75" s="110"/>
      <c r="W75" s="110"/>
    </row>
    <row r="76" spans="2:23" s="5" customFormat="1" x14ac:dyDescent="0.25">
      <c r="B76" s="68">
        <v>304721</v>
      </c>
      <c r="C76" s="18"/>
      <c r="D76" s="144">
        <v>39173</v>
      </c>
      <c r="E76" s="140">
        <f t="shared" si="2"/>
        <v>352.24241666666671</v>
      </c>
      <c r="O76" s="110"/>
      <c r="P76" s="110"/>
      <c r="Q76" s="110"/>
      <c r="R76" s="110"/>
      <c r="S76" s="110"/>
      <c r="T76" s="110"/>
      <c r="U76" s="110"/>
      <c r="V76" s="110"/>
      <c r="W76" s="110"/>
    </row>
    <row r="77" spans="2:23" s="5" customFormat="1" x14ac:dyDescent="0.25">
      <c r="B77" s="68">
        <v>373654</v>
      </c>
      <c r="C77" s="18"/>
      <c r="D77" s="144">
        <v>39203</v>
      </c>
      <c r="E77" s="140">
        <f t="shared" si="2"/>
        <v>344.41858333333329</v>
      </c>
      <c r="O77" s="110"/>
      <c r="P77" s="110"/>
      <c r="Q77" s="110"/>
      <c r="R77" s="110"/>
      <c r="S77" s="110"/>
      <c r="T77" s="110"/>
      <c r="U77" s="110"/>
      <c r="V77" s="110"/>
      <c r="W77" s="110"/>
    </row>
    <row r="78" spans="2:23" s="5" customFormat="1" x14ac:dyDescent="0.25">
      <c r="B78" s="68">
        <v>305193</v>
      </c>
      <c r="C78" s="18"/>
      <c r="D78" s="144">
        <v>39234</v>
      </c>
      <c r="E78" s="140">
        <f t="shared" si="2"/>
        <v>345.79708333333332</v>
      </c>
      <c r="O78" s="110"/>
      <c r="P78" s="110"/>
      <c r="Q78" s="110"/>
      <c r="R78" s="110"/>
      <c r="S78" s="110"/>
      <c r="T78" s="110"/>
      <c r="U78" s="110"/>
      <c r="V78" s="110"/>
      <c r="W78" s="110"/>
    </row>
    <row r="79" spans="2:23" s="5" customFormat="1" x14ac:dyDescent="0.25">
      <c r="B79" s="68">
        <v>546837</v>
      </c>
      <c r="C79" s="18"/>
      <c r="D79" s="144">
        <v>39264</v>
      </c>
      <c r="E79" s="140">
        <f t="shared" si="2"/>
        <v>369.60291666666666</v>
      </c>
      <c r="O79" s="110"/>
      <c r="P79" s="110"/>
      <c r="Q79" s="110"/>
      <c r="R79" s="110"/>
      <c r="S79" s="110"/>
      <c r="T79" s="110"/>
      <c r="U79" s="110"/>
      <c r="V79" s="110"/>
      <c r="W79" s="110"/>
    </row>
    <row r="80" spans="2:23" s="5" customFormat="1" x14ac:dyDescent="0.25">
      <c r="B80" s="68">
        <v>495743</v>
      </c>
      <c r="C80" s="18"/>
      <c r="D80" s="144">
        <v>39295</v>
      </c>
      <c r="E80" s="140">
        <f t="shared" si="2"/>
        <v>384.47525000000002</v>
      </c>
      <c r="O80" s="110"/>
      <c r="P80" s="110"/>
      <c r="Q80" s="110"/>
      <c r="R80" s="110"/>
      <c r="S80" s="110"/>
      <c r="T80" s="110"/>
      <c r="U80" s="110"/>
      <c r="V80" s="110"/>
      <c r="W80" s="110"/>
    </row>
    <row r="81" spans="2:23" s="5" customFormat="1" x14ac:dyDescent="0.25">
      <c r="B81" s="68">
        <v>487640</v>
      </c>
      <c r="C81" s="18"/>
      <c r="D81" s="144">
        <v>39326</v>
      </c>
      <c r="E81" s="140">
        <f t="shared" si="2"/>
        <v>397.17583333333329</v>
      </c>
      <c r="O81" s="110"/>
      <c r="P81" s="110"/>
      <c r="Q81" s="110"/>
      <c r="R81" s="110"/>
      <c r="S81" s="110"/>
      <c r="T81" s="110"/>
      <c r="U81" s="110"/>
      <c r="V81" s="110"/>
      <c r="W81" s="110"/>
    </row>
    <row r="82" spans="2:23" s="5" customFormat="1" x14ac:dyDescent="0.25">
      <c r="B82" s="68">
        <v>396693</v>
      </c>
      <c r="C82" s="18"/>
      <c r="D82" s="144">
        <v>39356</v>
      </c>
      <c r="E82" s="140">
        <f t="shared" si="2"/>
        <v>394.5863333333333</v>
      </c>
      <c r="O82" s="110"/>
      <c r="P82" s="110"/>
      <c r="Q82" s="110"/>
      <c r="R82" s="110"/>
      <c r="S82" s="110"/>
      <c r="T82" s="110"/>
      <c r="U82" s="110"/>
      <c r="V82" s="110"/>
      <c r="W82" s="110"/>
    </row>
    <row r="83" spans="2:23" s="5" customFormat="1" x14ac:dyDescent="0.25">
      <c r="B83" s="68">
        <v>292202</v>
      </c>
      <c r="C83" s="18"/>
      <c r="D83" s="144">
        <v>39387</v>
      </c>
      <c r="E83" s="140">
        <f t="shared" si="2"/>
        <v>395.90291666666667</v>
      </c>
      <c r="O83" s="110"/>
      <c r="P83" s="110"/>
      <c r="Q83" s="110"/>
      <c r="R83" s="110"/>
      <c r="S83" s="110"/>
      <c r="T83" s="110"/>
      <c r="U83" s="110"/>
      <c r="V83" s="110"/>
      <c r="W83" s="110"/>
    </row>
    <row r="84" spans="2:23" s="5" customFormat="1" x14ac:dyDescent="0.25">
      <c r="B84" s="68">
        <v>414294</v>
      </c>
      <c r="C84" s="18"/>
      <c r="D84" s="144">
        <v>39417</v>
      </c>
      <c r="E84" s="140">
        <f t="shared" si="2"/>
        <v>398.78791666666666</v>
      </c>
      <c r="O84" s="110"/>
      <c r="P84" s="110"/>
      <c r="Q84" s="110"/>
      <c r="R84" s="110"/>
      <c r="S84" s="110"/>
      <c r="T84" s="110"/>
      <c r="U84" s="110"/>
      <c r="V84" s="110"/>
      <c r="W84" s="110"/>
    </row>
    <row r="85" spans="2:23" s="5" customFormat="1" x14ac:dyDescent="0.25">
      <c r="B85" s="68">
        <v>353727</v>
      </c>
      <c r="C85" s="18"/>
      <c r="D85" s="144">
        <v>39448</v>
      </c>
      <c r="E85" s="140">
        <f t="shared" si="2"/>
        <v>397.10441666666668</v>
      </c>
      <c r="O85" s="110"/>
      <c r="P85" s="110"/>
      <c r="Q85" s="110"/>
      <c r="R85" s="110"/>
      <c r="S85" s="110"/>
      <c r="T85" s="110"/>
      <c r="U85" s="110"/>
      <c r="V85" s="110"/>
      <c r="W85" s="110"/>
    </row>
    <row r="86" spans="2:23" s="5" customFormat="1" x14ac:dyDescent="0.25">
      <c r="B86" s="68">
        <v>322028</v>
      </c>
      <c r="C86" s="18"/>
      <c r="D86" s="144">
        <v>39479</v>
      </c>
      <c r="E86" s="140">
        <f t="shared" si="2"/>
        <v>387.14333333333332</v>
      </c>
      <c r="O86" s="110"/>
      <c r="P86" s="110"/>
      <c r="Q86" s="110"/>
      <c r="R86" s="110"/>
      <c r="S86" s="110"/>
      <c r="T86" s="110"/>
      <c r="U86" s="110"/>
      <c r="V86" s="110"/>
      <c r="W86" s="110"/>
    </row>
    <row r="87" spans="2:23" s="5" customFormat="1" x14ac:dyDescent="0.25">
      <c r="B87" s="68">
        <v>223766</v>
      </c>
      <c r="C87" s="18"/>
      <c r="D87" s="144">
        <v>39508</v>
      </c>
      <c r="E87" s="140">
        <f t="shared" si="2"/>
        <v>376.3748333333333</v>
      </c>
      <c r="O87" s="110"/>
      <c r="P87" s="110"/>
      <c r="Q87" s="110"/>
      <c r="R87" s="110"/>
      <c r="S87" s="110"/>
      <c r="T87" s="110"/>
      <c r="U87" s="110"/>
      <c r="V87" s="110"/>
      <c r="W87" s="110"/>
    </row>
    <row r="88" spans="2:23" s="5" customFormat="1" x14ac:dyDescent="0.25">
      <c r="B88" s="68">
        <v>310817</v>
      </c>
      <c r="C88" s="18"/>
      <c r="D88" s="144">
        <v>39539</v>
      </c>
      <c r="E88" s="140">
        <f t="shared" si="2"/>
        <v>376.88283333333334</v>
      </c>
      <c r="O88" s="110"/>
      <c r="P88" s="110"/>
      <c r="Q88" s="110"/>
      <c r="R88" s="110"/>
      <c r="S88" s="110"/>
      <c r="T88" s="110"/>
      <c r="U88" s="110"/>
      <c r="V88" s="110"/>
      <c r="W88" s="110"/>
    </row>
    <row r="89" spans="2:23" s="5" customFormat="1" x14ac:dyDescent="0.25">
      <c r="B89" s="68">
        <v>379675</v>
      </c>
      <c r="C89" s="18"/>
      <c r="D89" s="144">
        <v>39569</v>
      </c>
      <c r="E89" s="140">
        <f t="shared" si="2"/>
        <v>377.3845833333333</v>
      </c>
      <c r="O89" s="110"/>
      <c r="P89" s="110"/>
      <c r="Q89" s="110"/>
      <c r="R89" s="110"/>
      <c r="S89" s="110"/>
      <c r="T89" s="110"/>
      <c r="U89" s="110"/>
      <c r="V89" s="110"/>
      <c r="W89" s="110"/>
    </row>
    <row r="90" spans="2:23" s="5" customFormat="1" x14ac:dyDescent="0.25">
      <c r="B90" s="68">
        <v>262194</v>
      </c>
      <c r="C90" s="18"/>
      <c r="D90" s="144">
        <v>39600</v>
      </c>
      <c r="E90" s="140">
        <f t="shared" si="2"/>
        <v>373.80133333333333</v>
      </c>
      <c r="O90" s="110"/>
      <c r="P90" s="110"/>
      <c r="Q90" s="110"/>
      <c r="R90" s="110"/>
      <c r="S90" s="110"/>
      <c r="T90" s="110"/>
      <c r="U90" s="110"/>
      <c r="V90" s="110"/>
      <c r="W90" s="110"/>
    </row>
    <row r="91" spans="2:23" s="5" customFormat="1" x14ac:dyDescent="0.25">
      <c r="B91" s="68">
        <v>376133</v>
      </c>
      <c r="C91" s="18"/>
      <c r="D91" s="144">
        <v>39630</v>
      </c>
      <c r="E91" s="140">
        <f t="shared" si="2"/>
        <v>359.57600000000002</v>
      </c>
      <c r="O91" s="110"/>
      <c r="P91" s="110"/>
      <c r="Q91" s="110"/>
      <c r="R91" s="110"/>
      <c r="S91" s="110"/>
      <c r="T91" s="110"/>
      <c r="U91" s="110"/>
      <c r="V91" s="110"/>
      <c r="W91" s="110"/>
    </row>
    <row r="92" spans="2:23" s="5" customFormat="1" x14ac:dyDescent="0.25">
      <c r="B92" s="68">
        <v>338395</v>
      </c>
      <c r="C92" s="18"/>
      <c r="D92" s="144">
        <v>39661</v>
      </c>
      <c r="E92" s="140">
        <f t="shared" si="2"/>
        <v>346.46366666666671</v>
      </c>
      <c r="O92" s="110"/>
      <c r="P92" s="110"/>
      <c r="Q92" s="110"/>
      <c r="R92" s="110"/>
      <c r="S92" s="110"/>
      <c r="T92" s="110"/>
      <c r="U92" s="110"/>
      <c r="V92" s="110"/>
      <c r="W92" s="110"/>
    </row>
    <row r="93" spans="2:23" s="5" customFormat="1" x14ac:dyDescent="0.25">
      <c r="B93" s="68">
        <v>466655</v>
      </c>
      <c r="C93" s="18"/>
      <c r="D93" s="144">
        <v>39692</v>
      </c>
      <c r="E93" s="140">
        <f t="shared" si="2"/>
        <v>344.71491666666668</v>
      </c>
      <c r="O93" s="110"/>
      <c r="P93" s="110"/>
      <c r="Q93" s="110"/>
      <c r="R93" s="110"/>
      <c r="S93" s="110"/>
      <c r="T93" s="110"/>
      <c r="U93" s="110"/>
      <c r="V93" s="110"/>
      <c r="W93" s="110"/>
    </row>
    <row r="94" spans="2:23" s="5" customFormat="1" x14ac:dyDescent="0.25">
      <c r="B94" s="68">
        <v>335992</v>
      </c>
      <c r="C94" s="18"/>
      <c r="D94" s="144">
        <v>39722</v>
      </c>
      <c r="E94" s="140">
        <f t="shared" si="2"/>
        <v>339.65649999999999</v>
      </c>
      <c r="O94" s="110"/>
      <c r="P94" s="110"/>
      <c r="Q94" s="110"/>
      <c r="R94" s="110"/>
      <c r="S94" s="110"/>
      <c r="T94" s="110"/>
      <c r="U94" s="110"/>
      <c r="V94" s="110"/>
      <c r="W94" s="110"/>
    </row>
    <row r="95" spans="2:23" s="5" customFormat="1" x14ac:dyDescent="0.25">
      <c r="B95" s="68">
        <v>372075</v>
      </c>
      <c r="C95" s="18"/>
      <c r="D95" s="144">
        <v>39753</v>
      </c>
      <c r="E95" s="140">
        <f t="shared" si="2"/>
        <v>346.31258333333329</v>
      </c>
      <c r="O95" s="110"/>
      <c r="P95" s="110"/>
      <c r="Q95" s="110"/>
      <c r="R95" s="110"/>
      <c r="S95" s="110"/>
      <c r="T95" s="110"/>
      <c r="U95" s="110"/>
      <c r="V95" s="110"/>
      <c r="W95" s="110"/>
    </row>
    <row r="96" spans="2:23" s="5" customFormat="1" x14ac:dyDescent="0.25">
      <c r="B96" s="68">
        <v>192957</v>
      </c>
      <c r="C96" s="18"/>
      <c r="D96" s="144">
        <v>39783</v>
      </c>
      <c r="E96" s="140">
        <f t="shared" si="2"/>
        <v>327.86783333333329</v>
      </c>
      <c r="O96" s="110"/>
      <c r="P96" s="110"/>
      <c r="Q96" s="110"/>
      <c r="R96" s="110"/>
      <c r="S96" s="110"/>
      <c r="T96" s="110"/>
      <c r="U96" s="110"/>
      <c r="V96" s="110"/>
      <c r="W96" s="110"/>
    </row>
    <row r="97" spans="2:23" s="5" customFormat="1" x14ac:dyDescent="0.25">
      <c r="B97" s="68">
        <v>169115</v>
      </c>
      <c r="C97" s="18"/>
      <c r="D97" s="144">
        <v>39814</v>
      </c>
      <c r="E97" s="140">
        <f t="shared" si="2"/>
        <v>312.48349999999999</v>
      </c>
      <c r="O97" s="110"/>
      <c r="P97" s="110"/>
      <c r="Q97" s="110"/>
      <c r="R97" s="110"/>
      <c r="S97" s="110"/>
      <c r="T97" s="110"/>
      <c r="U97" s="110"/>
      <c r="V97" s="110"/>
      <c r="W97" s="110"/>
    </row>
    <row r="98" spans="2:23" s="5" customFormat="1" x14ac:dyDescent="0.25">
      <c r="B98" s="68">
        <v>206478</v>
      </c>
      <c r="C98" s="18"/>
      <c r="D98" s="144">
        <v>39845</v>
      </c>
      <c r="E98" s="140">
        <f t="shared" si="2"/>
        <v>302.85433333333333</v>
      </c>
      <c r="O98" s="110"/>
      <c r="P98" s="110"/>
      <c r="Q98" s="110"/>
      <c r="R98" s="110"/>
      <c r="S98" s="110"/>
      <c r="T98" s="110"/>
      <c r="U98" s="110"/>
      <c r="V98" s="110"/>
      <c r="W98" s="110"/>
    </row>
    <row r="99" spans="2:23" s="5" customFormat="1" x14ac:dyDescent="0.25">
      <c r="B99" s="68">
        <v>223052</v>
      </c>
      <c r="C99" s="18"/>
      <c r="D99" s="144">
        <v>39873</v>
      </c>
      <c r="E99" s="140">
        <f t="shared" si="2"/>
        <v>302.79483333333332</v>
      </c>
      <c r="O99" s="110"/>
      <c r="P99" s="110"/>
      <c r="Q99" s="110"/>
      <c r="R99" s="110"/>
      <c r="S99" s="110"/>
      <c r="T99" s="110"/>
      <c r="U99" s="110"/>
      <c r="V99" s="110"/>
      <c r="W99" s="110"/>
    </row>
    <row r="100" spans="2:23" s="5" customFormat="1" x14ac:dyDescent="0.25">
      <c r="B100" s="68">
        <v>259695</v>
      </c>
      <c r="C100" s="18"/>
      <c r="D100" s="144">
        <v>39904</v>
      </c>
      <c r="E100" s="140">
        <f t="shared" si="2"/>
        <v>298.53466666666668</v>
      </c>
      <c r="O100" s="110"/>
      <c r="P100" s="110"/>
      <c r="Q100" s="110"/>
      <c r="R100" s="110"/>
      <c r="S100" s="110"/>
      <c r="T100" s="110"/>
      <c r="U100" s="110"/>
      <c r="V100" s="110"/>
      <c r="W100" s="110"/>
    </row>
    <row r="101" spans="2:23" s="5" customFormat="1" x14ac:dyDescent="0.25">
      <c r="B101" s="68">
        <v>185740</v>
      </c>
      <c r="C101" s="18"/>
      <c r="D101" s="144">
        <v>39934</v>
      </c>
      <c r="E101" s="140">
        <f t="shared" si="2"/>
        <v>282.37341666666669</v>
      </c>
      <c r="O101" s="110"/>
      <c r="P101" s="110"/>
      <c r="Q101" s="110"/>
      <c r="R101" s="110"/>
      <c r="S101" s="110"/>
      <c r="T101" s="110"/>
      <c r="U101" s="110"/>
      <c r="V101" s="110"/>
      <c r="W101" s="110"/>
    </row>
    <row r="102" spans="2:23" s="5" customFormat="1" x14ac:dyDescent="0.25">
      <c r="B102" s="68">
        <v>160846</v>
      </c>
      <c r="C102" s="18"/>
      <c r="D102" s="144">
        <v>39965</v>
      </c>
      <c r="E102" s="140">
        <f t="shared" si="2"/>
        <v>273.92775</v>
      </c>
      <c r="O102" s="110"/>
      <c r="P102" s="110"/>
      <c r="Q102" s="110"/>
      <c r="R102" s="110"/>
      <c r="S102" s="110"/>
      <c r="T102" s="110"/>
      <c r="U102" s="110"/>
      <c r="V102" s="110"/>
      <c r="W102" s="110"/>
    </row>
    <row r="103" spans="2:23" s="5" customFormat="1" x14ac:dyDescent="0.25">
      <c r="B103" s="68">
        <v>231108</v>
      </c>
      <c r="C103" s="18"/>
      <c r="D103" s="144">
        <v>39995</v>
      </c>
      <c r="E103" s="140">
        <f t="shared" si="2"/>
        <v>261.84233333333333</v>
      </c>
      <c r="O103" s="110"/>
      <c r="P103" s="110"/>
      <c r="Q103" s="110"/>
      <c r="R103" s="110"/>
      <c r="S103" s="110"/>
      <c r="T103" s="110"/>
      <c r="U103" s="110"/>
      <c r="V103" s="110"/>
      <c r="W103" s="110"/>
    </row>
    <row r="104" spans="2:23" s="5" customFormat="1" x14ac:dyDescent="0.25">
      <c r="B104" s="68">
        <v>226246</v>
      </c>
      <c r="C104" s="18"/>
      <c r="D104" s="144">
        <v>40026</v>
      </c>
      <c r="E104" s="140">
        <f t="shared" si="2"/>
        <v>252.49658333333335</v>
      </c>
      <c r="O104" s="110"/>
      <c r="P104" s="110"/>
      <c r="Q104" s="110"/>
      <c r="R104" s="110"/>
      <c r="S104" s="110"/>
      <c r="T104" s="110"/>
      <c r="U104" s="110"/>
      <c r="V104" s="110"/>
      <c r="W104" s="110"/>
    </row>
    <row r="105" spans="2:23" s="5" customFormat="1" x14ac:dyDescent="0.25">
      <c r="B105" s="68">
        <v>306134</v>
      </c>
      <c r="C105" s="18"/>
      <c r="D105" s="144">
        <v>40057</v>
      </c>
      <c r="E105" s="140">
        <f t="shared" si="2"/>
        <v>239.11983333333333</v>
      </c>
      <c r="O105" s="110"/>
      <c r="P105" s="110"/>
      <c r="Q105" s="110"/>
      <c r="R105" s="110"/>
      <c r="S105" s="110"/>
      <c r="T105" s="110"/>
      <c r="U105" s="110"/>
      <c r="V105" s="110"/>
      <c r="W105" s="110"/>
    </row>
    <row r="106" spans="2:23" s="5" customFormat="1" x14ac:dyDescent="0.25">
      <c r="B106" s="68">
        <v>185963</v>
      </c>
      <c r="C106" s="18"/>
      <c r="D106" s="144">
        <v>40087</v>
      </c>
      <c r="E106" s="140">
        <f t="shared" si="2"/>
        <v>226.61741666666666</v>
      </c>
      <c r="O106" s="110"/>
      <c r="P106" s="110"/>
      <c r="Q106" s="110"/>
      <c r="R106" s="110"/>
      <c r="S106" s="110"/>
      <c r="T106" s="110"/>
      <c r="U106" s="110"/>
      <c r="V106" s="110"/>
      <c r="W106" s="110"/>
    </row>
    <row r="107" spans="2:23" s="5" customFormat="1" x14ac:dyDescent="0.25">
      <c r="B107" s="68">
        <v>178440</v>
      </c>
      <c r="C107" s="18"/>
      <c r="D107" s="144">
        <v>40118</v>
      </c>
      <c r="E107" s="140">
        <f t="shared" si="2"/>
        <v>210.48116666666667</v>
      </c>
      <c r="O107" s="110"/>
      <c r="P107" s="110"/>
      <c r="Q107" s="110"/>
      <c r="R107" s="110"/>
      <c r="S107" s="110"/>
      <c r="T107" s="110"/>
      <c r="U107" s="110"/>
      <c r="V107" s="110"/>
      <c r="W107" s="110"/>
    </row>
    <row r="108" spans="2:23" s="5" customFormat="1" x14ac:dyDescent="0.25">
      <c r="B108" s="68">
        <v>290701</v>
      </c>
      <c r="C108" s="18"/>
      <c r="D108" s="144">
        <v>40148</v>
      </c>
      <c r="E108" s="140">
        <f t="shared" si="2"/>
        <v>218.62649999999999</v>
      </c>
      <c r="O108" s="110"/>
      <c r="P108" s="110"/>
      <c r="Q108" s="110"/>
      <c r="R108" s="110"/>
      <c r="S108" s="110"/>
      <c r="T108" s="110"/>
      <c r="U108" s="110"/>
      <c r="V108" s="110"/>
      <c r="W108" s="110"/>
    </row>
    <row r="109" spans="2:23" s="5" customFormat="1" x14ac:dyDescent="0.25">
      <c r="B109" s="68">
        <v>229898</v>
      </c>
      <c r="C109" s="18"/>
      <c r="D109" s="144">
        <v>40179</v>
      </c>
      <c r="E109" s="140">
        <f t="shared" si="2"/>
        <v>223.69175000000001</v>
      </c>
      <c r="O109" s="110"/>
      <c r="P109" s="110"/>
      <c r="Q109" s="110"/>
      <c r="R109" s="110"/>
      <c r="S109" s="110"/>
      <c r="T109" s="110"/>
      <c r="U109" s="110"/>
      <c r="V109" s="110"/>
      <c r="W109" s="110"/>
    </row>
    <row r="110" spans="2:23" s="5" customFormat="1" x14ac:dyDescent="0.25">
      <c r="B110" s="68">
        <v>252086</v>
      </c>
      <c r="C110" s="18"/>
      <c r="D110" s="144">
        <v>40210</v>
      </c>
      <c r="E110" s="140">
        <f t="shared" si="2"/>
        <v>227.49241666666666</v>
      </c>
      <c r="O110" s="110"/>
      <c r="P110" s="110"/>
      <c r="Q110" s="110"/>
      <c r="R110" s="110"/>
      <c r="S110" s="110"/>
      <c r="T110" s="110"/>
      <c r="U110" s="110"/>
      <c r="V110" s="110"/>
      <c r="W110" s="110"/>
    </row>
    <row r="111" spans="2:23" s="5" customFormat="1" x14ac:dyDescent="0.25">
      <c r="B111" s="68">
        <v>243657</v>
      </c>
      <c r="C111" s="18"/>
      <c r="D111" s="144">
        <v>40238</v>
      </c>
      <c r="E111" s="140">
        <f t="shared" si="2"/>
        <v>229.20949999999999</v>
      </c>
      <c r="O111" s="110"/>
      <c r="P111" s="110"/>
      <c r="Q111" s="110"/>
      <c r="R111" s="110"/>
      <c r="S111" s="110"/>
      <c r="T111" s="110"/>
      <c r="U111" s="110"/>
      <c r="V111" s="110"/>
      <c r="W111" s="110"/>
    </row>
    <row r="112" spans="2:23" s="5" customFormat="1" x14ac:dyDescent="0.25">
      <c r="B112" s="68">
        <v>236903</v>
      </c>
      <c r="C112" s="18"/>
      <c r="D112" s="144">
        <v>40269</v>
      </c>
      <c r="E112" s="140">
        <f t="shared" si="2"/>
        <v>227.31016666666665</v>
      </c>
      <c r="O112" s="110"/>
      <c r="P112" s="110"/>
      <c r="Q112" s="110"/>
      <c r="R112" s="110"/>
      <c r="S112" s="110"/>
      <c r="T112" s="110"/>
      <c r="U112" s="110"/>
      <c r="V112" s="110"/>
      <c r="W112" s="110"/>
    </row>
    <row r="113" spans="2:23" s="5" customFormat="1" x14ac:dyDescent="0.25">
      <c r="B113" s="68">
        <v>327780</v>
      </c>
      <c r="C113" s="18"/>
      <c r="D113" s="144">
        <v>40299</v>
      </c>
      <c r="E113" s="140">
        <f t="shared" si="2"/>
        <v>239.14683333333335</v>
      </c>
      <c r="O113" s="110"/>
      <c r="P113" s="110"/>
      <c r="Q113" s="110"/>
      <c r="R113" s="110"/>
      <c r="S113" s="110"/>
      <c r="T113" s="110"/>
      <c r="U113" s="110"/>
      <c r="V113" s="110"/>
      <c r="W113" s="110"/>
    </row>
    <row r="114" spans="2:23" s="5" customFormat="1" x14ac:dyDescent="0.25">
      <c r="B114" s="68">
        <v>273419</v>
      </c>
      <c r="C114" s="18"/>
      <c r="D114" s="144">
        <v>40330</v>
      </c>
      <c r="E114" s="140">
        <f t="shared" si="2"/>
        <v>248.52791666666667</v>
      </c>
      <c r="O114" s="110"/>
      <c r="P114" s="110"/>
      <c r="Q114" s="110"/>
      <c r="R114" s="110"/>
      <c r="S114" s="110"/>
      <c r="T114" s="110"/>
      <c r="U114" s="110"/>
      <c r="V114" s="110"/>
      <c r="W114" s="110"/>
    </row>
    <row r="115" spans="2:23" s="5" customFormat="1" x14ac:dyDescent="0.25">
      <c r="B115" s="68">
        <v>259014</v>
      </c>
      <c r="C115" s="18"/>
      <c r="D115" s="144">
        <v>40360</v>
      </c>
      <c r="E115" s="140">
        <f t="shared" si="2"/>
        <v>250.85341666666665</v>
      </c>
      <c r="O115" s="110"/>
      <c r="P115" s="110"/>
      <c r="Q115" s="110"/>
      <c r="R115" s="110"/>
      <c r="S115" s="110"/>
      <c r="T115" s="110"/>
      <c r="U115" s="110"/>
      <c r="V115" s="110"/>
      <c r="W115" s="110"/>
    </row>
    <row r="116" spans="2:23" s="5" customFormat="1" x14ac:dyDescent="0.25">
      <c r="B116" s="68">
        <v>301244</v>
      </c>
      <c r="C116" s="18"/>
      <c r="D116" s="144">
        <v>40391</v>
      </c>
      <c r="E116" s="140">
        <f t="shared" si="2"/>
        <v>257.10325</v>
      </c>
      <c r="O116" s="110"/>
      <c r="P116" s="110"/>
      <c r="Q116" s="110"/>
      <c r="R116" s="110"/>
      <c r="S116" s="110"/>
      <c r="T116" s="110"/>
      <c r="U116" s="110"/>
      <c r="V116" s="110"/>
      <c r="W116" s="110"/>
    </row>
    <row r="117" spans="2:23" s="5" customFormat="1" x14ac:dyDescent="0.25">
      <c r="B117" s="68">
        <v>384991</v>
      </c>
      <c r="C117" s="18"/>
      <c r="D117" s="144">
        <v>40422</v>
      </c>
      <c r="E117" s="140">
        <f t="shared" si="2"/>
        <v>263.67466666666667</v>
      </c>
      <c r="O117" s="110"/>
      <c r="P117" s="110"/>
      <c r="Q117" s="110"/>
      <c r="R117" s="110"/>
      <c r="S117" s="110"/>
      <c r="T117" s="110"/>
      <c r="U117" s="110"/>
      <c r="V117" s="110"/>
      <c r="W117" s="110"/>
    </row>
    <row r="118" spans="2:23" s="5" customFormat="1" x14ac:dyDescent="0.25">
      <c r="B118" s="68">
        <v>306658</v>
      </c>
      <c r="C118" s="18"/>
      <c r="D118" s="144">
        <v>40452</v>
      </c>
      <c r="E118" s="140">
        <f t="shared" si="2"/>
        <v>273.73258333333331</v>
      </c>
      <c r="O118" s="110"/>
      <c r="P118" s="110"/>
      <c r="Q118" s="110"/>
      <c r="R118" s="110"/>
      <c r="S118" s="110"/>
      <c r="T118" s="110"/>
      <c r="U118" s="110"/>
      <c r="V118" s="110"/>
      <c r="W118" s="110"/>
    </row>
    <row r="119" spans="2:23" s="5" customFormat="1" x14ac:dyDescent="0.25">
      <c r="B119" s="68">
        <v>573626</v>
      </c>
      <c r="C119" s="18"/>
      <c r="D119" s="144">
        <v>40483</v>
      </c>
      <c r="E119" s="140">
        <f t="shared" si="2"/>
        <v>306.66475000000003</v>
      </c>
      <c r="O119" s="110"/>
      <c r="P119" s="110"/>
      <c r="Q119" s="110"/>
      <c r="R119" s="110"/>
      <c r="S119" s="110"/>
      <c r="T119" s="110"/>
      <c r="U119" s="110"/>
      <c r="V119" s="110"/>
      <c r="W119" s="110"/>
    </row>
    <row r="120" spans="2:23" s="5" customFormat="1" x14ac:dyDescent="0.25">
      <c r="B120" s="68">
        <v>936677</v>
      </c>
      <c r="C120" s="18"/>
      <c r="D120" s="144">
        <v>40513</v>
      </c>
      <c r="E120" s="140">
        <f t="shared" si="2"/>
        <v>360.49608333333333</v>
      </c>
      <c r="O120" s="110"/>
      <c r="P120" s="110"/>
      <c r="Q120" s="110"/>
      <c r="R120" s="110"/>
      <c r="S120" s="110"/>
      <c r="T120" s="110"/>
      <c r="U120" s="110"/>
      <c r="V120" s="110"/>
      <c r="W120" s="110"/>
    </row>
    <row r="121" spans="2:23" s="5" customFormat="1" x14ac:dyDescent="0.25">
      <c r="B121" s="68">
        <v>502998</v>
      </c>
      <c r="C121" s="18"/>
      <c r="D121" s="144">
        <v>40544</v>
      </c>
      <c r="E121" s="140">
        <f t="shared" si="2"/>
        <v>383.25441666666671</v>
      </c>
      <c r="O121" s="110"/>
      <c r="P121" s="110"/>
      <c r="Q121" s="110"/>
      <c r="R121" s="110"/>
      <c r="S121" s="110"/>
      <c r="T121" s="110"/>
      <c r="U121" s="110"/>
      <c r="V121" s="110"/>
      <c r="W121" s="110"/>
    </row>
    <row r="122" spans="2:23" s="5" customFormat="1" x14ac:dyDescent="0.25">
      <c r="B122" s="68">
        <v>313350</v>
      </c>
      <c r="C122" s="18"/>
      <c r="D122" s="144">
        <v>40575</v>
      </c>
      <c r="E122" s="140">
        <f t="shared" si="2"/>
        <v>388.35975000000002</v>
      </c>
      <c r="O122" s="110"/>
      <c r="P122" s="110"/>
      <c r="Q122" s="110"/>
      <c r="R122" s="110"/>
      <c r="S122" s="110"/>
      <c r="T122" s="110"/>
      <c r="U122" s="110"/>
      <c r="V122" s="110"/>
      <c r="W122" s="110"/>
    </row>
    <row r="123" spans="2:23" s="5" customFormat="1" x14ac:dyDescent="0.25">
      <c r="B123" s="68">
        <v>518808</v>
      </c>
      <c r="C123" s="18"/>
      <c r="D123" s="144">
        <v>40603</v>
      </c>
      <c r="E123" s="140">
        <f t="shared" si="2"/>
        <v>411.28899999999999</v>
      </c>
      <c r="O123" s="110"/>
      <c r="P123" s="110"/>
      <c r="Q123" s="110"/>
      <c r="R123" s="110"/>
      <c r="S123" s="110"/>
      <c r="T123" s="110"/>
      <c r="U123" s="110"/>
      <c r="V123" s="110"/>
      <c r="W123" s="110"/>
    </row>
    <row r="124" spans="2:23" s="5" customFormat="1" x14ac:dyDescent="0.25">
      <c r="B124" s="68">
        <v>578883</v>
      </c>
      <c r="C124" s="18"/>
      <c r="D124" s="144">
        <v>40634</v>
      </c>
      <c r="E124" s="140">
        <f t="shared" si="2"/>
        <v>439.78733333333332</v>
      </c>
      <c r="O124" s="110"/>
      <c r="P124" s="110"/>
      <c r="Q124" s="110"/>
      <c r="R124" s="110"/>
      <c r="S124" s="110"/>
      <c r="T124" s="110"/>
      <c r="U124" s="110"/>
      <c r="V124" s="110"/>
      <c r="W124" s="110"/>
    </row>
    <row r="125" spans="2:23" s="5" customFormat="1" x14ac:dyDescent="0.25">
      <c r="B125" s="68">
        <v>1033240</v>
      </c>
      <c r="C125" s="18"/>
      <c r="D125" s="144">
        <v>40664</v>
      </c>
      <c r="E125" s="140">
        <f t="shared" ref="E125:E156" si="3">+AVERAGE(B114:B125)/1000</f>
        <v>498.57566666666668</v>
      </c>
      <c r="O125" s="110"/>
      <c r="P125" s="110"/>
      <c r="Q125" s="110"/>
      <c r="R125" s="110"/>
      <c r="S125" s="110"/>
      <c r="T125" s="110"/>
      <c r="U125" s="110"/>
      <c r="V125" s="110"/>
      <c r="W125" s="110"/>
    </row>
    <row r="126" spans="2:23" s="5" customFormat="1" x14ac:dyDescent="0.25">
      <c r="B126" s="68">
        <v>646857</v>
      </c>
      <c r="C126" s="18"/>
      <c r="D126" s="144">
        <v>40695</v>
      </c>
      <c r="E126" s="140">
        <f t="shared" si="3"/>
        <v>529.69550000000004</v>
      </c>
      <c r="O126" s="110"/>
      <c r="P126" s="110"/>
      <c r="Q126" s="110"/>
      <c r="R126" s="110"/>
      <c r="S126" s="110"/>
      <c r="T126" s="110"/>
      <c r="U126" s="110"/>
      <c r="V126" s="110"/>
      <c r="W126" s="110"/>
    </row>
    <row r="127" spans="2:23" s="5" customFormat="1" x14ac:dyDescent="0.25">
      <c r="B127" s="68">
        <v>530656</v>
      </c>
      <c r="C127" s="18"/>
      <c r="D127" s="144">
        <v>40725</v>
      </c>
      <c r="E127" s="140">
        <f t="shared" si="3"/>
        <v>552.33233333333339</v>
      </c>
      <c r="O127" s="110"/>
      <c r="P127" s="110"/>
      <c r="Q127" s="110"/>
      <c r="R127" s="110"/>
      <c r="S127" s="110"/>
      <c r="T127" s="110"/>
      <c r="U127" s="110"/>
      <c r="V127" s="110"/>
      <c r="W127" s="110"/>
    </row>
    <row r="128" spans="2:23" s="5" customFormat="1" x14ac:dyDescent="0.25">
      <c r="B128" s="68">
        <v>389363</v>
      </c>
      <c r="C128" s="18"/>
      <c r="D128" s="144">
        <v>40756</v>
      </c>
      <c r="E128" s="140">
        <f t="shared" si="3"/>
        <v>559.67558333333341</v>
      </c>
      <c r="O128" s="110"/>
      <c r="P128" s="110"/>
      <c r="Q128" s="110"/>
      <c r="R128" s="110"/>
      <c r="S128" s="110"/>
      <c r="T128" s="110"/>
      <c r="U128" s="110"/>
      <c r="V128" s="110"/>
      <c r="W128" s="110"/>
    </row>
    <row r="129" spans="2:23" s="5" customFormat="1" x14ac:dyDescent="0.25">
      <c r="B129" s="68">
        <v>200367</v>
      </c>
      <c r="C129" s="18"/>
      <c r="D129" s="144">
        <v>40787</v>
      </c>
      <c r="E129" s="140">
        <f t="shared" si="3"/>
        <v>544.29025000000001</v>
      </c>
      <c r="O129" s="110"/>
      <c r="P129" s="110"/>
      <c r="Q129" s="110"/>
      <c r="R129" s="110"/>
      <c r="S129" s="110"/>
      <c r="T129" s="110"/>
      <c r="U129" s="110"/>
      <c r="V129" s="110"/>
      <c r="W129" s="110"/>
    </row>
    <row r="130" spans="2:23" s="5" customFormat="1" x14ac:dyDescent="0.25">
      <c r="B130" s="18">
        <v>152384</v>
      </c>
      <c r="C130" s="18"/>
      <c r="D130" s="144">
        <v>40817</v>
      </c>
      <c r="E130" s="140">
        <f t="shared" si="3"/>
        <v>531.43408333333332</v>
      </c>
      <c r="O130" s="110"/>
      <c r="P130" s="110"/>
      <c r="Q130" s="110"/>
      <c r="R130" s="110"/>
      <c r="S130" s="110"/>
      <c r="T130" s="110"/>
      <c r="U130" s="110"/>
      <c r="V130" s="110"/>
      <c r="W130" s="110"/>
    </row>
    <row r="131" spans="2:23" s="5" customFormat="1" x14ac:dyDescent="0.25">
      <c r="B131" s="18">
        <v>183895</v>
      </c>
      <c r="C131" s="18"/>
      <c r="D131" s="144">
        <v>40848</v>
      </c>
      <c r="E131" s="140">
        <f t="shared" si="3"/>
        <v>498.95650000000001</v>
      </c>
      <c r="O131" s="110"/>
      <c r="P131" s="110"/>
      <c r="Q131" s="110"/>
      <c r="R131" s="110"/>
      <c r="S131" s="110"/>
      <c r="T131" s="110"/>
      <c r="U131" s="110"/>
      <c r="V131" s="110"/>
      <c r="W131" s="110"/>
    </row>
    <row r="132" spans="2:23" s="5" customFormat="1" x14ac:dyDescent="0.25">
      <c r="B132" s="18">
        <v>193707</v>
      </c>
      <c r="C132" s="18"/>
      <c r="D132" s="144">
        <v>40878</v>
      </c>
      <c r="E132" s="140">
        <f t="shared" si="3"/>
        <v>437.04233333333332</v>
      </c>
      <c r="O132" s="110"/>
      <c r="P132" s="110"/>
      <c r="Q132" s="110"/>
      <c r="R132" s="110"/>
      <c r="S132" s="110"/>
      <c r="T132" s="110"/>
      <c r="U132" s="110"/>
      <c r="V132" s="110"/>
      <c r="W132" s="110"/>
    </row>
    <row r="133" spans="2:23" s="5" customFormat="1" x14ac:dyDescent="0.25">
      <c r="B133" s="68">
        <v>206120</v>
      </c>
      <c r="C133" s="18"/>
      <c r="D133" s="144">
        <v>40909</v>
      </c>
      <c r="E133" s="140">
        <f t="shared" si="3"/>
        <v>412.30250000000001</v>
      </c>
      <c r="O133" s="110"/>
      <c r="P133" s="110"/>
      <c r="Q133" s="110"/>
      <c r="R133" s="110"/>
      <c r="S133" s="110"/>
      <c r="T133" s="110"/>
      <c r="U133" s="110"/>
      <c r="V133" s="110"/>
      <c r="W133" s="110"/>
    </row>
    <row r="134" spans="2:23" s="5" customFormat="1" x14ac:dyDescent="0.25">
      <c r="B134" s="68">
        <v>238269</v>
      </c>
      <c r="C134" s="18"/>
      <c r="D134" s="144">
        <v>40940</v>
      </c>
      <c r="E134" s="140">
        <f t="shared" si="3"/>
        <v>406.04575</v>
      </c>
      <c r="O134" s="110"/>
      <c r="P134" s="110"/>
      <c r="Q134" s="110"/>
      <c r="R134" s="110"/>
      <c r="S134" s="110"/>
      <c r="T134" s="110"/>
      <c r="U134" s="110"/>
      <c r="V134" s="110"/>
      <c r="W134" s="110"/>
    </row>
    <row r="135" spans="2:23" s="5" customFormat="1" x14ac:dyDescent="0.25">
      <c r="B135" s="68">
        <v>142013</v>
      </c>
      <c r="C135" s="18"/>
      <c r="D135" s="144">
        <v>40969</v>
      </c>
      <c r="E135" s="140">
        <f t="shared" si="3"/>
        <v>374.64616666666666</v>
      </c>
      <c r="O135" s="110"/>
      <c r="P135" s="110"/>
      <c r="Q135" s="110"/>
      <c r="R135" s="110"/>
      <c r="S135" s="110"/>
      <c r="T135" s="110"/>
      <c r="U135" s="110"/>
      <c r="V135" s="110"/>
      <c r="W135" s="110"/>
    </row>
    <row r="136" spans="2:23" s="5" customFormat="1" x14ac:dyDescent="0.25">
      <c r="B136" s="68">
        <v>273356</v>
      </c>
      <c r="C136" s="18"/>
      <c r="D136" s="144">
        <v>41000</v>
      </c>
      <c r="E136" s="140">
        <f t="shared" si="3"/>
        <v>349.18558333333334</v>
      </c>
      <c r="O136" s="110"/>
      <c r="P136" s="110"/>
      <c r="Q136" s="110"/>
      <c r="R136" s="110"/>
      <c r="S136" s="110"/>
      <c r="T136" s="110"/>
      <c r="U136" s="110"/>
      <c r="V136" s="110"/>
      <c r="W136" s="110"/>
    </row>
    <row r="137" spans="2:23" s="5" customFormat="1" x14ac:dyDescent="0.25">
      <c r="B137" s="68">
        <v>383808</v>
      </c>
      <c r="C137" s="18"/>
      <c r="D137" s="144">
        <v>41030</v>
      </c>
      <c r="E137" s="140">
        <f t="shared" si="3"/>
        <v>295.06625000000003</v>
      </c>
      <c r="O137" s="110"/>
      <c r="P137" s="110"/>
      <c r="Q137" s="110"/>
      <c r="R137" s="110"/>
      <c r="S137" s="110"/>
      <c r="T137" s="110"/>
      <c r="U137" s="110"/>
      <c r="V137" s="110"/>
      <c r="W137" s="110"/>
    </row>
    <row r="138" spans="2:23" s="5" customFormat="1" x14ac:dyDescent="0.25">
      <c r="B138" s="68">
        <v>411135</v>
      </c>
      <c r="C138" s="18"/>
      <c r="D138" s="144">
        <v>41061</v>
      </c>
      <c r="E138" s="140">
        <f t="shared" si="3"/>
        <v>275.42275000000001</v>
      </c>
      <c r="O138" s="110"/>
      <c r="P138" s="110"/>
      <c r="Q138" s="110"/>
      <c r="R138" s="110"/>
      <c r="S138" s="110"/>
      <c r="T138" s="110"/>
      <c r="U138" s="110"/>
      <c r="V138" s="110"/>
      <c r="W138" s="110"/>
    </row>
    <row r="139" spans="2:23" s="5" customFormat="1" x14ac:dyDescent="0.25">
      <c r="B139" s="68">
        <v>330446</v>
      </c>
      <c r="C139" s="18"/>
      <c r="D139" s="144">
        <v>41091</v>
      </c>
      <c r="E139" s="140">
        <f t="shared" si="3"/>
        <v>258.73858333333334</v>
      </c>
      <c r="O139" s="110"/>
      <c r="P139" s="110"/>
      <c r="Q139" s="110"/>
      <c r="R139" s="110"/>
      <c r="S139" s="110"/>
      <c r="T139" s="110"/>
      <c r="U139" s="110"/>
      <c r="V139" s="110"/>
      <c r="W139" s="110"/>
    </row>
    <row r="140" spans="2:23" s="5" customFormat="1" x14ac:dyDescent="0.25">
      <c r="B140" s="68">
        <v>428960</v>
      </c>
      <c r="C140" s="18"/>
      <c r="D140" s="144">
        <v>41122</v>
      </c>
      <c r="E140" s="140">
        <f t="shared" si="3"/>
        <v>262.03833333333336</v>
      </c>
      <c r="O140" s="110"/>
      <c r="P140" s="110"/>
      <c r="Q140" s="110"/>
      <c r="R140" s="110"/>
      <c r="S140" s="110"/>
      <c r="T140" s="110"/>
      <c r="U140" s="110"/>
      <c r="V140" s="110"/>
      <c r="W140" s="110"/>
    </row>
    <row r="141" spans="2:23" s="5" customFormat="1" x14ac:dyDescent="0.25">
      <c r="B141" s="68">
        <v>381493</v>
      </c>
      <c r="C141" s="18"/>
      <c r="D141" s="144">
        <v>41153</v>
      </c>
      <c r="E141" s="140">
        <f t="shared" si="3"/>
        <v>277.13216666666671</v>
      </c>
      <c r="O141" s="110"/>
      <c r="P141" s="110"/>
      <c r="Q141" s="110"/>
      <c r="R141" s="110"/>
      <c r="S141" s="110"/>
      <c r="T141" s="110"/>
      <c r="U141" s="110"/>
      <c r="V141" s="110"/>
      <c r="W141" s="110"/>
    </row>
    <row r="142" spans="2:23" s="5" customFormat="1" x14ac:dyDescent="0.25">
      <c r="B142" s="68">
        <v>232960</v>
      </c>
      <c r="C142" s="18"/>
      <c r="D142" s="144">
        <v>41183</v>
      </c>
      <c r="E142" s="140">
        <f t="shared" si="3"/>
        <v>283.84683333333334</v>
      </c>
      <c r="O142" s="110"/>
      <c r="P142" s="110"/>
      <c r="Q142" s="110"/>
      <c r="R142" s="110"/>
      <c r="S142" s="110"/>
      <c r="T142" s="110"/>
      <c r="U142" s="110"/>
      <c r="V142" s="110"/>
      <c r="W142" s="110"/>
    </row>
    <row r="143" spans="2:23" s="5" customFormat="1" x14ac:dyDescent="0.25">
      <c r="B143" s="68">
        <v>201850</v>
      </c>
      <c r="C143" s="18"/>
      <c r="D143" s="144">
        <v>41214</v>
      </c>
      <c r="E143" s="140">
        <f t="shared" si="3"/>
        <v>285.34308333333331</v>
      </c>
      <c r="O143" s="110"/>
      <c r="P143" s="110"/>
      <c r="Q143" s="110"/>
      <c r="R143" s="110"/>
      <c r="S143" s="110"/>
      <c r="T143" s="110"/>
      <c r="U143" s="110"/>
      <c r="V143" s="110"/>
      <c r="W143" s="110"/>
    </row>
    <row r="144" spans="2:23" s="5" customFormat="1" x14ac:dyDescent="0.25">
      <c r="B144" s="68">
        <v>248992</v>
      </c>
      <c r="C144" s="18"/>
      <c r="D144" s="144">
        <v>41244</v>
      </c>
      <c r="E144" s="140">
        <f t="shared" si="3"/>
        <v>289.95016666666669</v>
      </c>
      <c r="O144" s="110"/>
      <c r="P144" s="110"/>
      <c r="Q144" s="110"/>
      <c r="R144" s="110"/>
      <c r="S144" s="110"/>
      <c r="T144" s="110"/>
      <c r="U144" s="110"/>
      <c r="V144" s="110"/>
      <c r="W144" s="110"/>
    </row>
    <row r="145" spans="2:23" s="158" customFormat="1" x14ac:dyDescent="0.25">
      <c r="B145" s="205">
        <v>342860</v>
      </c>
      <c r="C145" s="29"/>
      <c r="D145" s="144">
        <v>41275</v>
      </c>
      <c r="E145" s="140">
        <f t="shared" si="3"/>
        <v>301.34516666666667</v>
      </c>
      <c r="O145" s="112"/>
      <c r="P145" s="110"/>
      <c r="Q145" s="110"/>
      <c r="R145" s="110"/>
      <c r="S145" s="110"/>
      <c r="T145" s="110"/>
      <c r="U145" s="110"/>
      <c r="V145" s="110"/>
      <c r="W145" s="110"/>
    </row>
    <row r="146" spans="2:23" s="158" customFormat="1" x14ac:dyDescent="0.25">
      <c r="B146" s="205">
        <v>437029</v>
      </c>
      <c r="C146" s="29"/>
      <c r="D146" s="144">
        <v>41306</v>
      </c>
      <c r="E146" s="140">
        <f t="shared" si="3"/>
        <v>317.9085</v>
      </c>
      <c r="O146" s="112"/>
      <c r="P146" s="110"/>
      <c r="Q146" s="110"/>
      <c r="R146" s="110"/>
      <c r="S146" s="110"/>
      <c r="T146" s="110"/>
      <c r="U146" s="110"/>
      <c r="V146" s="110"/>
      <c r="W146" s="110"/>
    </row>
    <row r="147" spans="2:23" s="158" customFormat="1" x14ac:dyDescent="0.25">
      <c r="B147" s="205">
        <v>321469</v>
      </c>
      <c r="C147" s="29"/>
      <c r="D147" s="144">
        <v>41334</v>
      </c>
      <c r="E147" s="140">
        <f t="shared" si="3"/>
        <v>332.8631666666667</v>
      </c>
      <c r="O147" s="112"/>
      <c r="P147" s="110"/>
      <c r="Q147" s="110"/>
      <c r="R147" s="110"/>
      <c r="S147" s="110"/>
      <c r="T147" s="110"/>
      <c r="U147" s="110"/>
      <c r="V147" s="110"/>
      <c r="W147" s="110"/>
    </row>
    <row r="148" spans="2:23" s="158" customFormat="1" x14ac:dyDescent="0.25">
      <c r="B148" s="205">
        <v>224430</v>
      </c>
      <c r="C148" s="29"/>
      <c r="D148" s="144">
        <v>41365</v>
      </c>
      <c r="E148" s="140">
        <f t="shared" si="3"/>
        <v>328.786</v>
      </c>
      <c r="O148" s="112"/>
      <c r="P148" s="110"/>
      <c r="Q148" s="110"/>
      <c r="R148" s="110"/>
      <c r="S148" s="110"/>
      <c r="T148" s="110"/>
      <c r="U148" s="110"/>
      <c r="V148" s="110"/>
      <c r="W148" s="110"/>
    </row>
    <row r="149" spans="2:23" s="158" customFormat="1" x14ac:dyDescent="0.25">
      <c r="B149" s="205">
        <v>587426</v>
      </c>
      <c r="C149" s="29"/>
      <c r="D149" s="144">
        <v>41395</v>
      </c>
      <c r="E149" s="140">
        <f t="shared" si="3"/>
        <v>345.75416666666666</v>
      </c>
      <c r="O149" s="112"/>
      <c r="P149" s="110"/>
      <c r="Q149" s="110"/>
      <c r="R149" s="110"/>
      <c r="S149" s="110"/>
      <c r="T149" s="110"/>
      <c r="U149" s="110"/>
      <c r="V149" s="110"/>
      <c r="W149" s="110"/>
    </row>
    <row r="150" spans="2:23" s="158" customFormat="1" x14ac:dyDescent="0.25">
      <c r="B150" s="205">
        <v>311611</v>
      </c>
      <c r="C150" s="29"/>
      <c r="D150" s="144">
        <v>41426</v>
      </c>
      <c r="E150" s="140">
        <f t="shared" si="3"/>
        <v>337.46050000000002</v>
      </c>
      <c r="O150" s="112"/>
      <c r="P150" s="110"/>
      <c r="Q150" s="110"/>
      <c r="R150" s="110"/>
      <c r="S150" s="110"/>
      <c r="T150" s="110"/>
      <c r="U150" s="110"/>
      <c r="V150" s="110"/>
      <c r="W150" s="110"/>
    </row>
    <row r="151" spans="2:23" s="158" customFormat="1" x14ac:dyDescent="0.25">
      <c r="B151" s="205">
        <v>415986</v>
      </c>
      <c r="C151" s="29"/>
      <c r="D151" s="144">
        <v>41456</v>
      </c>
      <c r="E151" s="140">
        <f t="shared" si="3"/>
        <v>344.5888333333333</v>
      </c>
      <c r="O151" s="112"/>
      <c r="P151" s="110"/>
      <c r="Q151" s="110"/>
      <c r="R151" s="110"/>
      <c r="S151" s="110"/>
      <c r="T151" s="110"/>
      <c r="U151" s="110"/>
      <c r="V151" s="110"/>
      <c r="W151" s="110"/>
    </row>
    <row r="152" spans="2:23" s="158" customFormat="1" x14ac:dyDescent="0.25">
      <c r="B152" s="205">
        <v>506480</v>
      </c>
      <c r="C152" s="29"/>
      <c r="D152" s="144">
        <v>41487</v>
      </c>
      <c r="E152" s="140">
        <f t="shared" si="3"/>
        <v>351.04883333333333</v>
      </c>
      <c r="O152" s="112"/>
      <c r="P152" s="110"/>
      <c r="Q152" s="110"/>
      <c r="R152" s="110"/>
      <c r="S152" s="110"/>
      <c r="T152" s="110"/>
      <c r="U152" s="110"/>
      <c r="V152" s="110"/>
      <c r="W152" s="110"/>
    </row>
    <row r="153" spans="2:23" s="158" customFormat="1" x14ac:dyDescent="0.25">
      <c r="B153" s="205">
        <v>349663</v>
      </c>
      <c r="C153" s="29"/>
      <c r="D153" s="144">
        <v>41518</v>
      </c>
      <c r="E153" s="140">
        <f t="shared" si="3"/>
        <v>348.3963333333333</v>
      </c>
      <c r="O153" s="112"/>
      <c r="P153" s="110"/>
      <c r="Q153" s="110"/>
      <c r="R153" s="110"/>
      <c r="S153" s="110"/>
      <c r="T153" s="110"/>
      <c r="U153" s="110"/>
      <c r="V153" s="110"/>
      <c r="W153" s="110"/>
    </row>
    <row r="154" spans="2:23" s="158" customFormat="1" x14ac:dyDescent="0.25">
      <c r="B154" s="205">
        <v>215235</v>
      </c>
      <c r="C154" s="29"/>
      <c r="D154" s="144">
        <v>41548</v>
      </c>
      <c r="E154" s="140">
        <f t="shared" si="3"/>
        <v>346.91924999999998</v>
      </c>
      <c r="O154" s="112"/>
      <c r="P154" s="110"/>
      <c r="Q154" s="110"/>
      <c r="R154" s="110"/>
      <c r="S154" s="110"/>
      <c r="T154" s="110"/>
      <c r="U154" s="110"/>
      <c r="V154" s="110"/>
      <c r="W154" s="110"/>
    </row>
    <row r="155" spans="2:23" s="158" customFormat="1" x14ac:dyDescent="0.25">
      <c r="B155" s="205">
        <v>318558</v>
      </c>
      <c r="C155" s="29"/>
      <c r="D155" s="144">
        <v>41579</v>
      </c>
      <c r="E155" s="140">
        <f t="shared" si="3"/>
        <v>356.64491666666669</v>
      </c>
      <c r="O155" s="112"/>
      <c r="P155" s="110"/>
      <c r="Q155" s="110"/>
      <c r="R155" s="110"/>
      <c r="S155" s="110"/>
      <c r="T155" s="110"/>
      <c r="U155" s="110"/>
      <c r="V155" s="110"/>
      <c r="W155" s="110"/>
    </row>
    <row r="156" spans="2:23" s="29" customFormat="1" x14ac:dyDescent="0.25">
      <c r="B156" s="205">
        <v>216469</v>
      </c>
      <c r="D156" s="144">
        <v>41609</v>
      </c>
      <c r="E156" s="140">
        <f t="shared" si="3"/>
        <v>353.93466666666666</v>
      </c>
      <c r="O156" s="112"/>
      <c r="P156" s="110"/>
      <c r="Q156" s="110"/>
      <c r="R156" s="110"/>
      <c r="S156" s="110"/>
      <c r="T156" s="110"/>
      <c r="U156" s="110"/>
      <c r="V156" s="110"/>
      <c r="W156" s="110"/>
    </row>
    <row r="157" spans="2:23" x14ac:dyDescent="0.25">
      <c r="B157" s="205">
        <v>381559</v>
      </c>
      <c r="C157" s="29"/>
      <c r="D157" s="144">
        <v>41640</v>
      </c>
      <c r="E157" s="140">
        <f t="shared" ref="E157:E166" si="4">+AVERAGE(B146:B157)/1000</f>
        <v>357.15958333333333</v>
      </c>
    </row>
    <row r="158" spans="2:23" x14ac:dyDescent="0.25">
      <c r="B158" s="205">
        <v>518145</v>
      </c>
      <c r="C158" s="29"/>
      <c r="D158" s="144">
        <v>41671</v>
      </c>
      <c r="E158" s="140">
        <f t="shared" si="4"/>
        <v>363.91924999999998</v>
      </c>
    </row>
    <row r="159" spans="2:23" x14ac:dyDescent="0.25">
      <c r="B159" s="205">
        <v>608810</v>
      </c>
      <c r="C159" s="29"/>
      <c r="D159" s="144">
        <v>41699</v>
      </c>
      <c r="E159" s="140">
        <f t="shared" si="4"/>
        <v>387.86433333333332</v>
      </c>
    </row>
    <row r="160" spans="2:23" x14ac:dyDescent="0.25">
      <c r="B160" s="205">
        <v>483303</v>
      </c>
      <c r="C160" s="29"/>
      <c r="D160" s="144">
        <v>41730</v>
      </c>
      <c r="E160" s="140">
        <f t="shared" si="4"/>
        <v>409.43708333333331</v>
      </c>
    </row>
    <row r="161" spans="2:5" x14ac:dyDescent="0.25">
      <c r="B161" s="205">
        <v>269707</v>
      </c>
      <c r="C161" s="29"/>
      <c r="D161" s="144">
        <v>41760</v>
      </c>
      <c r="E161" s="140">
        <f t="shared" si="4"/>
        <v>382.96050000000002</v>
      </c>
    </row>
    <row r="162" spans="2:5" x14ac:dyDescent="0.25">
      <c r="B162" s="205">
        <v>169322</v>
      </c>
      <c r="C162" s="29"/>
      <c r="D162" s="144">
        <v>41791</v>
      </c>
      <c r="E162" s="140">
        <f t="shared" si="4"/>
        <v>371.1030833333333</v>
      </c>
    </row>
    <row r="163" spans="2:5" x14ac:dyDescent="0.25">
      <c r="B163" s="205">
        <v>221809</v>
      </c>
      <c r="C163" s="29"/>
      <c r="D163" s="144">
        <v>41821</v>
      </c>
      <c r="E163" s="140">
        <f t="shared" si="4"/>
        <v>354.92166666666668</v>
      </c>
    </row>
    <row r="164" spans="2:5" x14ac:dyDescent="0.25">
      <c r="B164" s="205">
        <v>287812</v>
      </c>
      <c r="C164" s="29"/>
      <c r="D164" s="144">
        <v>41852</v>
      </c>
      <c r="E164" s="140">
        <f t="shared" si="4"/>
        <v>336.6993333333333</v>
      </c>
    </row>
    <row r="165" spans="2:5" x14ac:dyDescent="0.25">
      <c r="B165" s="205">
        <v>207801</v>
      </c>
      <c r="C165" s="29"/>
      <c r="D165" s="144">
        <v>41883</v>
      </c>
      <c r="E165" s="140">
        <f t="shared" si="4"/>
        <v>324.8775</v>
      </c>
    </row>
    <row r="166" spans="2:5" x14ac:dyDescent="0.25">
      <c r="B166" s="205">
        <v>203667</v>
      </c>
      <c r="C166" s="29"/>
      <c r="D166" s="144">
        <v>41913</v>
      </c>
      <c r="E166" s="140">
        <f t="shared" si="4"/>
        <v>323.9135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20</oddFooter>
  </headerFooter>
  <ignoredErrors>
    <ignoredError sqref="E50:E166" formulaRange="1"/>
  </ignoredError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6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12.28515625" style="29" hidden="1" customWidth="1"/>
    <col min="15" max="19" width="11.42578125" style="110"/>
    <col min="20" max="20" width="12.7109375" style="110" bestFit="1" customWidth="1"/>
    <col min="21" max="24" width="11.42578125" style="110"/>
    <col min="25" max="33" width="11.42578125" style="5"/>
    <col min="34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1" x14ac:dyDescent="0.25">
      <c r="A7" s="49"/>
      <c r="B7" s="30"/>
      <c r="C7" s="235" t="s">
        <v>67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1" x14ac:dyDescent="0.25">
      <c r="A8" s="49"/>
      <c r="B8" s="30"/>
      <c r="C8" s="232" t="s">
        <v>65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1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87"/>
      <c r="L9" s="51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21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64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  <c r="O12" s="18"/>
      <c r="P12" s="18"/>
      <c r="Q12" s="18"/>
      <c r="R12" s="18"/>
      <c r="S12" s="18"/>
      <c r="T12" s="18"/>
      <c r="U12" s="18"/>
    </row>
    <row r="13" spans="1:21" x14ac:dyDescent="0.25">
      <c r="A13" s="49"/>
      <c r="B13" s="60" t="s">
        <v>3</v>
      </c>
      <c r="C13" s="63">
        <v>51.448</v>
      </c>
      <c r="D13" s="63">
        <v>3.8149999999999999</v>
      </c>
      <c r="E13" s="63">
        <v>76.953999999999994</v>
      </c>
      <c r="F13" s="63">
        <v>22.902000000000001</v>
      </c>
      <c r="G13" s="63">
        <v>25.353000000000002</v>
      </c>
      <c r="H13" s="65">
        <v>42.231000000000002</v>
      </c>
      <c r="I13" s="63">
        <v>66.57200331321738</v>
      </c>
      <c r="J13" s="63">
        <v>166.57200331321738</v>
      </c>
      <c r="K13" s="63">
        <v>10.702122085407396</v>
      </c>
      <c r="L13" s="51"/>
      <c r="N13" s="28">
        <f t="shared" ref="N13:N24" si="0">IF(H13="","",1)</f>
        <v>1</v>
      </c>
      <c r="O13" s="68">
        <v>51448</v>
      </c>
      <c r="P13" s="68">
        <v>3815</v>
      </c>
      <c r="Q13" s="68">
        <v>76954</v>
      </c>
      <c r="R13" s="68">
        <v>22902</v>
      </c>
      <c r="S13" s="68">
        <v>25353</v>
      </c>
      <c r="T13" s="204">
        <v>42231</v>
      </c>
      <c r="U13" s="18"/>
    </row>
    <row r="14" spans="1:21" x14ac:dyDescent="0.25">
      <c r="A14" s="49"/>
      <c r="B14" s="60" t="s">
        <v>4</v>
      </c>
      <c r="C14" s="63">
        <v>52.923999999999999</v>
      </c>
      <c r="D14" s="63">
        <v>51.478999999999999</v>
      </c>
      <c r="E14" s="63">
        <v>68.338999999999999</v>
      </c>
      <c r="F14" s="63">
        <v>52.103000000000002</v>
      </c>
      <c r="G14" s="63">
        <v>124.575</v>
      </c>
      <c r="H14" s="65">
        <v>124.41</v>
      </c>
      <c r="I14" s="63">
        <v>-0.13245033112583293</v>
      </c>
      <c r="J14" s="63">
        <v>99.867549668874162</v>
      </c>
      <c r="K14" s="63">
        <v>139.09371821200315</v>
      </c>
      <c r="L14" s="51"/>
      <c r="N14" s="28">
        <f t="shared" si="0"/>
        <v>1</v>
      </c>
      <c r="O14" s="68">
        <v>52924</v>
      </c>
      <c r="P14" s="68">
        <v>51479</v>
      </c>
      <c r="Q14" s="68">
        <v>68339</v>
      </c>
      <c r="R14" s="68">
        <v>52103</v>
      </c>
      <c r="S14" s="68">
        <v>124575</v>
      </c>
      <c r="T14" s="204">
        <v>124410</v>
      </c>
      <c r="U14" s="18"/>
    </row>
    <row r="15" spans="1:21" x14ac:dyDescent="0.25">
      <c r="A15" s="49"/>
      <c r="B15" s="60" t="s">
        <v>5</v>
      </c>
      <c r="C15" s="63">
        <v>74.537999999999997</v>
      </c>
      <c r="D15" s="63">
        <v>99.489000000000004</v>
      </c>
      <c r="E15" s="63">
        <v>116.07899999999999</v>
      </c>
      <c r="F15" s="63">
        <v>44.972999999999999</v>
      </c>
      <c r="G15" s="63">
        <v>54.387</v>
      </c>
      <c r="H15" s="65">
        <v>116.764</v>
      </c>
      <c r="I15" s="63">
        <v>114.69101071947341</v>
      </c>
      <c r="J15" s="63">
        <v>214.69101071947341</v>
      </c>
      <c r="K15" s="63">
        <v>20.932559535721438</v>
      </c>
      <c r="L15" s="51"/>
      <c r="N15" s="28">
        <f t="shared" si="0"/>
        <v>1</v>
      </c>
      <c r="O15" s="68">
        <v>74538</v>
      </c>
      <c r="P15" s="68">
        <v>99489</v>
      </c>
      <c r="Q15" s="68">
        <v>116079</v>
      </c>
      <c r="R15" s="68">
        <v>44973</v>
      </c>
      <c r="S15" s="68">
        <v>54387</v>
      </c>
      <c r="T15" s="204">
        <v>116764</v>
      </c>
      <c r="U15" s="18"/>
    </row>
    <row r="16" spans="1:21" x14ac:dyDescent="0.25">
      <c r="A16" s="49"/>
      <c r="B16" s="60" t="s">
        <v>6</v>
      </c>
      <c r="C16" s="63">
        <v>116.80200000000001</v>
      </c>
      <c r="D16" s="63">
        <v>51.183</v>
      </c>
      <c r="E16" s="63">
        <v>173.249</v>
      </c>
      <c r="F16" s="63">
        <v>55.128999999999998</v>
      </c>
      <c r="G16" s="63">
        <v>32.353999999999999</v>
      </c>
      <c r="H16" s="65">
        <v>56.29</v>
      </c>
      <c r="I16" s="63">
        <v>73.981578784694307</v>
      </c>
      <c r="J16" s="63">
        <v>173.98157878469431</v>
      </c>
      <c r="K16" s="63">
        <v>-41.312195033466956</v>
      </c>
      <c r="L16" s="51"/>
      <c r="N16" s="28">
        <f t="shared" si="0"/>
        <v>1</v>
      </c>
      <c r="O16" s="68">
        <v>116802</v>
      </c>
      <c r="P16" s="68">
        <v>51183</v>
      </c>
      <c r="Q16" s="68">
        <v>173249</v>
      </c>
      <c r="R16" s="68">
        <v>55129</v>
      </c>
      <c r="S16" s="68">
        <v>32354</v>
      </c>
      <c r="T16" s="204">
        <v>56290</v>
      </c>
      <c r="U16" s="18"/>
    </row>
    <row r="17" spans="1:33" x14ac:dyDescent="0.25">
      <c r="A17" s="49"/>
      <c r="B17" s="60" t="s">
        <v>7</v>
      </c>
      <c r="C17" s="63">
        <v>47.768000000000001</v>
      </c>
      <c r="D17" s="63">
        <v>159.54900000000001</v>
      </c>
      <c r="E17" s="63">
        <v>406.21499999999997</v>
      </c>
      <c r="F17" s="63">
        <v>83.239000000000004</v>
      </c>
      <c r="G17" s="63">
        <v>153.16</v>
      </c>
      <c r="H17" s="65">
        <v>9.1959999999999997</v>
      </c>
      <c r="I17" s="63">
        <v>-93.995821363280228</v>
      </c>
      <c r="J17" s="63">
        <v>6.0041786367197698</v>
      </c>
      <c r="K17" s="63">
        <v>84.000288326385459</v>
      </c>
      <c r="L17" s="51"/>
      <c r="N17" s="28">
        <f t="shared" si="0"/>
        <v>1</v>
      </c>
      <c r="O17" s="68">
        <v>47768</v>
      </c>
      <c r="P17" s="68">
        <v>159549</v>
      </c>
      <c r="Q17" s="68">
        <v>406215</v>
      </c>
      <c r="R17" s="68">
        <v>83239</v>
      </c>
      <c r="S17" s="68">
        <v>153160</v>
      </c>
      <c r="T17" s="204">
        <v>9196</v>
      </c>
      <c r="U17" s="18"/>
    </row>
    <row r="18" spans="1:33" x14ac:dyDescent="0.25">
      <c r="A18" s="49"/>
      <c r="B18" s="60" t="s">
        <v>8</v>
      </c>
      <c r="C18" s="63">
        <v>60.426000000000002</v>
      </c>
      <c r="D18" s="63">
        <v>55.384999999999998</v>
      </c>
      <c r="E18" s="63">
        <v>192.858</v>
      </c>
      <c r="F18" s="63">
        <v>207.547</v>
      </c>
      <c r="G18" s="63">
        <v>49.826999999999998</v>
      </c>
      <c r="H18" s="65">
        <v>22.620999999999999</v>
      </c>
      <c r="I18" s="63">
        <v>-54.600919180364059</v>
      </c>
      <c r="J18" s="63">
        <v>45.399080819635941</v>
      </c>
      <c r="K18" s="63">
        <v>-75.992425811984759</v>
      </c>
      <c r="L18" s="51"/>
      <c r="N18" s="28">
        <f t="shared" si="0"/>
        <v>1</v>
      </c>
      <c r="O18" s="68">
        <v>60426</v>
      </c>
      <c r="P18" s="68">
        <v>55385</v>
      </c>
      <c r="Q18" s="68">
        <v>192858</v>
      </c>
      <c r="R18" s="68">
        <v>207547</v>
      </c>
      <c r="S18" s="68">
        <v>49827</v>
      </c>
      <c r="T18" s="204">
        <v>22621</v>
      </c>
      <c r="U18" s="18"/>
    </row>
    <row r="19" spans="1:33" x14ac:dyDescent="0.25">
      <c r="A19" s="49"/>
      <c r="B19" s="60" t="s">
        <v>9</v>
      </c>
      <c r="C19" s="63">
        <v>51.316000000000003</v>
      </c>
      <c r="D19" s="63">
        <v>41.195999999999998</v>
      </c>
      <c r="E19" s="63">
        <v>172.614</v>
      </c>
      <c r="F19" s="63">
        <v>88.063000000000002</v>
      </c>
      <c r="G19" s="63">
        <v>129.22300000000001</v>
      </c>
      <c r="H19" s="65">
        <v>47.835999999999999</v>
      </c>
      <c r="I19" s="63">
        <v>-62.981822121448971</v>
      </c>
      <c r="J19" s="63">
        <v>37.018177878551029</v>
      </c>
      <c r="K19" s="63">
        <v>46.739266207147168</v>
      </c>
      <c r="L19" s="51"/>
      <c r="N19" s="28">
        <f t="shared" si="0"/>
        <v>1</v>
      </c>
      <c r="O19" s="68">
        <v>51316</v>
      </c>
      <c r="P19" s="68">
        <v>41196</v>
      </c>
      <c r="Q19" s="68">
        <v>172614</v>
      </c>
      <c r="R19" s="68">
        <v>88063</v>
      </c>
      <c r="S19" s="68">
        <v>129223</v>
      </c>
      <c r="T19" s="204">
        <v>47836</v>
      </c>
      <c r="U19" s="18"/>
    </row>
    <row r="20" spans="1:33" x14ac:dyDescent="0.25">
      <c r="A20" s="49"/>
      <c r="B20" s="60" t="s">
        <v>10</v>
      </c>
      <c r="C20" s="63">
        <v>89.858000000000004</v>
      </c>
      <c r="D20" s="63">
        <v>134.18700000000001</v>
      </c>
      <c r="E20" s="63">
        <v>77.680000000000007</v>
      </c>
      <c r="F20" s="63">
        <v>158.01400000000001</v>
      </c>
      <c r="G20" s="63">
        <v>270.13099999999997</v>
      </c>
      <c r="H20" s="65">
        <v>161.792</v>
      </c>
      <c r="I20" s="63">
        <v>-40.106096671614878</v>
      </c>
      <c r="J20" s="63">
        <v>59.893903328385122</v>
      </c>
      <c r="K20" s="63">
        <v>70.953839533205894</v>
      </c>
      <c r="L20" s="51"/>
      <c r="N20" s="28">
        <f t="shared" si="0"/>
        <v>1</v>
      </c>
      <c r="O20" s="68">
        <v>89858</v>
      </c>
      <c r="P20" s="68">
        <v>134187</v>
      </c>
      <c r="Q20" s="68">
        <v>77680</v>
      </c>
      <c r="R20" s="68">
        <v>158014</v>
      </c>
      <c r="S20" s="68">
        <v>270131</v>
      </c>
      <c r="T20" s="204">
        <v>161792</v>
      </c>
      <c r="U20" s="18"/>
    </row>
    <row r="21" spans="1:33" x14ac:dyDescent="0.25">
      <c r="A21" s="49"/>
      <c r="B21" s="60" t="s">
        <v>11</v>
      </c>
      <c r="C21" s="63">
        <v>157.05799999999999</v>
      </c>
      <c r="D21" s="63">
        <v>147.35400000000001</v>
      </c>
      <c r="E21" s="63">
        <v>71.33</v>
      </c>
      <c r="F21" s="63">
        <v>61.104999999999997</v>
      </c>
      <c r="G21" s="63">
        <v>169.124</v>
      </c>
      <c r="H21" s="65">
        <v>75.647000000000006</v>
      </c>
      <c r="I21" s="63">
        <v>-55.271280244081268</v>
      </c>
      <c r="J21" s="63">
        <v>44.728719755918739</v>
      </c>
      <c r="K21" s="63">
        <v>176.7760412404877</v>
      </c>
      <c r="L21" s="51"/>
      <c r="N21" s="28">
        <f t="shared" si="0"/>
        <v>1</v>
      </c>
      <c r="O21" s="68">
        <v>157058</v>
      </c>
      <c r="P21" s="68">
        <v>147354</v>
      </c>
      <c r="Q21" s="68">
        <v>71330</v>
      </c>
      <c r="R21" s="68">
        <v>61105</v>
      </c>
      <c r="S21" s="68">
        <v>169124</v>
      </c>
      <c r="T21" s="204">
        <v>75647</v>
      </c>
      <c r="U21" s="18"/>
    </row>
    <row r="22" spans="1:33" x14ac:dyDescent="0.25">
      <c r="A22" s="49"/>
      <c r="B22" s="60" t="s">
        <v>12</v>
      </c>
      <c r="C22" s="63">
        <v>46.686999999999998</v>
      </c>
      <c r="D22" s="63">
        <v>51.216999999999999</v>
      </c>
      <c r="E22" s="63">
        <v>24.29</v>
      </c>
      <c r="F22" s="63">
        <v>21.402000000000001</v>
      </c>
      <c r="G22" s="63">
        <v>59.871000000000002</v>
      </c>
      <c r="H22" s="23">
        <v>152.47800000000001</v>
      </c>
      <c r="I22" s="23">
        <v>154.67755674700607</v>
      </c>
      <c r="J22" s="23">
        <v>254.67755674700607</v>
      </c>
      <c r="K22" s="23">
        <v>179.7448836557331</v>
      </c>
      <c r="L22" s="51"/>
      <c r="N22" s="28">
        <f t="shared" si="0"/>
        <v>1</v>
      </c>
      <c r="O22" s="68">
        <v>46687</v>
      </c>
      <c r="P22" s="68">
        <v>51217</v>
      </c>
      <c r="Q22" s="68">
        <v>24290</v>
      </c>
      <c r="R22" s="68">
        <v>21402</v>
      </c>
      <c r="S22" s="68">
        <v>59871</v>
      </c>
      <c r="T22" s="204">
        <v>152478</v>
      </c>
      <c r="U22" s="18"/>
    </row>
    <row r="23" spans="1:33" x14ac:dyDescent="0.25">
      <c r="A23" s="49"/>
      <c r="B23" s="60" t="s">
        <v>13</v>
      </c>
      <c r="C23" s="63">
        <v>43.19</v>
      </c>
      <c r="D23" s="63">
        <v>198.52799999999999</v>
      </c>
      <c r="E23" s="63">
        <v>70.230999999999995</v>
      </c>
      <c r="F23" s="63">
        <v>51.847000000000001</v>
      </c>
      <c r="G23" s="63">
        <v>36.542999999999999</v>
      </c>
      <c r="H23" s="155"/>
      <c r="I23" s="63" t="s">
        <v>110</v>
      </c>
      <c r="J23" s="63" t="s">
        <v>110</v>
      </c>
      <c r="K23" s="63" t="s">
        <v>110</v>
      </c>
      <c r="L23" s="51"/>
      <c r="N23" s="28" t="str">
        <f t="shared" si="0"/>
        <v/>
      </c>
      <c r="O23" s="68">
        <v>43190</v>
      </c>
      <c r="P23" s="68">
        <v>198528</v>
      </c>
      <c r="Q23" s="68">
        <v>70231</v>
      </c>
      <c r="R23" s="68">
        <v>51847</v>
      </c>
      <c r="S23" s="68">
        <v>36543</v>
      </c>
      <c r="T23" s="18"/>
      <c r="U23" s="18"/>
    </row>
    <row r="24" spans="1:33" x14ac:dyDescent="0.25">
      <c r="A24" s="49"/>
      <c r="B24" s="60" t="s">
        <v>14</v>
      </c>
      <c r="C24" s="63">
        <v>118.866</v>
      </c>
      <c r="D24" s="63">
        <v>420.28699999999998</v>
      </c>
      <c r="E24" s="63">
        <v>45.24</v>
      </c>
      <c r="F24" s="63">
        <v>69.709000000000003</v>
      </c>
      <c r="G24" s="63">
        <v>33.107999999999997</v>
      </c>
      <c r="H24" s="155"/>
      <c r="I24" s="63" t="s">
        <v>110</v>
      </c>
      <c r="J24" s="63" t="s">
        <v>110</v>
      </c>
      <c r="K24" s="63" t="s">
        <v>110</v>
      </c>
      <c r="L24" s="51"/>
      <c r="N24" s="28" t="str">
        <f t="shared" si="0"/>
        <v/>
      </c>
      <c r="O24" s="68">
        <v>118866</v>
      </c>
      <c r="P24" s="68">
        <v>420287</v>
      </c>
      <c r="Q24" s="68">
        <v>45240</v>
      </c>
      <c r="R24" s="68">
        <v>69709</v>
      </c>
      <c r="S24" s="68">
        <v>33108</v>
      </c>
      <c r="T24" s="18"/>
      <c r="U24" s="18"/>
    </row>
    <row r="25" spans="1:33" x14ac:dyDescent="0.25">
      <c r="A25" s="49"/>
      <c r="B25" s="64" t="s">
        <v>18</v>
      </c>
      <c r="C25" s="65">
        <v>910.88099999999986</v>
      </c>
      <c r="D25" s="65">
        <v>1413.6690000000001</v>
      </c>
      <c r="E25" s="65">
        <v>1495.079</v>
      </c>
      <c r="F25" s="65">
        <v>916.03300000000013</v>
      </c>
      <c r="G25" s="65">
        <v>1137.6559999999997</v>
      </c>
      <c r="H25" s="83">
        <v>809.2650000000001</v>
      </c>
      <c r="I25" s="56"/>
      <c r="J25" s="38"/>
      <c r="K25" s="38"/>
      <c r="L25" s="51"/>
    </row>
    <row r="26" spans="1:33" ht="18.75" customHeight="1" x14ac:dyDescent="0.25">
      <c r="A26" s="49"/>
      <c r="B26" s="64" t="s">
        <v>15</v>
      </c>
      <c r="C26" s="65"/>
      <c r="D26" s="65">
        <v>55.19798963860265</v>
      </c>
      <c r="E26" s="65">
        <v>5.7587738006563027</v>
      </c>
      <c r="F26" s="65">
        <v>-38.730127304309661</v>
      </c>
      <c r="G26" s="65">
        <v>24.193779045078024</v>
      </c>
      <c r="H26" s="37"/>
      <c r="I26" s="38"/>
      <c r="J26" s="38"/>
      <c r="K26" s="38"/>
      <c r="L26" s="51"/>
    </row>
    <row r="27" spans="1:33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3" ht="18.75" customHeight="1" x14ac:dyDescent="0.25">
      <c r="A28" s="49"/>
      <c r="B28" s="64" t="s">
        <v>16</v>
      </c>
      <c r="C28" s="65">
        <v>748.82499999999993</v>
      </c>
      <c r="D28" s="65">
        <v>794.85400000000004</v>
      </c>
      <c r="E28" s="65">
        <v>1379.6079999999999</v>
      </c>
      <c r="F28" s="65">
        <v>794.47700000000009</v>
      </c>
      <c r="G28" s="65">
        <v>1068.0049999999999</v>
      </c>
      <c r="H28" s="23">
        <v>809.2650000000001</v>
      </c>
      <c r="I28" s="59">
        <v>-24.226478340457192</v>
      </c>
      <c r="J28" s="23">
        <v>75.773521659542808</v>
      </c>
      <c r="K28" s="23">
        <v>34.428687048209049</v>
      </c>
      <c r="L28" s="51"/>
      <c r="M28" s="226"/>
    </row>
    <row r="29" spans="1:33" ht="18.75" customHeight="1" x14ac:dyDescent="0.25">
      <c r="A29" s="49"/>
      <c r="B29" s="64" t="s">
        <v>15</v>
      </c>
      <c r="C29" s="65"/>
      <c r="D29" s="65">
        <v>6.1468300337195192</v>
      </c>
      <c r="E29" s="65">
        <v>73.567472768583912</v>
      </c>
      <c r="F29" s="65">
        <v>-42.412844808090412</v>
      </c>
      <c r="G29" s="65">
        <v>34.428687048209049</v>
      </c>
      <c r="H29" s="23">
        <v>-24.226478340457192</v>
      </c>
      <c r="I29" s="38"/>
      <c r="J29" s="38"/>
      <c r="K29" s="38"/>
      <c r="L29" s="51"/>
    </row>
    <row r="30" spans="1:33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3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3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5"/>
      <c r="Z32" s="5"/>
      <c r="AA32" s="5"/>
      <c r="AB32" s="5"/>
      <c r="AC32" s="5"/>
      <c r="AD32" s="5"/>
      <c r="AE32" s="5"/>
      <c r="AF32" s="5"/>
      <c r="AG32" s="5"/>
    </row>
    <row r="33" spans="1:33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5"/>
      <c r="Z33" s="5"/>
      <c r="AA33" s="5"/>
      <c r="AB33" s="5"/>
      <c r="AC33" s="5"/>
      <c r="AD33" s="5"/>
      <c r="AE33" s="5"/>
      <c r="AF33" s="5"/>
      <c r="AG33" s="5"/>
    </row>
    <row r="34" spans="1:33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5"/>
      <c r="Z34" s="5"/>
      <c r="AA34" s="5"/>
      <c r="AB34" s="5"/>
      <c r="AC34" s="5"/>
      <c r="AD34" s="5"/>
      <c r="AE34" s="5"/>
      <c r="AF34" s="5"/>
      <c r="AG34" s="5"/>
    </row>
    <row r="35" spans="1:33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 t="s">
        <v>110</v>
      </c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5"/>
      <c r="Z35" s="5"/>
      <c r="AA35" s="5"/>
      <c r="AB35" s="5"/>
      <c r="AC35" s="5"/>
      <c r="AD35" s="5"/>
      <c r="AE35" s="5"/>
      <c r="AF35" s="5"/>
      <c r="AG35" s="5"/>
    </row>
    <row r="36" spans="1:33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5"/>
      <c r="Z36" s="5"/>
      <c r="AA36" s="5"/>
      <c r="AB36" s="5"/>
      <c r="AC36" s="5"/>
      <c r="AD36" s="5"/>
      <c r="AE36" s="5"/>
      <c r="AF36" s="5"/>
      <c r="AG36" s="5"/>
    </row>
    <row r="37" spans="1:33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5"/>
      <c r="Z37" s="5"/>
      <c r="AA37" s="5"/>
      <c r="AB37" s="5"/>
      <c r="AC37" s="5"/>
      <c r="AD37" s="5"/>
      <c r="AE37" s="5"/>
      <c r="AF37" s="5"/>
      <c r="AG37" s="5"/>
    </row>
    <row r="38" spans="1:33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5"/>
      <c r="Z38" s="5"/>
      <c r="AA38" s="5"/>
      <c r="AB38" s="5"/>
      <c r="AC38" s="5"/>
      <c r="AD38" s="5"/>
      <c r="AE38" s="5"/>
      <c r="AF38" s="5"/>
      <c r="AG38" s="5"/>
    </row>
    <row r="39" spans="1:33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5"/>
      <c r="Z39" s="5"/>
      <c r="AA39" s="5"/>
      <c r="AB39" s="5"/>
      <c r="AC39" s="5"/>
      <c r="AD39" s="5"/>
      <c r="AE39" s="5"/>
      <c r="AF39" s="5"/>
      <c r="AG39" s="5"/>
    </row>
    <row r="40" spans="1:33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 t="s">
        <v>110</v>
      </c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5"/>
      <c r="Z40" s="5"/>
      <c r="AA40" s="5"/>
      <c r="AB40" s="5"/>
      <c r="AC40" s="5"/>
      <c r="AD40" s="5"/>
      <c r="AE40" s="5"/>
      <c r="AF40" s="5"/>
      <c r="AG40" s="5"/>
    </row>
    <row r="41" spans="1:33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 t="s">
        <v>110</v>
      </c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5"/>
      <c r="Z41" s="5"/>
      <c r="AA41" s="5"/>
      <c r="AB41" s="5"/>
      <c r="AC41" s="5"/>
      <c r="AD41" s="5"/>
      <c r="AE41" s="5"/>
      <c r="AF41" s="5"/>
      <c r="AG41" s="5"/>
    </row>
    <row r="42" spans="1:33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29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5"/>
      <c r="Z42" s="5"/>
      <c r="AA42" s="5"/>
      <c r="AB42" s="5"/>
      <c r="AC42" s="5"/>
      <c r="AD42" s="5"/>
      <c r="AE42" s="5"/>
      <c r="AF42" s="5"/>
      <c r="AG42" s="5"/>
    </row>
    <row r="43" spans="1:33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29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5"/>
      <c r="Z43" s="5"/>
      <c r="AA43" s="5"/>
      <c r="AB43" s="5"/>
      <c r="AC43" s="5"/>
      <c r="AD43" s="5"/>
      <c r="AE43" s="5"/>
      <c r="AF43" s="5"/>
      <c r="AG43" s="5"/>
    </row>
    <row r="44" spans="1:33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29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5"/>
      <c r="Z44" s="5"/>
      <c r="AA44" s="5"/>
      <c r="AB44" s="5"/>
      <c r="AC44" s="5"/>
      <c r="AD44" s="5"/>
      <c r="AE44" s="5"/>
      <c r="AF44" s="5"/>
      <c r="AG44" s="5"/>
    </row>
    <row r="45" spans="1:33" x14ac:dyDescent="0.25">
      <c r="A45" s="53"/>
      <c r="B45" s="67" t="s">
        <v>63</v>
      </c>
      <c r="C45" s="54"/>
      <c r="D45" s="54"/>
      <c r="E45" s="54"/>
      <c r="F45" s="54"/>
      <c r="G45" s="54"/>
      <c r="H45" s="54"/>
      <c r="I45" s="54"/>
      <c r="J45" s="54"/>
      <c r="K45" s="54"/>
      <c r="L45" s="55"/>
    </row>
    <row r="46" spans="1:33" s="110" customFormat="1" x14ac:dyDescent="0.25">
      <c r="N46" s="18"/>
      <c r="Y46" s="5"/>
      <c r="Z46" s="5"/>
      <c r="AA46" s="5"/>
      <c r="AB46" s="5"/>
      <c r="AC46" s="5"/>
      <c r="AD46" s="5"/>
      <c r="AE46" s="5"/>
      <c r="AF46" s="5"/>
      <c r="AG46" s="5"/>
    </row>
    <row r="47" spans="1:33" s="110" customFormat="1" x14ac:dyDescent="0.25">
      <c r="N47" s="18"/>
      <c r="Y47" s="5"/>
      <c r="Z47" s="5"/>
      <c r="AA47" s="5"/>
      <c r="AB47" s="5"/>
      <c r="AC47" s="5"/>
      <c r="AD47" s="5"/>
      <c r="AE47" s="5"/>
      <c r="AF47" s="5"/>
      <c r="AG47" s="5"/>
    </row>
    <row r="48" spans="1:33" s="5" customFormat="1" x14ac:dyDescent="0.25">
      <c r="B48" s="18" t="s">
        <v>87</v>
      </c>
      <c r="C48" s="18"/>
      <c r="D48" s="18"/>
      <c r="E48" s="18"/>
      <c r="O48" s="110"/>
      <c r="P48" s="110"/>
      <c r="Q48" s="110"/>
      <c r="R48" s="110"/>
      <c r="S48" s="110"/>
      <c r="T48" s="110"/>
      <c r="U48" s="110"/>
      <c r="V48" s="110"/>
      <c r="W48" s="110"/>
      <c r="X48" s="110"/>
    </row>
    <row r="49" spans="2:24" s="5" customFormat="1" x14ac:dyDescent="0.25">
      <c r="B49" s="68">
        <v>86866</v>
      </c>
      <c r="C49" s="18"/>
      <c r="D49" s="144">
        <v>38353</v>
      </c>
      <c r="E49" s="18"/>
      <c r="O49" s="110"/>
      <c r="P49" s="110"/>
      <c r="Q49" s="110"/>
      <c r="R49" s="110"/>
      <c r="S49" s="110"/>
      <c r="T49" s="110"/>
      <c r="U49" s="110"/>
      <c r="V49" s="110"/>
      <c r="W49" s="110"/>
      <c r="X49" s="110"/>
    </row>
    <row r="50" spans="2:24" s="5" customFormat="1" x14ac:dyDescent="0.25">
      <c r="B50" s="68">
        <v>90781</v>
      </c>
      <c r="C50" s="18"/>
      <c r="D50" s="144">
        <v>38384</v>
      </c>
      <c r="E50" s="18"/>
      <c r="O50" s="110"/>
      <c r="P50" s="110"/>
      <c r="Q50" s="110"/>
      <c r="R50" s="110"/>
      <c r="S50" s="110"/>
      <c r="T50" s="110"/>
      <c r="U50" s="110"/>
      <c r="V50" s="110"/>
      <c r="W50" s="110"/>
      <c r="X50" s="110"/>
    </row>
    <row r="51" spans="2:24" s="5" customFormat="1" x14ac:dyDescent="0.25">
      <c r="B51" s="68">
        <v>56297</v>
      </c>
      <c r="C51" s="18"/>
      <c r="D51" s="144">
        <v>38412</v>
      </c>
      <c r="E51" s="18"/>
      <c r="O51" s="110"/>
      <c r="P51" s="110"/>
      <c r="Q51" s="110"/>
      <c r="R51" s="110"/>
      <c r="S51" s="110"/>
      <c r="T51" s="110"/>
      <c r="U51" s="110"/>
      <c r="V51" s="110"/>
      <c r="W51" s="110"/>
      <c r="X51" s="110"/>
    </row>
    <row r="52" spans="2:24" s="5" customFormat="1" x14ac:dyDescent="0.25">
      <c r="B52" s="68">
        <v>53408</v>
      </c>
      <c r="C52" s="18"/>
      <c r="D52" s="144">
        <v>38443</v>
      </c>
      <c r="E52" s="18"/>
      <c r="O52" s="110"/>
      <c r="P52" s="110"/>
      <c r="Q52" s="110"/>
      <c r="R52" s="110"/>
      <c r="S52" s="110"/>
      <c r="T52" s="110"/>
      <c r="U52" s="110"/>
      <c r="V52" s="110"/>
      <c r="W52" s="110"/>
      <c r="X52" s="110"/>
    </row>
    <row r="53" spans="2:24" s="5" customFormat="1" x14ac:dyDescent="0.25">
      <c r="B53" s="68">
        <v>107615</v>
      </c>
      <c r="C53" s="18"/>
      <c r="D53" s="144">
        <v>38473</v>
      </c>
      <c r="E53" s="18"/>
      <c r="O53" s="110"/>
      <c r="P53" s="110"/>
      <c r="Q53" s="110"/>
      <c r="R53" s="110"/>
      <c r="S53" s="110"/>
      <c r="T53" s="110"/>
      <c r="U53" s="110"/>
      <c r="V53" s="110"/>
      <c r="W53" s="110"/>
      <c r="X53" s="110"/>
    </row>
    <row r="54" spans="2:24" s="5" customFormat="1" x14ac:dyDescent="0.25">
      <c r="B54" s="68">
        <v>38772</v>
      </c>
      <c r="C54" s="18"/>
      <c r="D54" s="144">
        <v>38504</v>
      </c>
      <c r="E54" s="18"/>
      <c r="O54" s="110"/>
      <c r="P54" s="110"/>
      <c r="Q54" s="110"/>
      <c r="R54" s="110"/>
      <c r="S54" s="110"/>
      <c r="T54" s="110"/>
      <c r="U54" s="110"/>
      <c r="V54" s="110"/>
      <c r="W54" s="110"/>
      <c r="X54" s="110"/>
    </row>
    <row r="55" spans="2:24" s="5" customFormat="1" x14ac:dyDescent="0.25">
      <c r="B55" s="68">
        <v>54149</v>
      </c>
      <c r="C55" s="18"/>
      <c r="D55" s="144">
        <v>38534</v>
      </c>
      <c r="E55" s="18"/>
      <c r="O55" s="110"/>
      <c r="P55" s="110"/>
      <c r="Q55" s="110"/>
      <c r="R55" s="110"/>
      <c r="S55" s="110"/>
      <c r="T55" s="110"/>
      <c r="U55" s="110"/>
      <c r="V55" s="110"/>
      <c r="W55" s="110"/>
      <c r="X55" s="110"/>
    </row>
    <row r="56" spans="2:24" s="5" customFormat="1" x14ac:dyDescent="0.25">
      <c r="B56" s="68">
        <v>41821</v>
      </c>
      <c r="C56" s="18"/>
      <c r="D56" s="144">
        <v>38565</v>
      </c>
      <c r="E56" s="18"/>
      <c r="O56" s="110"/>
      <c r="P56" s="110"/>
      <c r="Q56" s="110"/>
      <c r="R56" s="110"/>
      <c r="S56" s="110"/>
      <c r="T56" s="110"/>
      <c r="U56" s="110"/>
      <c r="V56" s="110"/>
      <c r="W56" s="110"/>
      <c r="X56" s="110"/>
    </row>
    <row r="57" spans="2:24" s="5" customFormat="1" x14ac:dyDescent="0.25">
      <c r="B57" s="68">
        <v>48029</v>
      </c>
      <c r="C57" s="18"/>
      <c r="D57" s="144">
        <v>38596</v>
      </c>
      <c r="E57" s="18"/>
      <c r="O57" s="110"/>
      <c r="P57" s="110"/>
      <c r="Q57" s="110"/>
      <c r="R57" s="110"/>
      <c r="S57" s="110"/>
      <c r="T57" s="110"/>
      <c r="U57" s="110"/>
      <c r="V57" s="110"/>
      <c r="W57" s="110"/>
      <c r="X57" s="110"/>
    </row>
    <row r="58" spans="2:24" s="5" customFormat="1" x14ac:dyDescent="0.25">
      <c r="B58" s="68">
        <v>60373</v>
      </c>
      <c r="C58" s="18"/>
      <c r="D58" s="144">
        <v>38626</v>
      </c>
      <c r="E58" s="18"/>
      <c r="O58" s="110"/>
      <c r="P58" s="110"/>
      <c r="Q58" s="110"/>
      <c r="R58" s="110"/>
      <c r="S58" s="110"/>
      <c r="T58" s="110"/>
      <c r="U58" s="110"/>
      <c r="V58" s="110"/>
      <c r="W58" s="110"/>
      <c r="X58" s="110"/>
    </row>
    <row r="59" spans="2:24" s="5" customFormat="1" x14ac:dyDescent="0.25">
      <c r="B59" s="68">
        <v>94787</v>
      </c>
      <c r="C59" s="18"/>
      <c r="D59" s="144">
        <v>38657</v>
      </c>
      <c r="E59" s="18"/>
      <c r="O59" s="110"/>
      <c r="P59" s="110"/>
      <c r="Q59" s="110"/>
      <c r="R59" s="110"/>
      <c r="S59" s="110"/>
      <c r="T59" s="110"/>
      <c r="U59" s="110"/>
      <c r="V59" s="110"/>
      <c r="W59" s="110"/>
      <c r="X59" s="110"/>
    </row>
    <row r="60" spans="2:24" s="5" customFormat="1" x14ac:dyDescent="0.25">
      <c r="B60" s="68">
        <v>30886</v>
      </c>
      <c r="C60" s="18"/>
      <c r="D60" s="144">
        <v>38687</v>
      </c>
      <c r="E60" s="140">
        <f>+AVERAGE(B49:B60)/1000</f>
        <v>63.648666666666664</v>
      </c>
      <c r="O60" s="110"/>
      <c r="P60" s="110"/>
      <c r="Q60" s="110"/>
      <c r="R60" s="110"/>
      <c r="S60" s="110"/>
      <c r="T60" s="110"/>
      <c r="U60" s="110"/>
      <c r="V60" s="110"/>
      <c r="W60" s="110"/>
      <c r="X60" s="110"/>
    </row>
    <row r="61" spans="2:24" s="5" customFormat="1" x14ac:dyDescent="0.25">
      <c r="B61" s="68">
        <v>112847</v>
      </c>
      <c r="C61" s="18"/>
      <c r="D61" s="144">
        <v>38718</v>
      </c>
      <c r="E61" s="140">
        <f t="shared" ref="E61:E124" si="1">+AVERAGE(B50:B61)/1000</f>
        <v>65.813749999999999</v>
      </c>
      <c r="O61" s="110"/>
      <c r="P61" s="110"/>
      <c r="Q61" s="110"/>
      <c r="R61" s="110"/>
      <c r="S61" s="110"/>
      <c r="T61" s="110"/>
      <c r="U61" s="110"/>
      <c r="V61" s="110"/>
      <c r="W61" s="110"/>
      <c r="X61" s="110"/>
    </row>
    <row r="62" spans="2:24" s="5" customFormat="1" x14ac:dyDescent="0.25">
      <c r="B62" s="68">
        <v>45689</v>
      </c>
      <c r="C62" s="18"/>
      <c r="D62" s="144">
        <v>38749</v>
      </c>
      <c r="E62" s="140">
        <f t="shared" si="1"/>
        <v>62.056083333333333</v>
      </c>
      <c r="O62" s="110"/>
      <c r="P62" s="110"/>
      <c r="Q62" s="110"/>
      <c r="R62" s="110"/>
      <c r="S62" s="110"/>
      <c r="T62" s="110"/>
      <c r="U62" s="110"/>
      <c r="V62" s="110"/>
      <c r="W62" s="110"/>
      <c r="X62" s="110"/>
    </row>
    <row r="63" spans="2:24" s="5" customFormat="1" x14ac:dyDescent="0.25">
      <c r="B63" s="68">
        <v>51167</v>
      </c>
      <c r="C63" s="18"/>
      <c r="D63" s="144">
        <v>38777</v>
      </c>
      <c r="E63" s="140">
        <f t="shared" si="1"/>
        <v>61.628583333333339</v>
      </c>
      <c r="O63" s="110"/>
      <c r="P63" s="110"/>
      <c r="Q63" s="110"/>
      <c r="R63" s="110"/>
      <c r="S63" s="110"/>
      <c r="T63" s="110"/>
      <c r="U63" s="110"/>
      <c r="V63" s="110"/>
      <c r="W63" s="110"/>
      <c r="X63" s="110"/>
    </row>
    <row r="64" spans="2:24" s="5" customFormat="1" x14ac:dyDescent="0.25">
      <c r="B64" s="68">
        <v>64788</v>
      </c>
      <c r="C64" s="18"/>
      <c r="D64" s="144">
        <v>38808</v>
      </c>
      <c r="E64" s="140">
        <f t="shared" si="1"/>
        <v>62.576916666666662</v>
      </c>
      <c r="O64" s="110"/>
      <c r="P64" s="110"/>
      <c r="Q64" s="110"/>
      <c r="R64" s="110"/>
      <c r="S64" s="110"/>
      <c r="T64" s="110"/>
      <c r="U64" s="110"/>
      <c r="V64" s="110"/>
      <c r="W64" s="110"/>
      <c r="X64" s="110"/>
    </row>
    <row r="65" spans="2:24" s="5" customFormat="1" x14ac:dyDescent="0.25">
      <c r="B65" s="68">
        <v>171995</v>
      </c>
      <c r="C65" s="18"/>
      <c r="D65" s="144">
        <v>38838</v>
      </c>
      <c r="E65" s="140">
        <f t="shared" si="1"/>
        <v>67.941916666666671</v>
      </c>
      <c r="O65" s="110"/>
      <c r="P65" s="110"/>
      <c r="Q65" s="110"/>
      <c r="R65" s="110"/>
      <c r="S65" s="110"/>
      <c r="T65" s="110"/>
      <c r="U65" s="110"/>
      <c r="V65" s="110"/>
      <c r="W65" s="110"/>
      <c r="X65" s="110"/>
    </row>
    <row r="66" spans="2:24" s="5" customFormat="1" x14ac:dyDescent="0.25">
      <c r="B66" s="68">
        <v>110258</v>
      </c>
      <c r="C66" s="18"/>
      <c r="D66" s="144">
        <v>38869</v>
      </c>
      <c r="E66" s="140">
        <f t="shared" si="1"/>
        <v>73.899083333333323</v>
      </c>
      <c r="O66" s="110"/>
      <c r="P66" s="110"/>
      <c r="Q66" s="110"/>
      <c r="R66" s="110"/>
      <c r="S66" s="110"/>
      <c r="T66" s="110"/>
      <c r="U66" s="110"/>
      <c r="V66" s="110"/>
      <c r="W66" s="110"/>
      <c r="X66" s="110"/>
    </row>
    <row r="67" spans="2:24" s="5" customFormat="1" x14ac:dyDescent="0.25">
      <c r="B67" s="68">
        <v>26102</v>
      </c>
      <c r="C67" s="18"/>
      <c r="D67" s="144">
        <v>38899</v>
      </c>
      <c r="E67" s="140">
        <f t="shared" si="1"/>
        <v>71.561833333333325</v>
      </c>
      <c r="O67" s="110"/>
      <c r="P67" s="110"/>
      <c r="Q67" s="110"/>
      <c r="R67" s="110"/>
      <c r="S67" s="110"/>
      <c r="T67" s="110"/>
      <c r="U67" s="110"/>
      <c r="V67" s="110"/>
      <c r="W67" s="110"/>
      <c r="X67" s="110"/>
    </row>
    <row r="68" spans="2:24" s="5" customFormat="1" x14ac:dyDescent="0.25">
      <c r="B68" s="68">
        <v>24315</v>
      </c>
      <c r="C68" s="18"/>
      <c r="D68" s="144">
        <v>38930</v>
      </c>
      <c r="E68" s="140">
        <f t="shared" si="1"/>
        <v>70.102999999999994</v>
      </c>
      <c r="O68" s="110"/>
      <c r="P68" s="110"/>
      <c r="Q68" s="110"/>
      <c r="R68" s="110"/>
      <c r="S68" s="110"/>
      <c r="T68" s="110"/>
      <c r="U68" s="110"/>
      <c r="V68" s="110"/>
      <c r="W68" s="110"/>
      <c r="X68" s="110"/>
    </row>
    <row r="69" spans="2:24" s="5" customFormat="1" x14ac:dyDescent="0.25">
      <c r="B69" s="68">
        <v>59650</v>
      </c>
      <c r="C69" s="18"/>
      <c r="D69" s="144">
        <v>38961</v>
      </c>
      <c r="E69" s="140">
        <f t="shared" si="1"/>
        <v>71.071416666666678</v>
      </c>
      <c r="O69" s="110"/>
      <c r="P69" s="110"/>
      <c r="Q69" s="110"/>
      <c r="R69" s="110"/>
      <c r="S69" s="110"/>
      <c r="T69" s="110"/>
      <c r="U69" s="110"/>
      <c r="V69" s="110"/>
      <c r="W69" s="110"/>
      <c r="X69" s="110"/>
    </row>
    <row r="70" spans="2:24" s="5" customFormat="1" x14ac:dyDescent="0.25">
      <c r="B70" s="68">
        <v>111583</v>
      </c>
      <c r="C70" s="18"/>
      <c r="D70" s="144">
        <v>38991</v>
      </c>
      <c r="E70" s="140">
        <f t="shared" si="1"/>
        <v>75.338916666666677</v>
      </c>
      <c r="O70" s="110"/>
      <c r="P70" s="110"/>
      <c r="Q70" s="110"/>
      <c r="R70" s="110"/>
      <c r="S70" s="110"/>
      <c r="T70" s="110"/>
      <c r="U70" s="110"/>
      <c r="V70" s="110"/>
      <c r="W70" s="110"/>
      <c r="X70" s="110"/>
    </row>
    <row r="71" spans="2:24" s="5" customFormat="1" x14ac:dyDescent="0.25">
      <c r="B71" s="68">
        <v>119338</v>
      </c>
      <c r="C71" s="18"/>
      <c r="D71" s="144">
        <v>39022</v>
      </c>
      <c r="E71" s="140">
        <f t="shared" si="1"/>
        <v>77.384833333333333</v>
      </c>
      <c r="O71" s="110"/>
      <c r="P71" s="110"/>
      <c r="Q71" s="110"/>
      <c r="R71" s="110"/>
      <c r="S71" s="110"/>
      <c r="T71" s="110"/>
      <c r="U71" s="110"/>
      <c r="V71" s="110"/>
      <c r="W71" s="110"/>
      <c r="X71" s="110"/>
    </row>
    <row r="72" spans="2:24" s="5" customFormat="1" x14ac:dyDescent="0.25">
      <c r="B72" s="68">
        <v>95589</v>
      </c>
      <c r="C72" s="18"/>
      <c r="D72" s="144">
        <v>39052</v>
      </c>
      <c r="E72" s="140">
        <f t="shared" si="1"/>
        <v>82.776750000000007</v>
      </c>
      <c r="O72" s="110"/>
      <c r="P72" s="110"/>
      <c r="Q72" s="110"/>
      <c r="R72" s="110"/>
      <c r="S72" s="110"/>
      <c r="T72" s="110"/>
      <c r="U72" s="110"/>
      <c r="V72" s="110"/>
      <c r="W72" s="110"/>
      <c r="X72" s="110"/>
    </row>
    <row r="73" spans="2:24" s="5" customFormat="1" x14ac:dyDescent="0.25">
      <c r="B73" s="68">
        <v>63650</v>
      </c>
      <c r="C73" s="18"/>
      <c r="D73" s="144">
        <v>39083</v>
      </c>
      <c r="E73" s="140">
        <f t="shared" si="1"/>
        <v>78.677000000000007</v>
      </c>
      <c r="O73" s="110"/>
      <c r="P73" s="110"/>
      <c r="Q73" s="110"/>
      <c r="R73" s="110"/>
      <c r="S73" s="110"/>
      <c r="T73" s="110"/>
      <c r="U73" s="110"/>
      <c r="V73" s="110"/>
      <c r="W73" s="110"/>
      <c r="X73" s="110"/>
    </row>
    <row r="74" spans="2:24" s="5" customFormat="1" x14ac:dyDescent="0.25">
      <c r="B74" s="68">
        <v>47564</v>
      </c>
      <c r="C74" s="18"/>
      <c r="D74" s="144">
        <v>39114</v>
      </c>
      <c r="E74" s="140">
        <f t="shared" si="1"/>
        <v>78.833250000000007</v>
      </c>
      <c r="O74" s="110"/>
      <c r="P74" s="110"/>
      <c r="Q74" s="110"/>
      <c r="R74" s="110"/>
      <c r="S74" s="110"/>
      <c r="T74" s="110"/>
      <c r="U74" s="110"/>
      <c r="V74" s="110"/>
      <c r="W74" s="110"/>
      <c r="X74" s="110"/>
    </row>
    <row r="75" spans="2:24" s="5" customFormat="1" x14ac:dyDescent="0.25">
      <c r="B75" s="68">
        <v>91362</v>
      </c>
      <c r="C75" s="18"/>
      <c r="D75" s="144">
        <v>39142</v>
      </c>
      <c r="E75" s="140">
        <f t="shared" si="1"/>
        <v>82.182833333333335</v>
      </c>
      <c r="O75" s="110"/>
      <c r="P75" s="110"/>
      <c r="Q75" s="110"/>
      <c r="R75" s="110"/>
      <c r="S75" s="110"/>
      <c r="T75" s="110"/>
      <c r="U75" s="110"/>
      <c r="V75" s="110"/>
      <c r="W75" s="110"/>
      <c r="X75" s="110"/>
    </row>
    <row r="76" spans="2:24" s="5" customFormat="1" x14ac:dyDescent="0.25">
      <c r="B76" s="68">
        <v>14330</v>
      </c>
      <c r="C76" s="18"/>
      <c r="D76" s="144">
        <v>39173</v>
      </c>
      <c r="E76" s="140">
        <f t="shared" si="1"/>
        <v>77.977999999999994</v>
      </c>
      <c r="O76" s="110"/>
      <c r="P76" s="110"/>
      <c r="Q76" s="110"/>
      <c r="R76" s="110"/>
      <c r="S76" s="110"/>
      <c r="T76" s="110"/>
      <c r="U76" s="110"/>
      <c r="V76" s="110"/>
      <c r="W76" s="110"/>
      <c r="X76" s="110"/>
    </row>
    <row r="77" spans="2:24" s="5" customFormat="1" x14ac:dyDescent="0.25">
      <c r="B77" s="68">
        <v>62739</v>
      </c>
      <c r="C77" s="18"/>
      <c r="D77" s="144">
        <v>39203</v>
      </c>
      <c r="E77" s="140">
        <f t="shared" si="1"/>
        <v>68.873333333333335</v>
      </c>
      <c r="O77" s="110"/>
      <c r="P77" s="110"/>
      <c r="Q77" s="110"/>
      <c r="R77" s="110"/>
      <c r="S77" s="110"/>
      <c r="T77" s="110"/>
      <c r="U77" s="110"/>
      <c r="V77" s="110"/>
      <c r="W77" s="110"/>
      <c r="X77" s="110"/>
    </row>
    <row r="78" spans="2:24" s="5" customFormat="1" x14ac:dyDescent="0.25">
      <c r="B78" s="68">
        <v>67310</v>
      </c>
      <c r="C78" s="18"/>
      <c r="D78" s="144">
        <v>39234</v>
      </c>
      <c r="E78" s="140">
        <f t="shared" si="1"/>
        <v>65.294333333333341</v>
      </c>
      <c r="O78" s="110"/>
      <c r="P78" s="110"/>
      <c r="Q78" s="110"/>
      <c r="R78" s="110"/>
      <c r="S78" s="110"/>
      <c r="T78" s="110"/>
      <c r="U78" s="110"/>
      <c r="V78" s="110"/>
      <c r="W78" s="110"/>
      <c r="X78" s="110"/>
    </row>
    <row r="79" spans="2:24" s="5" customFormat="1" x14ac:dyDescent="0.25">
      <c r="B79" s="68">
        <v>76772</v>
      </c>
      <c r="C79" s="18"/>
      <c r="D79" s="144">
        <v>39264</v>
      </c>
      <c r="E79" s="140">
        <f t="shared" si="1"/>
        <v>69.516833333333324</v>
      </c>
      <c r="O79" s="110"/>
      <c r="P79" s="110"/>
      <c r="Q79" s="110"/>
      <c r="R79" s="110"/>
      <c r="S79" s="110"/>
      <c r="T79" s="110"/>
      <c r="U79" s="110"/>
      <c r="V79" s="110"/>
      <c r="W79" s="110"/>
      <c r="X79" s="110"/>
    </row>
    <row r="80" spans="2:24" s="5" customFormat="1" x14ac:dyDescent="0.25">
      <c r="B80" s="68">
        <v>168548</v>
      </c>
      <c r="C80" s="18"/>
      <c r="D80" s="144">
        <v>39295</v>
      </c>
      <c r="E80" s="140">
        <f t="shared" si="1"/>
        <v>81.536249999999995</v>
      </c>
      <c r="O80" s="110"/>
      <c r="P80" s="110"/>
      <c r="Q80" s="110"/>
      <c r="R80" s="110"/>
      <c r="S80" s="110"/>
      <c r="T80" s="110"/>
      <c r="U80" s="110"/>
      <c r="V80" s="110"/>
      <c r="W80" s="110"/>
      <c r="X80" s="110"/>
    </row>
    <row r="81" spans="2:24" s="5" customFormat="1" x14ac:dyDescent="0.25">
      <c r="B81" s="68">
        <v>41609</v>
      </c>
      <c r="C81" s="18"/>
      <c r="D81" s="144">
        <v>39326</v>
      </c>
      <c r="E81" s="140">
        <f t="shared" si="1"/>
        <v>80.032833333333329</v>
      </c>
      <c r="O81" s="110"/>
      <c r="P81" s="110"/>
      <c r="Q81" s="110"/>
      <c r="R81" s="110"/>
      <c r="S81" s="110"/>
      <c r="T81" s="110"/>
      <c r="U81" s="110"/>
      <c r="V81" s="110"/>
      <c r="W81" s="110"/>
      <c r="X81" s="110"/>
    </row>
    <row r="82" spans="2:24" s="5" customFormat="1" x14ac:dyDescent="0.25">
      <c r="B82" s="68">
        <v>85005</v>
      </c>
      <c r="C82" s="18"/>
      <c r="D82" s="144">
        <v>39356</v>
      </c>
      <c r="E82" s="140">
        <f t="shared" si="1"/>
        <v>77.817999999999998</v>
      </c>
      <c r="O82" s="110"/>
      <c r="P82" s="110"/>
      <c r="Q82" s="110"/>
      <c r="R82" s="110"/>
      <c r="S82" s="110"/>
      <c r="T82" s="110"/>
      <c r="U82" s="110"/>
      <c r="V82" s="110"/>
      <c r="W82" s="110"/>
      <c r="X82" s="110"/>
    </row>
    <row r="83" spans="2:24" s="5" customFormat="1" x14ac:dyDescent="0.25">
      <c r="B83" s="68">
        <v>40483</v>
      </c>
      <c r="C83" s="18"/>
      <c r="D83" s="144">
        <v>39387</v>
      </c>
      <c r="E83" s="140">
        <f t="shared" si="1"/>
        <v>71.246750000000006</v>
      </c>
      <c r="O83" s="110"/>
      <c r="P83" s="110"/>
      <c r="Q83" s="110"/>
      <c r="R83" s="110"/>
      <c r="S83" s="110"/>
      <c r="T83" s="110"/>
      <c r="U83" s="110"/>
      <c r="V83" s="110"/>
      <c r="W83" s="110"/>
      <c r="X83" s="110"/>
    </row>
    <row r="84" spans="2:24" s="5" customFormat="1" x14ac:dyDescent="0.25">
      <c r="B84" s="68">
        <v>98334</v>
      </c>
      <c r="C84" s="18"/>
      <c r="D84" s="144">
        <v>39417</v>
      </c>
      <c r="E84" s="140">
        <f t="shared" si="1"/>
        <v>71.475499999999997</v>
      </c>
      <c r="O84" s="110"/>
      <c r="P84" s="110"/>
      <c r="Q84" s="110"/>
      <c r="R84" s="110"/>
      <c r="S84" s="110"/>
      <c r="T84" s="110"/>
      <c r="U84" s="110"/>
      <c r="V84" s="110"/>
      <c r="W84" s="110"/>
      <c r="X84" s="110"/>
    </row>
    <row r="85" spans="2:24" s="5" customFormat="1" x14ac:dyDescent="0.25">
      <c r="B85" s="68">
        <v>101694</v>
      </c>
      <c r="C85" s="18"/>
      <c r="D85" s="144">
        <v>39448</v>
      </c>
      <c r="E85" s="140">
        <f t="shared" si="1"/>
        <v>74.645833333333329</v>
      </c>
      <c r="O85" s="110"/>
      <c r="P85" s="110"/>
      <c r="Q85" s="110"/>
      <c r="R85" s="110"/>
      <c r="S85" s="110"/>
      <c r="T85" s="110"/>
      <c r="U85" s="110"/>
      <c r="V85" s="110"/>
      <c r="W85" s="110"/>
      <c r="X85" s="110"/>
    </row>
    <row r="86" spans="2:24" s="5" customFormat="1" x14ac:dyDescent="0.25">
      <c r="B86" s="68">
        <v>127659</v>
      </c>
      <c r="C86" s="18"/>
      <c r="D86" s="144">
        <v>39479</v>
      </c>
      <c r="E86" s="140">
        <f t="shared" si="1"/>
        <v>81.320416666666674</v>
      </c>
      <c r="O86" s="110"/>
      <c r="P86" s="110"/>
      <c r="Q86" s="110"/>
      <c r="R86" s="110"/>
      <c r="S86" s="110"/>
      <c r="T86" s="110"/>
      <c r="U86" s="110"/>
      <c r="V86" s="110"/>
      <c r="W86" s="110"/>
      <c r="X86" s="110"/>
    </row>
    <row r="87" spans="2:24" s="5" customFormat="1" x14ac:dyDescent="0.25">
      <c r="B87" s="68">
        <v>67189</v>
      </c>
      <c r="C87" s="18"/>
      <c r="D87" s="144">
        <v>39508</v>
      </c>
      <c r="E87" s="140">
        <f t="shared" si="1"/>
        <v>79.305999999999997</v>
      </c>
      <c r="O87" s="110"/>
      <c r="P87" s="110"/>
      <c r="Q87" s="110"/>
      <c r="R87" s="110"/>
      <c r="S87" s="110"/>
      <c r="T87" s="110"/>
      <c r="U87" s="110"/>
      <c r="V87" s="110"/>
      <c r="W87" s="110"/>
      <c r="X87" s="110"/>
    </row>
    <row r="88" spans="2:24" s="5" customFormat="1" x14ac:dyDescent="0.25">
      <c r="B88" s="68">
        <v>31151</v>
      </c>
      <c r="C88" s="18"/>
      <c r="D88" s="144">
        <v>39539</v>
      </c>
      <c r="E88" s="140">
        <f t="shared" si="1"/>
        <v>80.707750000000004</v>
      </c>
      <c r="O88" s="110"/>
      <c r="P88" s="110"/>
      <c r="Q88" s="110"/>
      <c r="R88" s="110"/>
      <c r="S88" s="110"/>
      <c r="T88" s="110"/>
      <c r="U88" s="110"/>
      <c r="V88" s="110"/>
      <c r="W88" s="110"/>
      <c r="X88" s="110"/>
    </row>
    <row r="89" spans="2:24" s="5" customFormat="1" x14ac:dyDescent="0.25">
      <c r="B89" s="68">
        <v>79892</v>
      </c>
      <c r="C89" s="18"/>
      <c r="D89" s="144">
        <v>39569</v>
      </c>
      <c r="E89" s="140">
        <f t="shared" si="1"/>
        <v>82.137166666666673</v>
      </c>
      <c r="O89" s="110"/>
      <c r="P89" s="110"/>
      <c r="Q89" s="110"/>
      <c r="R89" s="110"/>
      <c r="S89" s="110"/>
      <c r="T89" s="110"/>
      <c r="U89" s="110"/>
      <c r="V89" s="110"/>
      <c r="W89" s="110"/>
      <c r="X89" s="110"/>
    </row>
    <row r="90" spans="2:24" s="5" customFormat="1" x14ac:dyDescent="0.25">
      <c r="B90" s="68">
        <v>60323</v>
      </c>
      <c r="C90" s="18"/>
      <c r="D90" s="144">
        <v>39600</v>
      </c>
      <c r="E90" s="140">
        <f t="shared" si="1"/>
        <v>81.554916666666671</v>
      </c>
      <c r="O90" s="110"/>
      <c r="P90" s="110"/>
      <c r="Q90" s="110"/>
      <c r="R90" s="110"/>
      <c r="S90" s="110"/>
      <c r="T90" s="110"/>
      <c r="U90" s="110"/>
      <c r="V90" s="110"/>
      <c r="W90" s="110"/>
      <c r="X90" s="110"/>
    </row>
    <row r="91" spans="2:24" s="5" customFormat="1" x14ac:dyDescent="0.25">
      <c r="B91" s="68">
        <v>105781</v>
      </c>
      <c r="C91" s="18"/>
      <c r="D91" s="144">
        <v>39630</v>
      </c>
      <c r="E91" s="140">
        <f t="shared" si="1"/>
        <v>83.972333333333324</v>
      </c>
      <c r="O91" s="110"/>
      <c r="P91" s="110"/>
      <c r="Q91" s="110"/>
      <c r="R91" s="110"/>
      <c r="S91" s="110"/>
      <c r="T91" s="110"/>
      <c r="U91" s="110"/>
      <c r="V91" s="110"/>
      <c r="W91" s="110"/>
      <c r="X91" s="110"/>
    </row>
    <row r="92" spans="2:24" s="5" customFormat="1" x14ac:dyDescent="0.25">
      <c r="B92" s="68">
        <v>24776</v>
      </c>
      <c r="C92" s="18"/>
      <c r="D92" s="144">
        <v>39661</v>
      </c>
      <c r="E92" s="140">
        <f t="shared" si="1"/>
        <v>71.99133333333333</v>
      </c>
      <c r="O92" s="110"/>
      <c r="P92" s="110"/>
      <c r="Q92" s="110"/>
      <c r="R92" s="110"/>
      <c r="S92" s="110"/>
      <c r="T92" s="110"/>
      <c r="U92" s="110"/>
      <c r="V92" s="110"/>
      <c r="W92" s="110"/>
      <c r="X92" s="110"/>
    </row>
    <row r="93" spans="2:24" s="5" customFormat="1" x14ac:dyDescent="0.25">
      <c r="B93" s="68">
        <v>82714</v>
      </c>
      <c r="C93" s="18"/>
      <c r="D93" s="144">
        <v>39692</v>
      </c>
      <c r="E93" s="140">
        <f t="shared" si="1"/>
        <v>75.416749999999993</v>
      </c>
      <c r="O93" s="110"/>
      <c r="P93" s="110"/>
      <c r="Q93" s="110"/>
      <c r="R93" s="110"/>
      <c r="S93" s="110"/>
      <c r="T93" s="110"/>
      <c r="U93" s="110"/>
      <c r="V93" s="110"/>
      <c r="W93" s="110"/>
      <c r="X93" s="110"/>
    </row>
    <row r="94" spans="2:24" s="5" customFormat="1" x14ac:dyDescent="0.25">
      <c r="B94" s="68">
        <v>74662</v>
      </c>
      <c r="C94" s="18"/>
      <c r="D94" s="144">
        <v>39722</v>
      </c>
      <c r="E94" s="140">
        <f t="shared" si="1"/>
        <v>74.554833333333335</v>
      </c>
      <c r="O94" s="110"/>
      <c r="P94" s="110"/>
      <c r="Q94" s="110"/>
      <c r="R94" s="110"/>
      <c r="S94" s="110"/>
      <c r="T94" s="110"/>
      <c r="U94" s="110"/>
      <c r="V94" s="110"/>
      <c r="W94" s="110"/>
      <c r="X94" s="110"/>
    </row>
    <row r="95" spans="2:24" s="5" customFormat="1" x14ac:dyDescent="0.25">
      <c r="B95" s="68">
        <v>43086</v>
      </c>
      <c r="C95" s="18"/>
      <c r="D95" s="144">
        <v>39753</v>
      </c>
      <c r="E95" s="140">
        <f t="shared" si="1"/>
        <v>74.771749999999997</v>
      </c>
      <c r="O95" s="110"/>
      <c r="P95" s="110"/>
      <c r="Q95" s="110"/>
      <c r="R95" s="110"/>
      <c r="S95" s="110"/>
      <c r="T95" s="110"/>
      <c r="U95" s="110"/>
      <c r="V95" s="110"/>
      <c r="W95" s="110"/>
      <c r="X95" s="110"/>
    </row>
    <row r="96" spans="2:24" s="5" customFormat="1" x14ac:dyDescent="0.25">
      <c r="B96" s="68">
        <v>62863</v>
      </c>
      <c r="C96" s="18"/>
      <c r="D96" s="144">
        <v>39783</v>
      </c>
      <c r="E96" s="140">
        <f t="shared" si="1"/>
        <v>71.81583333333333</v>
      </c>
      <c r="O96" s="110"/>
      <c r="P96" s="110"/>
      <c r="Q96" s="110"/>
      <c r="R96" s="110"/>
      <c r="S96" s="110"/>
      <c r="T96" s="110"/>
      <c r="U96" s="110"/>
      <c r="V96" s="110"/>
      <c r="W96" s="110"/>
      <c r="X96" s="110"/>
    </row>
    <row r="97" spans="2:24" s="5" customFormat="1" x14ac:dyDescent="0.25">
      <c r="B97" s="68">
        <v>51448</v>
      </c>
      <c r="C97" s="18"/>
      <c r="D97" s="144">
        <v>39814</v>
      </c>
      <c r="E97" s="140">
        <f t="shared" si="1"/>
        <v>67.628666666666675</v>
      </c>
      <c r="O97" s="110"/>
      <c r="P97" s="110"/>
      <c r="Q97" s="110"/>
      <c r="R97" s="110"/>
      <c r="S97" s="110"/>
      <c r="T97" s="110"/>
      <c r="U97" s="110"/>
      <c r="V97" s="110"/>
      <c r="W97" s="110"/>
      <c r="X97" s="110"/>
    </row>
    <row r="98" spans="2:24" s="5" customFormat="1" x14ac:dyDescent="0.25">
      <c r="B98" s="68">
        <v>52924</v>
      </c>
      <c r="C98" s="18"/>
      <c r="D98" s="144">
        <v>39845</v>
      </c>
      <c r="E98" s="140">
        <f t="shared" si="1"/>
        <v>61.400750000000002</v>
      </c>
      <c r="O98" s="110"/>
      <c r="P98" s="110"/>
      <c r="Q98" s="110"/>
      <c r="R98" s="110"/>
      <c r="S98" s="110"/>
      <c r="T98" s="110"/>
      <c r="U98" s="110"/>
      <c r="V98" s="110"/>
      <c r="W98" s="110"/>
      <c r="X98" s="110"/>
    </row>
    <row r="99" spans="2:24" s="5" customFormat="1" x14ac:dyDescent="0.25">
      <c r="B99" s="68">
        <v>74538</v>
      </c>
      <c r="C99" s="18"/>
      <c r="D99" s="144">
        <v>39873</v>
      </c>
      <c r="E99" s="140">
        <f t="shared" si="1"/>
        <v>62.013166666666663</v>
      </c>
      <c r="O99" s="110"/>
      <c r="P99" s="110"/>
      <c r="Q99" s="110"/>
      <c r="R99" s="110"/>
      <c r="S99" s="110"/>
      <c r="T99" s="110"/>
      <c r="U99" s="110"/>
      <c r="V99" s="110"/>
      <c r="W99" s="110"/>
      <c r="X99" s="110"/>
    </row>
    <row r="100" spans="2:24" s="5" customFormat="1" x14ac:dyDescent="0.25">
      <c r="B100" s="68">
        <v>116802</v>
      </c>
      <c r="C100" s="18"/>
      <c r="D100" s="144">
        <v>39904</v>
      </c>
      <c r="E100" s="140">
        <f t="shared" si="1"/>
        <v>69.150750000000002</v>
      </c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</row>
    <row r="101" spans="2:24" s="5" customFormat="1" x14ac:dyDescent="0.25">
      <c r="B101" s="68">
        <v>47768</v>
      </c>
      <c r="C101" s="18"/>
      <c r="D101" s="144">
        <v>39934</v>
      </c>
      <c r="E101" s="140">
        <f t="shared" si="1"/>
        <v>66.473749999999995</v>
      </c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</row>
    <row r="102" spans="2:24" s="5" customFormat="1" x14ac:dyDescent="0.25">
      <c r="B102" s="68">
        <v>60426</v>
      </c>
      <c r="C102" s="18"/>
      <c r="D102" s="144">
        <v>39965</v>
      </c>
      <c r="E102" s="140">
        <f t="shared" si="1"/>
        <v>66.48233333333333</v>
      </c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</row>
    <row r="103" spans="2:24" s="5" customFormat="1" x14ac:dyDescent="0.25">
      <c r="B103" s="68">
        <v>51316</v>
      </c>
      <c r="C103" s="18"/>
      <c r="D103" s="144">
        <v>39995</v>
      </c>
      <c r="E103" s="140">
        <f t="shared" si="1"/>
        <v>61.943583333333336</v>
      </c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</row>
    <row r="104" spans="2:24" s="5" customFormat="1" x14ac:dyDescent="0.25">
      <c r="B104" s="68">
        <v>89858</v>
      </c>
      <c r="C104" s="18"/>
      <c r="D104" s="144">
        <v>40026</v>
      </c>
      <c r="E104" s="140">
        <f t="shared" si="1"/>
        <v>67.367083333333326</v>
      </c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</row>
    <row r="105" spans="2:24" s="5" customFormat="1" x14ac:dyDescent="0.25">
      <c r="B105" s="68">
        <v>157058</v>
      </c>
      <c r="C105" s="18"/>
      <c r="D105" s="144">
        <v>40057</v>
      </c>
      <c r="E105" s="140">
        <f t="shared" si="1"/>
        <v>73.562416666666678</v>
      </c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</row>
    <row r="106" spans="2:24" s="5" customFormat="1" x14ac:dyDescent="0.25">
      <c r="B106" s="68">
        <v>46687</v>
      </c>
      <c r="C106" s="18"/>
      <c r="D106" s="144">
        <v>40087</v>
      </c>
      <c r="E106" s="140">
        <f t="shared" si="1"/>
        <v>71.231166666666667</v>
      </c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</row>
    <row r="107" spans="2:24" s="5" customFormat="1" x14ac:dyDescent="0.25">
      <c r="B107" s="68">
        <v>43190</v>
      </c>
      <c r="C107" s="18"/>
      <c r="D107" s="144">
        <v>40118</v>
      </c>
      <c r="E107" s="140">
        <f t="shared" si="1"/>
        <v>71.239833333333323</v>
      </c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</row>
    <row r="108" spans="2:24" s="5" customFormat="1" x14ac:dyDescent="0.25">
      <c r="B108" s="68">
        <v>118866</v>
      </c>
      <c r="C108" s="18"/>
      <c r="D108" s="144">
        <v>40148</v>
      </c>
      <c r="E108" s="140">
        <f t="shared" si="1"/>
        <v>75.906750000000002</v>
      </c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</row>
    <row r="109" spans="2:24" s="5" customFormat="1" x14ac:dyDescent="0.25">
      <c r="B109" s="68">
        <v>3815</v>
      </c>
      <c r="C109" s="18"/>
      <c r="D109" s="144">
        <v>40179</v>
      </c>
      <c r="E109" s="140">
        <f t="shared" si="1"/>
        <v>71.937333333333328</v>
      </c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</row>
    <row r="110" spans="2:24" s="5" customFormat="1" x14ac:dyDescent="0.25">
      <c r="B110" s="68">
        <v>51479</v>
      </c>
      <c r="C110" s="18"/>
      <c r="D110" s="144">
        <v>40210</v>
      </c>
      <c r="E110" s="140">
        <f t="shared" si="1"/>
        <v>71.816916666666671</v>
      </c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</row>
    <row r="111" spans="2:24" s="5" customFormat="1" x14ac:dyDescent="0.25">
      <c r="B111" s="68">
        <v>99489</v>
      </c>
      <c r="C111" s="18"/>
      <c r="D111" s="144">
        <v>40238</v>
      </c>
      <c r="E111" s="140">
        <f t="shared" si="1"/>
        <v>73.896166666666673</v>
      </c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</row>
    <row r="112" spans="2:24" s="5" customFormat="1" x14ac:dyDescent="0.25">
      <c r="B112" s="68">
        <v>51183</v>
      </c>
      <c r="C112" s="18"/>
      <c r="D112" s="144">
        <v>40269</v>
      </c>
      <c r="E112" s="140">
        <f t="shared" si="1"/>
        <v>68.427916666666675</v>
      </c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</row>
    <row r="113" spans="2:24" s="5" customFormat="1" x14ac:dyDescent="0.25">
      <c r="B113" s="68">
        <v>159549</v>
      </c>
      <c r="C113" s="18"/>
      <c r="D113" s="144">
        <v>40299</v>
      </c>
      <c r="E113" s="140">
        <f t="shared" si="1"/>
        <v>77.742999999999995</v>
      </c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</row>
    <row r="114" spans="2:24" s="5" customFormat="1" x14ac:dyDescent="0.25">
      <c r="B114" s="68">
        <v>55385</v>
      </c>
      <c r="C114" s="18"/>
      <c r="D114" s="144">
        <v>40330</v>
      </c>
      <c r="E114" s="140">
        <f t="shared" si="1"/>
        <v>77.322916666666671</v>
      </c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</row>
    <row r="115" spans="2:24" s="5" customFormat="1" x14ac:dyDescent="0.25">
      <c r="B115" s="68">
        <v>41196</v>
      </c>
      <c r="C115" s="18"/>
      <c r="D115" s="144">
        <v>40360</v>
      </c>
      <c r="E115" s="140">
        <f t="shared" si="1"/>
        <v>76.479583333333323</v>
      </c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</row>
    <row r="116" spans="2:24" s="5" customFormat="1" x14ac:dyDescent="0.25">
      <c r="B116" s="68">
        <v>134187</v>
      </c>
      <c r="C116" s="18"/>
      <c r="D116" s="144">
        <v>40391</v>
      </c>
      <c r="E116" s="140">
        <f t="shared" si="1"/>
        <v>80.173666666666676</v>
      </c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</row>
    <row r="117" spans="2:24" s="5" customFormat="1" x14ac:dyDescent="0.25">
      <c r="B117" s="68">
        <v>147354</v>
      </c>
      <c r="C117" s="18"/>
      <c r="D117" s="144">
        <v>40422</v>
      </c>
      <c r="E117" s="140">
        <f t="shared" si="1"/>
        <v>79.364999999999995</v>
      </c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</row>
    <row r="118" spans="2:24" s="5" customFormat="1" x14ac:dyDescent="0.25">
      <c r="B118" s="68">
        <v>51217</v>
      </c>
      <c r="C118" s="18"/>
      <c r="D118" s="144">
        <v>40452</v>
      </c>
      <c r="E118" s="140">
        <f t="shared" si="1"/>
        <v>79.742500000000007</v>
      </c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</row>
    <row r="119" spans="2:24" s="5" customFormat="1" x14ac:dyDescent="0.25">
      <c r="B119" s="68">
        <v>198528</v>
      </c>
      <c r="C119" s="18"/>
      <c r="D119" s="144">
        <v>40483</v>
      </c>
      <c r="E119" s="140">
        <f t="shared" si="1"/>
        <v>92.687333333333328</v>
      </c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</row>
    <row r="120" spans="2:24" s="5" customFormat="1" x14ac:dyDescent="0.25">
      <c r="B120" s="68">
        <v>420287</v>
      </c>
      <c r="C120" s="18"/>
      <c r="D120" s="144">
        <v>40513</v>
      </c>
      <c r="E120" s="140">
        <f t="shared" si="1"/>
        <v>117.80575</v>
      </c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</row>
    <row r="121" spans="2:24" s="5" customFormat="1" x14ac:dyDescent="0.25">
      <c r="B121" s="68">
        <v>76954</v>
      </c>
      <c r="C121" s="18"/>
      <c r="D121" s="144">
        <v>40544</v>
      </c>
      <c r="E121" s="140">
        <f t="shared" si="1"/>
        <v>123.90066666666667</v>
      </c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</row>
    <row r="122" spans="2:24" s="5" customFormat="1" x14ac:dyDescent="0.25">
      <c r="B122" s="68">
        <v>68339</v>
      </c>
      <c r="C122" s="18"/>
      <c r="D122" s="144">
        <v>40575</v>
      </c>
      <c r="E122" s="140">
        <f t="shared" si="1"/>
        <v>125.30566666666667</v>
      </c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</row>
    <row r="123" spans="2:24" s="5" customFormat="1" x14ac:dyDescent="0.25">
      <c r="B123" s="68">
        <v>116079</v>
      </c>
      <c r="C123" s="18"/>
      <c r="D123" s="144">
        <v>40603</v>
      </c>
      <c r="E123" s="140">
        <f t="shared" si="1"/>
        <v>126.68816666666667</v>
      </c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</row>
    <row r="124" spans="2:24" s="5" customFormat="1" x14ac:dyDescent="0.25">
      <c r="B124" s="68">
        <v>173249</v>
      </c>
      <c r="C124" s="18"/>
      <c r="D124" s="144">
        <v>40634</v>
      </c>
      <c r="E124" s="140">
        <f t="shared" si="1"/>
        <v>136.86033333333333</v>
      </c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</row>
    <row r="125" spans="2:24" s="5" customFormat="1" x14ac:dyDescent="0.25">
      <c r="B125" s="68">
        <v>406215</v>
      </c>
      <c r="C125" s="18"/>
      <c r="D125" s="144">
        <v>40664</v>
      </c>
      <c r="E125" s="140">
        <f t="shared" ref="E125:E154" si="2">+AVERAGE(B114:B125)/1000</f>
        <v>157.41583333333335</v>
      </c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</row>
    <row r="126" spans="2:24" s="5" customFormat="1" x14ac:dyDescent="0.25">
      <c r="B126" s="68">
        <v>192858</v>
      </c>
      <c r="C126" s="18"/>
      <c r="D126" s="144">
        <v>40695</v>
      </c>
      <c r="E126" s="140">
        <f t="shared" si="2"/>
        <v>168.87191666666666</v>
      </c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</row>
    <row r="127" spans="2:24" s="5" customFormat="1" x14ac:dyDescent="0.25">
      <c r="B127" s="68">
        <v>172614</v>
      </c>
      <c r="C127" s="18"/>
      <c r="D127" s="144">
        <v>40725</v>
      </c>
      <c r="E127" s="140">
        <f t="shared" si="2"/>
        <v>179.82341666666665</v>
      </c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</row>
    <row r="128" spans="2:24" s="5" customFormat="1" x14ac:dyDescent="0.25">
      <c r="B128" s="68">
        <v>77680</v>
      </c>
      <c r="C128" s="18"/>
      <c r="D128" s="144">
        <v>40756</v>
      </c>
      <c r="E128" s="140">
        <f t="shared" si="2"/>
        <v>175.11449999999999</v>
      </c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</row>
    <row r="129" spans="2:24" s="5" customFormat="1" x14ac:dyDescent="0.25">
      <c r="B129" s="68">
        <v>71330</v>
      </c>
      <c r="C129" s="18"/>
      <c r="D129" s="144">
        <v>40787</v>
      </c>
      <c r="E129" s="140">
        <f t="shared" si="2"/>
        <v>168.77916666666667</v>
      </c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</row>
    <row r="130" spans="2:24" s="5" customFormat="1" x14ac:dyDescent="0.25">
      <c r="B130" s="18">
        <v>24290</v>
      </c>
      <c r="C130" s="18"/>
      <c r="D130" s="144">
        <v>40817</v>
      </c>
      <c r="E130" s="140">
        <f t="shared" si="2"/>
        <v>166.53524999999999</v>
      </c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</row>
    <row r="131" spans="2:24" s="5" customFormat="1" x14ac:dyDescent="0.25">
      <c r="B131" s="18">
        <v>70231</v>
      </c>
      <c r="C131" s="18"/>
      <c r="D131" s="144">
        <v>40848</v>
      </c>
      <c r="E131" s="140">
        <f t="shared" si="2"/>
        <v>155.84383333333335</v>
      </c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</row>
    <row r="132" spans="2:24" s="5" customFormat="1" x14ac:dyDescent="0.25">
      <c r="B132" s="18">
        <v>45240</v>
      </c>
      <c r="C132" s="18"/>
      <c r="D132" s="144">
        <v>40878</v>
      </c>
      <c r="E132" s="140">
        <f t="shared" si="2"/>
        <v>124.58991666666667</v>
      </c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</row>
    <row r="133" spans="2:24" s="5" customFormat="1" x14ac:dyDescent="0.25">
      <c r="B133" s="68">
        <v>22902</v>
      </c>
      <c r="C133" s="18"/>
      <c r="D133" s="144">
        <v>40909</v>
      </c>
      <c r="E133" s="140">
        <f t="shared" si="2"/>
        <v>120.08558333333333</v>
      </c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</row>
    <row r="134" spans="2:24" s="5" customFormat="1" x14ac:dyDescent="0.25">
      <c r="B134" s="68">
        <v>52103</v>
      </c>
      <c r="C134" s="18"/>
      <c r="D134" s="144">
        <v>40940</v>
      </c>
      <c r="E134" s="140">
        <f t="shared" si="2"/>
        <v>118.73258333333332</v>
      </c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</row>
    <row r="135" spans="2:24" s="5" customFormat="1" x14ac:dyDescent="0.25">
      <c r="B135" s="68">
        <v>44973</v>
      </c>
      <c r="C135" s="18"/>
      <c r="D135" s="144">
        <v>40969</v>
      </c>
      <c r="E135" s="140">
        <f t="shared" si="2"/>
        <v>112.80708333333332</v>
      </c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</row>
    <row r="136" spans="2:24" s="5" customFormat="1" x14ac:dyDescent="0.25">
      <c r="B136" s="68">
        <v>55129</v>
      </c>
      <c r="C136" s="18"/>
      <c r="D136" s="144">
        <v>41000</v>
      </c>
      <c r="E136" s="140">
        <f t="shared" si="2"/>
        <v>102.96375</v>
      </c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</row>
    <row r="137" spans="2:24" s="5" customFormat="1" x14ac:dyDescent="0.25">
      <c r="B137" s="68">
        <v>83239</v>
      </c>
      <c r="C137" s="18"/>
      <c r="D137" s="144">
        <v>41030</v>
      </c>
      <c r="E137" s="140">
        <f t="shared" si="2"/>
        <v>76.049083333333328</v>
      </c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</row>
    <row r="138" spans="2:24" s="5" customFormat="1" x14ac:dyDescent="0.25">
      <c r="B138" s="68">
        <v>207547</v>
      </c>
      <c r="C138" s="18"/>
      <c r="D138" s="144">
        <v>41061</v>
      </c>
      <c r="E138" s="140">
        <f t="shared" si="2"/>
        <v>77.273166666666668</v>
      </c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</row>
    <row r="139" spans="2:24" s="5" customFormat="1" x14ac:dyDescent="0.25">
      <c r="B139" s="68">
        <v>88063</v>
      </c>
      <c r="C139" s="18"/>
      <c r="D139" s="144">
        <v>41091</v>
      </c>
      <c r="E139" s="140">
        <f t="shared" si="2"/>
        <v>70.227249999999998</v>
      </c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</row>
    <row r="140" spans="2:24" s="5" customFormat="1" x14ac:dyDescent="0.25">
      <c r="B140" s="68">
        <v>158014</v>
      </c>
      <c r="C140" s="18"/>
      <c r="D140" s="144">
        <v>41122</v>
      </c>
      <c r="E140" s="140">
        <f t="shared" si="2"/>
        <v>76.921750000000003</v>
      </c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</row>
    <row r="141" spans="2:24" s="5" customFormat="1" x14ac:dyDescent="0.25">
      <c r="B141" s="68">
        <v>61105</v>
      </c>
      <c r="C141" s="18"/>
      <c r="D141" s="144">
        <v>41153</v>
      </c>
      <c r="E141" s="140">
        <f t="shared" si="2"/>
        <v>76.069666666666677</v>
      </c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</row>
    <row r="142" spans="2:24" s="5" customFormat="1" x14ac:dyDescent="0.25">
      <c r="B142" s="68">
        <v>21402</v>
      </c>
      <c r="C142" s="18"/>
      <c r="D142" s="144">
        <v>41183</v>
      </c>
      <c r="E142" s="140">
        <f t="shared" si="2"/>
        <v>75.828999999999994</v>
      </c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</row>
    <row r="143" spans="2:24" s="5" customFormat="1" x14ac:dyDescent="0.25">
      <c r="B143" s="68">
        <v>51847</v>
      </c>
      <c r="C143" s="18"/>
      <c r="D143" s="144">
        <v>41214</v>
      </c>
      <c r="E143" s="140">
        <f t="shared" si="2"/>
        <v>74.296999999999997</v>
      </c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</row>
    <row r="144" spans="2:24" s="5" customFormat="1" x14ac:dyDescent="0.25">
      <c r="B144" s="68">
        <v>69709</v>
      </c>
      <c r="C144" s="18"/>
      <c r="D144" s="144">
        <v>41244</v>
      </c>
      <c r="E144" s="140">
        <f t="shared" si="2"/>
        <v>76.336083333333335</v>
      </c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</row>
    <row r="145" spans="2:33" s="158" customFormat="1" x14ac:dyDescent="0.25">
      <c r="B145" s="68">
        <v>25353</v>
      </c>
      <c r="C145" s="29"/>
      <c r="D145" s="144">
        <v>41275</v>
      </c>
      <c r="E145" s="140">
        <f t="shared" si="2"/>
        <v>76.540333333333322</v>
      </c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  <c r="Y145" s="5"/>
      <c r="Z145" s="5"/>
      <c r="AA145" s="5"/>
      <c r="AB145" s="5"/>
      <c r="AC145" s="5"/>
      <c r="AD145" s="5"/>
      <c r="AE145" s="5"/>
      <c r="AF145" s="5"/>
      <c r="AG145" s="5"/>
    </row>
    <row r="146" spans="2:33" s="158" customFormat="1" x14ac:dyDescent="0.25">
      <c r="B146" s="68">
        <v>124575</v>
      </c>
      <c r="C146" s="29"/>
      <c r="D146" s="144">
        <v>41306</v>
      </c>
      <c r="E146" s="140">
        <f t="shared" si="2"/>
        <v>82.579666666666668</v>
      </c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58" customFormat="1" x14ac:dyDescent="0.25">
      <c r="B147" s="68">
        <v>54387</v>
      </c>
      <c r="C147" s="29"/>
      <c r="D147" s="144">
        <v>41334</v>
      </c>
      <c r="E147" s="140">
        <f t="shared" si="2"/>
        <v>83.364166666666677</v>
      </c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58" customFormat="1" x14ac:dyDescent="0.25">
      <c r="B148" s="68">
        <v>32354</v>
      </c>
      <c r="C148" s="29"/>
      <c r="D148" s="144">
        <v>41365</v>
      </c>
      <c r="E148" s="140">
        <f t="shared" si="2"/>
        <v>81.466250000000002</v>
      </c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58" customFormat="1" x14ac:dyDescent="0.25">
      <c r="B149" s="68">
        <v>153160</v>
      </c>
      <c r="C149" s="29"/>
      <c r="D149" s="144">
        <v>41395</v>
      </c>
      <c r="E149" s="140">
        <f t="shared" si="2"/>
        <v>87.293000000000006</v>
      </c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58" customFormat="1" x14ac:dyDescent="0.25">
      <c r="B150" s="68">
        <v>49827</v>
      </c>
      <c r="C150" s="29"/>
      <c r="D150" s="144">
        <v>41426</v>
      </c>
      <c r="E150" s="140">
        <f t="shared" si="2"/>
        <v>74.149666666666675</v>
      </c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58" customFormat="1" x14ac:dyDescent="0.25">
      <c r="B151" s="68">
        <v>129223</v>
      </c>
      <c r="C151" s="29"/>
      <c r="D151" s="144">
        <v>41456</v>
      </c>
      <c r="E151" s="140">
        <f t="shared" si="2"/>
        <v>77.579666666666668</v>
      </c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58" customFormat="1" x14ac:dyDescent="0.25">
      <c r="B152" s="68">
        <v>270131</v>
      </c>
      <c r="C152" s="29"/>
      <c r="D152" s="144">
        <v>41487</v>
      </c>
      <c r="E152" s="140">
        <f t="shared" si="2"/>
        <v>86.922749999999994</v>
      </c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58" customFormat="1" x14ac:dyDescent="0.25">
      <c r="B153" s="68">
        <v>169124</v>
      </c>
      <c r="C153" s="29"/>
      <c r="D153" s="144">
        <v>41518</v>
      </c>
      <c r="E153" s="140">
        <f t="shared" si="2"/>
        <v>95.924333333333323</v>
      </c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58" customFormat="1" x14ac:dyDescent="0.25">
      <c r="B154" s="68">
        <v>59871</v>
      </c>
      <c r="C154" s="29"/>
      <c r="D154" s="144">
        <v>41548</v>
      </c>
      <c r="E154" s="140">
        <f t="shared" si="2"/>
        <v>99.130083333333332</v>
      </c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58" customFormat="1" x14ac:dyDescent="0.25">
      <c r="B155" s="68">
        <v>36543</v>
      </c>
      <c r="C155" s="29"/>
      <c r="D155" s="144">
        <v>41579</v>
      </c>
      <c r="E155" s="140">
        <f>+AVERAGE(B144:B155)/1000</f>
        <v>97.854749999999996</v>
      </c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5"/>
      <c r="Z155" s="5"/>
      <c r="AA155" s="5"/>
      <c r="AB155" s="5"/>
      <c r="AC155" s="5"/>
      <c r="AD155" s="5"/>
      <c r="AE155" s="5"/>
      <c r="AF155" s="5"/>
      <c r="AG155" s="5"/>
    </row>
    <row r="156" spans="2:33" s="158" customFormat="1" x14ac:dyDescent="0.25">
      <c r="B156" s="68">
        <v>33108</v>
      </c>
      <c r="C156" s="29"/>
      <c r="D156" s="144">
        <v>41609</v>
      </c>
      <c r="E156" s="140">
        <f>+AVERAGE(B145:B156)/1000</f>
        <v>94.804666666666677</v>
      </c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5"/>
      <c r="Z156" s="5"/>
      <c r="AA156" s="5"/>
      <c r="AB156" s="5"/>
      <c r="AC156" s="5"/>
      <c r="AD156" s="5"/>
      <c r="AE156" s="5"/>
      <c r="AF156" s="5"/>
      <c r="AG156" s="5"/>
    </row>
    <row r="157" spans="2:33" s="158" customFormat="1" x14ac:dyDescent="0.25">
      <c r="B157" s="205">
        <v>42231</v>
      </c>
      <c r="C157" s="29"/>
      <c r="D157" s="144">
        <v>41640</v>
      </c>
      <c r="E157" s="140">
        <f t="shared" ref="E157:E166" si="3">+AVERAGE(B146:B157)/1000</f>
        <v>96.211166666666671</v>
      </c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5"/>
      <c r="Z157" s="5"/>
      <c r="AA157" s="5"/>
      <c r="AB157" s="5"/>
      <c r="AC157" s="5"/>
      <c r="AD157" s="5"/>
      <c r="AE157" s="5"/>
      <c r="AF157" s="5"/>
      <c r="AG157" s="5"/>
    </row>
    <row r="158" spans="2:33" s="158" customFormat="1" x14ac:dyDescent="0.25">
      <c r="B158" s="205">
        <v>124410</v>
      </c>
      <c r="C158" s="29"/>
      <c r="D158" s="144">
        <v>41671</v>
      </c>
      <c r="E158" s="140">
        <f t="shared" si="3"/>
        <v>96.197416666666669</v>
      </c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5"/>
      <c r="Z158" s="5"/>
      <c r="AA158" s="5"/>
      <c r="AB158" s="5"/>
      <c r="AC158" s="5"/>
      <c r="AD158" s="5"/>
      <c r="AE158" s="5"/>
      <c r="AF158" s="5"/>
      <c r="AG158" s="5"/>
    </row>
    <row r="159" spans="2:33" s="158" customFormat="1" x14ac:dyDescent="0.25">
      <c r="B159" s="205">
        <v>116764</v>
      </c>
      <c r="C159" s="29"/>
      <c r="D159" s="144">
        <v>41699</v>
      </c>
      <c r="E159" s="140">
        <f t="shared" si="3"/>
        <v>101.3955</v>
      </c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5"/>
      <c r="Z159" s="5"/>
      <c r="AA159" s="5"/>
      <c r="AB159" s="5"/>
      <c r="AC159" s="5"/>
      <c r="AD159" s="5"/>
      <c r="AE159" s="5"/>
      <c r="AF159" s="5"/>
      <c r="AG159" s="5"/>
    </row>
    <row r="160" spans="2:33" s="158" customFormat="1" x14ac:dyDescent="0.25">
      <c r="B160" s="205">
        <v>56290</v>
      </c>
      <c r="C160" s="29"/>
      <c r="D160" s="144">
        <v>41730</v>
      </c>
      <c r="E160" s="140">
        <f t="shared" si="3"/>
        <v>103.39016666666667</v>
      </c>
      <c r="O160" s="110"/>
      <c r="P160" s="110"/>
      <c r="Q160" s="110"/>
      <c r="R160" s="110"/>
      <c r="S160" s="110"/>
      <c r="T160" s="110"/>
      <c r="U160" s="110"/>
      <c r="V160" s="110"/>
      <c r="W160" s="110"/>
      <c r="X160" s="110"/>
      <c r="Y160" s="5"/>
      <c r="Z160" s="5"/>
      <c r="AA160" s="5"/>
      <c r="AB160" s="5"/>
      <c r="AC160" s="5"/>
      <c r="AD160" s="5"/>
      <c r="AE160" s="5"/>
      <c r="AF160" s="5"/>
      <c r="AG160" s="5"/>
    </row>
    <row r="161" spans="2:5" x14ac:dyDescent="0.25">
      <c r="B161" s="205">
        <v>9196</v>
      </c>
      <c r="C161" s="29"/>
      <c r="D161" s="144">
        <v>41760</v>
      </c>
      <c r="E161" s="140">
        <f t="shared" si="3"/>
        <v>91.393166666666673</v>
      </c>
    </row>
    <row r="162" spans="2:5" x14ac:dyDescent="0.25">
      <c r="B162" s="205">
        <v>22621</v>
      </c>
      <c r="C162" s="29"/>
      <c r="D162" s="144">
        <v>41791</v>
      </c>
      <c r="E162" s="140">
        <f t="shared" si="3"/>
        <v>89.126000000000005</v>
      </c>
    </row>
    <row r="163" spans="2:5" x14ac:dyDescent="0.25">
      <c r="B163" s="205">
        <v>47836</v>
      </c>
      <c r="C163" s="29"/>
      <c r="D163" s="144">
        <v>41821</v>
      </c>
      <c r="E163" s="140">
        <f t="shared" si="3"/>
        <v>82.34375</v>
      </c>
    </row>
    <row r="164" spans="2:5" x14ac:dyDescent="0.25">
      <c r="B164" s="205">
        <v>161792</v>
      </c>
      <c r="C164" s="29"/>
      <c r="D164" s="144">
        <v>41852</v>
      </c>
      <c r="E164" s="140">
        <f t="shared" si="3"/>
        <v>73.3155</v>
      </c>
    </row>
    <row r="165" spans="2:5" x14ac:dyDescent="0.25">
      <c r="B165" s="205">
        <v>75647</v>
      </c>
      <c r="C165" s="29"/>
      <c r="D165" s="144">
        <v>41883</v>
      </c>
      <c r="E165" s="140">
        <f t="shared" si="3"/>
        <v>65.525750000000002</v>
      </c>
    </row>
    <row r="166" spans="2:5" x14ac:dyDescent="0.25">
      <c r="B166" s="205">
        <v>152478</v>
      </c>
      <c r="C166" s="29"/>
      <c r="D166" s="144">
        <v>41913</v>
      </c>
      <c r="E166" s="140">
        <f t="shared" si="3"/>
        <v>73.242999999999995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21</oddFooter>
  </headerFooter>
  <ignoredErrors>
    <ignoredError sqref="E51:E166" formulaRange="1"/>
  </ignoredError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Q166"/>
  <sheetViews>
    <sheetView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0.5703125" style="29" customWidth="1"/>
    <col min="15" max="26" width="11.42578125" style="5"/>
    <col min="27" max="43" width="11.42578125" style="143"/>
    <col min="44" max="16384" width="11.42578125" style="28"/>
  </cols>
  <sheetData>
    <row r="1" spans="1:15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5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5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5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5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5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5" x14ac:dyDescent="0.25">
      <c r="A7" s="49"/>
      <c r="B7" s="30"/>
      <c r="C7" s="235" t="s">
        <v>68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5" x14ac:dyDescent="0.25">
      <c r="A8" s="49"/>
      <c r="B8" s="30"/>
      <c r="C8" s="232" t="s">
        <v>65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5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5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15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"/>
    </row>
    <row r="12" spans="1:15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5" x14ac:dyDescent="0.25">
      <c r="A13" s="49"/>
      <c r="B13" s="60" t="s">
        <v>3</v>
      </c>
      <c r="C13" s="63">
        <v>117.667</v>
      </c>
      <c r="D13" s="63">
        <v>226.083</v>
      </c>
      <c r="E13" s="63">
        <v>426.04399999999998</v>
      </c>
      <c r="F13" s="63">
        <v>183.21800000000002</v>
      </c>
      <c r="G13" s="63">
        <v>317.50700000000001</v>
      </c>
      <c r="H13" s="65">
        <v>339.32800000000003</v>
      </c>
      <c r="I13" s="63">
        <v>6.8726043835254158</v>
      </c>
      <c r="J13" s="63">
        <v>106.87260438352541</v>
      </c>
      <c r="K13" s="63">
        <v>73.294654455348265</v>
      </c>
      <c r="L13" s="51"/>
      <c r="N13" s="28">
        <f t="shared" ref="N13:N24" si="0">IF(H13="","",1)</f>
        <v>1</v>
      </c>
    </row>
    <row r="14" spans="1:15" x14ac:dyDescent="0.25">
      <c r="A14" s="49"/>
      <c r="B14" s="60" t="s">
        <v>4</v>
      </c>
      <c r="C14" s="63">
        <v>153.554</v>
      </c>
      <c r="D14" s="63">
        <v>200.60700000000003</v>
      </c>
      <c r="E14" s="63">
        <v>245.01100000000002</v>
      </c>
      <c r="F14" s="63">
        <v>186.166</v>
      </c>
      <c r="G14" s="63">
        <v>312.45400000000001</v>
      </c>
      <c r="H14" s="65">
        <v>393.73500000000001</v>
      </c>
      <c r="I14" s="63">
        <v>26.013749223885753</v>
      </c>
      <c r="J14" s="63">
        <v>126.01374922388575</v>
      </c>
      <c r="K14" s="63">
        <v>67.836232179882487</v>
      </c>
      <c r="L14" s="51"/>
      <c r="N14" s="28">
        <f t="shared" si="0"/>
        <v>1</v>
      </c>
    </row>
    <row r="15" spans="1:15" x14ac:dyDescent="0.25">
      <c r="A15" s="49"/>
      <c r="B15" s="60" t="s">
        <v>5</v>
      </c>
      <c r="C15" s="63">
        <v>148.51400000000001</v>
      </c>
      <c r="D15" s="63">
        <v>144.16800000000001</v>
      </c>
      <c r="E15" s="63">
        <v>402.72899999999998</v>
      </c>
      <c r="F15" s="63">
        <v>97.04</v>
      </c>
      <c r="G15" s="63">
        <v>267.08199999999999</v>
      </c>
      <c r="H15" s="65">
        <v>492.04599999999994</v>
      </c>
      <c r="I15" s="63">
        <v>84.230311290165531</v>
      </c>
      <c r="J15" s="63">
        <v>184.23031129016553</v>
      </c>
      <c r="K15" s="63">
        <v>175.22877164056058</v>
      </c>
      <c r="L15" s="51"/>
      <c r="N15" s="28">
        <f t="shared" si="0"/>
        <v>1</v>
      </c>
    </row>
    <row r="16" spans="1:15" x14ac:dyDescent="0.25">
      <c r="A16" s="49"/>
      <c r="B16" s="60" t="s">
        <v>6</v>
      </c>
      <c r="C16" s="63">
        <v>142.89299999999997</v>
      </c>
      <c r="D16" s="63">
        <v>185.72</v>
      </c>
      <c r="E16" s="63">
        <v>405.63400000000001</v>
      </c>
      <c r="F16" s="63">
        <v>218.227</v>
      </c>
      <c r="G16" s="63">
        <v>192.07600000000002</v>
      </c>
      <c r="H16" s="65">
        <v>427.01299999999998</v>
      </c>
      <c r="I16" s="63">
        <v>122.31460463566499</v>
      </c>
      <c r="J16" s="63">
        <v>222.31460463566498</v>
      </c>
      <c r="K16" s="63">
        <v>-11.983393438942013</v>
      </c>
      <c r="L16" s="51"/>
      <c r="N16" s="28">
        <f t="shared" si="0"/>
        <v>1</v>
      </c>
    </row>
    <row r="17" spans="1:43" x14ac:dyDescent="0.25">
      <c r="A17" s="49"/>
      <c r="B17" s="60" t="s">
        <v>7</v>
      </c>
      <c r="C17" s="63">
        <v>137.97200000000001</v>
      </c>
      <c r="D17" s="63">
        <v>168.23099999999997</v>
      </c>
      <c r="E17" s="63">
        <v>627.02500000000009</v>
      </c>
      <c r="F17" s="63">
        <v>300.56899999999996</v>
      </c>
      <c r="G17" s="63">
        <v>434.26600000000008</v>
      </c>
      <c r="H17" s="65">
        <v>260.51099999999997</v>
      </c>
      <c r="I17" s="63">
        <v>-40.011191297499707</v>
      </c>
      <c r="J17" s="63">
        <v>59.988808702500293</v>
      </c>
      <c r="K17" s="63">
        <v>44.481300466781384</v>
      </c>
      <c r="L17" s="51"/>
      <c r="N17" s="28">
        <f t="shared" si="0"/>
        <v>1</v>
      </c>
    </row>
    <row r="18" spans="1:43" x14ac:dyDescent="0.25">
      <c r="A18" s="49"/>
      <c r="B18" s="60" t="s">
        <v>8</v>
      </c>
      <c r="C18" s="63">
        <v>100.42</v>
      </c>
      <c r="D18" s="63">
        <v>218.03399999999999</v>
      </c>
      <c r="E18" s="63">
        <v>453.99899999999997</v>
      </c>
      <c r="F18" s="63">
        <v>203.58799999999999</v>
      </c>
      <c r="G18" s="63">
        <v>261.78399999999999</v>
      </c>
      <c r="H18" s="65">
        <v>146.70099999999999</v>
      </c>
      <c r="I18" s="63">
        <v>-43.961051859548327</v>
      </c>
      <c r="J18" s="63">
        <v>56.038948140451673</v>
      </c>
      <c r="K18" s="63">
        <v>28.585181837829342</v>
      </c>
      <c r="L18" s="51"/>
      <c r="N18" s="28">
        <f t="shared" si="0"/>
        <v>1</v>
      </c>
    </row>
    <row r="19" spans="1:43" x14ac:dyDescent="0.25">
      <c r="A19" s="49"/>
      <c r="B19" s="60" t="s">
        <v>9</v>
      </c>
      <c r="C19" s="63">
        <v>179.792</v>
      </c>
      <c r="D19" s="63">
        <v>217.81800000000001</v>
      </c>
      <c r="E19" s="63">
        <v>358.04199999999992</v>
      </c>
      <c r="F19" s="63">
        <v>242.38300000000004</v>
      </c>
      <c r="G19" s="63">
        <v>286.76299999999998</v>
      </c>
      <c r="H19" s="65">
        <v>173.97300000000001</v>
      </c>
      <c r="I19" s="63">
        <v>-39.332131411653513</v>
      </c>
      <c r="J19" s="63">
        <v>60.667868588346487</v>
      </c>
      <c r="K19" s="63">
        <v>18.309864965777265</v>
      </c>
      <c r="L19" s="51"/>
      <c r="N19" s="28">
        <f t="shared" si="0"/>
        <v>1</v>
      </c>
    </row>
    <row r="20" spans="1:43" x14ac:dyDescent="0.25">
      <c r="A20" s="49"/>
      <c r="B20" s="60" t="s">
        <v>10</v>
      </c>
      <c r="C20" s="63">
        <v>136.38800000000001</v>
      </c>
      <c r="D20" s="63">
        <v>167.05700000000002</v>
      </c>
      <c r="E20" s="63">
        <v>311.68299999999999</v>
      </c>
      <c r="F20" s="63">
        <v>270.94599999999997</v>
      </c>
      <c r="G20" s="63">
        <v>236.34900000000005</v>
      </c>
      <c r="H20" s="65">
        <v>126.02000000000001</v>
      </c>
      <c r="I20" s="63">
        <v>-46.680544449098583</v>
      </c>
      <c r="J20" s="63">
        <v>53.319455550901417</v>
      </c>
      <c r="K20" s="63">
        <v>-12.768965033622914</v>
      </c>
      <c r="L20" s="51"/>
      <c r="N20" s="28">
        <f t="shared" si="0"/>
        <v>1</v>
      </c>
    </row>
    <row r="21" spans="1:43" x14ac:dyDescent="0.25">
      <c r="A21" s="49"/>
      <c r="B21" s="60" t="s">
        <v>11</v>
      </c>
      <c r="C21" s="63">
        <v>149.07600000000002</v>
      </c>
      <c r="D21" s="63">
        <v>237.63699999999997</v>
      </c>
      <c r="E21" s="63">
        <v>129.03699999999998</v>
      </c>
      <c r="F21" s="63">
        <v>320.38799999999998</v>
      </c>
      <c r="G21" s="63">
        <v>180.53900000000002</v>
      </c>
      <c r="H21" s="65">
        <v>132.154</v>
      </c>
      <c r="I21" s="156">
        <v>-26.80030353552419</v>
      </c>
      <c r="J21" s="156">
        <v>73.199696464475821</v>
      </c>
      <c r="K21" s="156">
        <v>-43.649887011997947</v>
      </c>
      <c r="L21" s="51"/>
      <c r="N21" s="28">
        <f t="shared" si="0"/>
        <v>1</v>
      </c>
    </row>
    <row r="22" spans="1:43" x14ac:dyDescent="0.25">
      <c r="A22" s="49"/>
      <c r="B22" s="60" t="s">
        <v>12</v>
      </c>
      <c r="C22" s="63">
        <v>139.27600000000001</v>
      </c>
      <c r="D22" s="63">
        <v>255.44100000000003</v>
      </c>
      <c r="E22" s="63">
        <v>128.09399999999999</v>
      </c>
      <c r="F22" s="63">
        <v>211.55799999999999</v>
      </c>
      <c r="G22" s="63">
        <v>155.364</v>
      </c>
      <c r="H22" s="23">
        <v>51.188999999999993</v>
      </c>
      <c r="I22" s="23">
        <v>-67.052212867845839</v>
      </c>
      <c r="J22" s="23">
        <v>32.947787132154161</v>
      </c>
      <c r="K22" s="23">
        <v>-26.561983002297239</v>
      </c>
      <c r="L22" s="51"/>
      <c r="N22" s="28">
        <f t="shared" si="0"/>
        <v>1</v>
      </c>
    </row>
    <row r="23" spans="1:43" x14ac:dyDescent="0.25">
      <c r="A23" s="49"/>
      <c r="B23" s="60" t="s">
        <v>13</v>
      </c>
      <c r="C23" s="63">
        <v>135.25</v>
      </c>
      <c r="D23" s="63">
        <v>375.09799999999996</v>
      </c>
      <c r="E23" s="63">
        <v>113.66400000000002</v>
      </c>
      <c r="F23" s="63">
        <v>150.00299999999999</v>
      </c>
      <c r="G23" s="63">
        <v>282.01499999999999</v>
      </c>
      <c r="H23" s="155"/>
      <c r="I23" s="156" t="s">
        <v>110</v>
      </c>
      <c r="J23" s="156" t="s">
        <v>110</v>
      </c>
      <c r="K23" s="156" t="s">
        <v>110</v>
      </c>
      <c r="L23" s="51"/>
      <c r="N23" s="28" t="str">
        <f t="shared" si="0"/>
        <v/>
      </c>
    </row>
    <row r="24" spans="1:43" x14ac:dyDescent="0.25">
      <c r="A24" s="49"/>
      <c r="B24" s="60" t="s">
        <v>14</v>
      </c>
      <c r="C24" s="63">
        <v>171.83500000000004</v>
      </c>
      <c r="D24" s="63">
        <v>516.3900000000001</v>
      </c>
      <c r="E24" s="63">
        <v>148.46699999999998</v>
      </c>
      <c r="F24" s="63">
        <v>179.28299999999999</v>
      </c>
      <c r="G24" s="63">
        <v>183.36099999999999</v>
      </c>
      <c r="H24" s="155"/>
      <c r="I24" s="156" t="s">
        <v>110</v>
      </c>
      <c r="J24" s="156" t="s">
        <v>110</v>
      </c>
      <c r="K24" s="156" t="s">
        <v>110</v>
      </c>
      <c r="L24" s="51"/>
      <c r="N24" s="28" t="str">
        <f t="shared" si="0"/>
        <v/>
      </c>
    </row>
    <row r="25" spans="1:43" x14ac:dyDescent="0.25">
      <c r="A25" s="49"/>
      <c r="B25" s="64" t="s">
        <v>18</v>
      </c>
      <c r="C25" s="65">
        <v>1712.6369999999999</v>
      </c>
      <c r="D25" s="65">
        <v>2912.2840000000006</v>
      </c>
      <c r="E25" s="65">
        <v>3749.4290000000001</v>
      </c>
      <c r="F25" s="65">
        <v>2563.3689999999997</v>
      </c>
      <c r="G25" s="65">
        <v>3109.5600000000004</v>
      </c>
      <c r="H25" s="83">
        <v>2542.6699999999996</v>
      </c>
      <c r="I25" s="56"/>
      <c r="J25" s="38"/>
      <c r="K25" s="38"/>
      <c r="L25" s="51"/>
      <c r="N25" s="28"/>
    </row>
    <row r="26" spans="1:43" ht="18.75" customHeight="1" x14ac:dyDescent="0.25">
      <c r="A26" s="49"/>
      <c r="B26" s="64" t="s">
        <v>15</v>
      </c>
      <c r="C26" s="65"/>
      <c r="D26" s="65">
        <v>70.046775819978251</v>
      </c>
      <c r="E26" s="65">
        <v>28.745307806518849</v>
      </c>
      <c r="F26" s="65">
        <v>-31.633083330821854</v>
      </c>
      <c r="G26" s="65">
        <v>21.307544875513472</v>
      </c>
      <c r="H26" s="37"/>
      <c r="I26" s="38"/>
      <c r="J26" s="38"/>
      <c r="K26" s="38"/>
      <c r="L26" s="51"/>
    </row>
    <row r="27" spans="1:43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43" ht="18.75" customHeight="1" x14ac:dyDescent="0.25">
      <c r="A28" s="49"/>
      <c r="B28" s="64" t="s">
        <v>16</v>
      </c>
      <c r="C28" s="65">
        <v>1405.5519999999999</v>
      </c>
      <c r="D28" s="65">
        <v>2020.796</v>
      </c>
      <c r="E28" s="65">
        <v>3487.2979999999998</v>
      </c>
      <c r="F28" s="65">
        <v>2234.0829999999996</v>
      </c>
      <c r="G28" s="65">
        <v>2644.1840000000007</v>
      </c>
      <c r="H28" s="23">
        <v>2542.6699999999996</v>
      </c>
      <c r="I28" s="59">
        <v>-3.8391428130569172</v>
      </c>
      <c r="J28" s="23">
        <v>96.160857186943076</v>
      </c>
      <c r="K28" s="23">
        <v>18.35656956344063</v>
      </c>
      <c r="L28" s="51"/>
      <c r="M28" s="119"/>
    </row>
    <row r="29" spans="1:43" ht="18.75" customHeight="1" x14ac:dyDescent="0.25">
      <c r="A29" s="49"/>
      <c r="B29" s="64" t="s">
        <v>15</v>
      </c>
      <c r="C29" s="65"/>
      <c r="D29" s="65">
        <v>43.77241112388586</v>
      </c>
      <c r="E29" s="65">
        <v>72.570511818115222</v>
      </c>
      <c r="F29" s="65">
        <v>-35.936561773613853</v>
      </c>
      <c r="G29" s="65">
        <v>18.35656956344063</v>
      </c>
      <c r="H29" s="23">
        <v>-3.8391428130569172</v>
      </c>
      <c r="I29" s="38"/>
      <c r="J29" s="38"/>
      <c r="K29" s="38"/>
      <c r="L29" s="51"/>
    </row>
    <row r="30" spans="1:43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43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43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  <c r="AN32" s="143"/>
      <c r="AO32" s="143"/>
      <c r="AP32" s="143"/>
      <c r="AQ32" s="143"/>
    </row>
    <row r="33" spans="1:43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  <c r="AN33" s="143"/>
      <c r="AO33" s="143"/>
      <c r="AP33" s="143"/>
      <c r="AQ33" s="143"/>
    </row>
    <row r="34" spans="1:43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  <c r="AN34" s="143"/>
      <c r="AO34" s="143"/>
      <c r="AP34" s="143"/>
      <c r="AQ34" s="143"/>
    </row>
    <row r="35" spans="1:43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 t="s">
        <v>110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  <c r="AN35" s="143"/>
      <c r="AO35" s="143"/>
      <c r="AP35" s="143"/>
      <c r="AQ35" s="143"/>
    </row>
    <row r="36" spans="1:43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  <c r="AN36" s="143"/>
      <c r="AO36" s="143"/>
      <c r="AP36" s="143"/>
      <c r="AQ36" s="143"/>
    </row>
    <row r="37" spans="1:43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  <c r="AN37" s="143"/>
      <c r="AO37" s="143"/>
      <c r="AP37" s="143"/>
      <c r="AQ37" s="143"/>
    </row>
    <row r="38" spans="1:43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  <c r="AN38" s="143"/>
      <c r="AO38" s="143"/>
      <c r="AP38" s="143"/>
      <c r="AQ38" s="143"/>
    </row>
    <row r="39" spans="1:43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  <c r="AN39" s="143"/>
      <c r="AO39" s="143"/>
      <c r="AP39" s="143"/>
      <c r="AQ39" s="143"/>
    </row>
    <row r="40" spans="1:43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 t="s">
        <v>110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  <c r="AN40" s="143"/>
      <c r="AO40" s="143"/>
      <c r="AP40" s="143"/>
      <c r="AQ40" s="143"/>
    </row>
    <row r="41" spans="1:43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 t="s">
        <v>110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  <c r="AN41" s="143"/>
      <c r="AO41" s="143"/>
      <c r="AP41" s="143"/>
      <c r="AQ41" s="143"/>
    </row>
    <row r="42" spans="1:43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29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  <c r="AN42" s="143"/>
      <c r="AO42" s="143"/>
      <c r="AP42" s="143"/>
      <c r="AQ42" s="143"/>
    </row>
    <row r="43" spans="1:43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29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  <c r="AN43" s="143"/>
      <c r="AO43" s="143"/>
      <c r="AP43" s="143"/>
      <c r="AQ43" s="143"/>
    </row>
    <row r="44" spans="1:43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29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  <c r="AN44" s="143"/>
      <c r="AO44" s="143"/>
      <c r="AP44" s="143"/>
      <c r="AQ44" s="143"/>
    </row>
    <row r="45" spans="1:43" x14ac:dyDescent="0.25">
      <c r="A45" s="53"/>
      <c r="B45" s="67" t="s">
        <v>63</v>
      </c>
      <c r="C45" s="54"/>
      <c r="D45" s="54"/>
      <c r="E45" s="54"/>
      <c r="F45" s="54"/>
      <c r="G45" s="54"/>
      <c r="H45" s="54"/>
      <c r="I45" s="54"/>
      <c r="J45" s="54"/>
      <c r="K45" s="54"/>
      <c r="L45" s="55"/>
    </row>
    <row r="46" spans="1:43" s="110" customFormat="1" x14ac:dyDescent="0.25"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spans="1:43" s="110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spans="1:43" s="5" customFormat="1" x14ac:dyDescent="0.25">
      <c r="B48" s="18" t="s">
        <v>91</v>
      </c>
      <c r="C48" s="18"/>
      <c r="D48" s="18"/>
      <c r="E48" s="18"/>
      <c r="F48" s="18"/>
      <c r="G48" s="18"/>
    </row>
    <row r="49" spans="2:7" s="5" customFormat="1" x14ac:dyDescent="0.25">
      <c r="B49" s="68">
        <f>+'Histórico licencias vivienda'!B49-'Histórico licencias VIS'!B49</f>
        <v>135271</v>
      </c>
      <c r="C49" s="18"/>
      <c r="D49" s="144">
        <v>38353</v>
      </c>
      <c r="E49" s="18"/>
      <c r="F49" s="18"/>
      <c r="G49" s="18"/>
    </row>
    <row r="50" spans="2:7" s="5" customFormat="1" x14ac:dyDescent="0.25">
      <c r="B50" s="68">
        <f>+'Histórico licencias vivienda'!B50-'Histórico licencias VIS'!B50</f>
        <v>144012</v>
      </c>
      <c r="C50" s="18"/>
      <c r="D50" s="144">
        <v>38384</v>
      </c>
      <c r="E50" s="18"/>
      <c r="F50" s="18"/>
      <c r="G50" s="18"/>
    </row>
    <row r="51" spans="2:7" s="5" customFormat="1" x14ac:dyDescent="0.25">
      <c r="B51" s="68">
        <f>+'Histórico licencias vivienda'!B51-'Histórico licencias VIS'!B51</f>
        <v>192917</v>
      </c>
      <c r="C51" s="18"/>
      <c r="D51" s="144">
        <v>38412</v>
      </c>
      <c r="E51" s="18"/>
      <c r="F51" s="18"/>
      <c r="G51" s="18"/>
    </row>
    <row r="52" spans="2:7" s="5" customFormat="1" x14ac:dyDescent="0.25">
      <c r="B52" s="68">
        <f>+'Histórico licencias vivienda'!B52-'Histórico licencias VIS'!B52</f>
        <v>116322</v>
      </c>
      <c r="C52" s="18"/>
      <c r="D52" s="144">
        <v>38443</v>
      </c>
      <c r="E52" s="18"/>
      <c r="F52" s="18"/>
      <c r="G52" s="18"/>
    </row>
    <row r="53" spans="2:7" s="5" customFormat="1" x14ac:dyDescent="0.25">
      <c r="B53" s="68">
        <f>+'Histórico licencias vivienda'!B53-'Histórico licencias VIS'!B53</f>
        <v>205792</v>
      </c>
      <c r="C53" s="18"/>
      <c r="D53" s="144">
        <v>38473</v>
      </c>
      <c r="E53" s="18"/>
      <c r="F53" s="18"/>
      <c r="G53" s="18"/>
    </row>
    <row r="54" spans="2:7" s="5" customFormat="1" x14ac:dyDescent="0.25">
      <c r="B54" s="68">
        <f>+'Histórico licencias vivienda'!B54-'Histórico licencias VIS'!B54</f>
        <v>241637</v>
      </c>
      <c r="C54" s="18"/>
      <c r="D54" s="144">
        <v>38504</v>
      </c>
      <c r="E54" s="18"/>
      <c r="F54" s="18"/>
      <c r="G54" s="18"/>
    </row>
    <row r="55" spans="2:7" s="5" customFormat="1" x14ac:dyDescent="0.25">
      <c r="B55" s="68">
        <f>+'Histórico licencias vivienda'!B55-'Histórico licencias VIS'!B55</f>
        <v>202811</v>
      </c>
      <c r="C55" s="18"/>
      <c r="D55" s="144">
        <v>38534</v>
      </c>
      <c r="E55" s="18"/>
      <c r="F55" s="18"/>
      <c r="G55" s="18"/>
    </row>
    <row r="56" spans="2:7" s="5" customFormat="1" x14ac:dyDescent="0.25">
      <c r="B56" s="68">
        <f>+'Histórico licencias vivienda'!B56-'Histórico licencias VIS'!B56</f>
        <v>122040</v>
      </c>
      <c r="C56" s="18"/>
      <c r="D56" s="144">
        <v>38565</v>
      </c>
      <c r="E56" s="18"/>
      <c r="F56" s="18"/>
      <c r="G56" s="18"/>
    </row>
    <row r="57" spans="2:7" s="5" customFormat="1" x14ac:dyDescent="0.25">
      <c r="B57" s="68">
        <f>+'Histórico licencias vivienda'!B57-'Histórico licencias VIS'!B57</f>
        <v>177319</v>
      </c>
      <c r="C57" s="18"/>
      <c r="D57" s="144">
        <v>38596</v>
      </c>
      <c r="E57" s="18"/>
      <c r="F57" s="18"/>
      <c r="G57" s="18"/>
    </row>
    <row r="58" spans="2:7" s="5" customFormat="1" x14ac:dyDescent="0.25">
      <c r="B58" s="68">
        <f>+'Histórico licencias vivienda'!B58-'Histórico licencias VIS'!B58</f>
        <v>152242</v>
      </c>
      <c r="C58" s="18"/>
      <c r="D58" s="144">
        <v>38626</v>
      </c>
      <c r="E58" s="18"/>
      <c r="F58" s="18"/>
      <c r="G58" s="18"/>
    </row>
    <row r="59" spans="2:7" s="5" customFormat="1" x14ac:dyDescent="0.25">
      <c r="B59" s="68">
        <f>+'Histórico licencias vivienda'!B59-'Histórico licencias VIS'!B59</f>
        <v>205390</v>
      </c>
      <c r="C59" s="18"/>
      <c r="D59" s="144">
        <v>38657</v>
      </c>
      <c r="E59" s="18"/>
      <c r="F59" s="18"/>
      <c r="G59" s="18"/>
    </row>
    <row r="60" spans="2:7" s="5" customFormat="1" x14ac:dyDescent="0.25">
      <c r="B60" s="68">
        <f>+'Histórico licencias vivienda'!B60-'Histórico licencias VIS'!B60</f>
        <v>156584</v>
      </c>
      <c r="C60" s="18"/>
      <c r="D60" s="144">
        <v>38687</v>
      </c>
      <c r="E60" s="140">
        <f>+AVERAGE(B49:B60)/1000</f>
        <v>171.02808333333334</v>
      </c>
      <c r="F60" s="18"/>
      <c r="G60" s="18"/>
    </row>
    <row r="61" spans="2:7" s="5" customFormat="1" x14ac:dyDescent="0.25">
      <c r="B61" s="68">
        <f>+'Histórico licencias vivienda'!B61-'Histórico licencias VIS'!B61</f>
        <v>341781</v>
      </c>
      <c r="C61" s="18"/>
      <c r="D61" s="144">
        <v>38718</v>
      </c>
      <c r="E61" s="140">
        <f t="shared" ref="E61:E77" si="1">+AVERAGE(B50:B61)/1000</f>
        <v>188.23724999999999</v>
      </c>
      <c r="F61" s="18"/>
      <c r="G61" s="18"/>
    </row>
    <row r="62" spans="2:7" s="5" customFormat="1" x14ac:dyDescent="0.25">
      <c r="B62" s="68">
        <f>+'Histórico licencias vivienda'!B62-'Histórico licencias VIS'!B62</f>
        <v>279446</v>
      </c>
      <c r="C62" s="18"/>
      <c r="D62" s="144">
        <v>38749</v>
      </c>
      <c r="E62" s="140">
        <f t="shared" si="1"/>
        <v>199.52341666666666</v>
      </c>
      <c r="F62" s="18"/>
      <c r="G62" s="18"/>
    </row>
    <row r="63" spans="2:7" s="5" customFormat="1" x14ac:dyDescent="0.25">
      <c r="B63" s="68">
        <f>+'Histórico licencias vivienda'!B63-'Histórico licencias VIS'!B63</f>
        <v>281918</v>
      </c>
      <c r="C63" s="18"/>
      <c r="D63" s="144">
        <v>38777</v>
      </c>
      <c r="E63" s="140">
        <f t="shared" si="1"/>
        <v>206.94016666666667</v>
      </c>
      <c r="F63" s="18"/>
      <c r="G63" s="18"/>
    </row>
    <row r="64" spans="2:7" s="5" customFormat="1" x14ac:dyDescent="0.25">
      <c r="B64" s="68">
        <f>+'Histórico licencias vivienda'!B64-'Histórico licencias VIS'!B64</f>
        <v>206968</v>
      </c>
      <c r="C64" s="18"/>
      <c r="D64" s="144">
        <v>38808</v>
      </c>
      <c r="E64" s="140">
        <f t="shared" si="1"/>
        <v>214.494</v>
      </c>
      <c r="F64" s="18"/>
      <c r="G64" s="18"/>
    </row>
    <row r="65" spans="2:7" s="5" customFormat="1" x14ac:dyDescent="0.25">
      <c r="B65" s="68">
        <f>+'Histórico licencias vivienda'!B65-'Histórico licencias VIS'!B65</f>
        <v>295545</v>
      </c>
      <c r="C65" s="18"/>
      <c r="D65" s="144">
        <v>38838</v>
      </c>
      <c r="E65" s="140">
        <f t="shared" si="1"/>
        <v>221.97341666666665</v>
      </c>
      <c r="F65" s="18"/>
      <c r="G65" s="18"/>
    </row>
    <row r="66" spans="2:7" s="5" customFormat="1" x14ac:dyDescent="0.25">
      <c r="B66" s="68">
        <f>+'Histórico licencias vivienda'!B66-'Histórico licencias VIS'!B66</f>
        <v>178393</v>
      </c>
      <c r="C66" s="18"/>
      <c r="D66" s="144">
        <v>38869</v>
      </c>
      <c r="E66" s="140">
        <f t="shared" si="1"/>
        <v>216.70308333333335</v>
      </c>
      <c r="F66" s="18"/>
      <c r="G66" s="18"/>
    </row>
    <row r="67" spans="2:7" s="5" customFormat="1" x14ac:dyDescent="0.25">
      <c r="B67" s="68">
        <f>+'Histórico licencias vivienda'!B67-'Histórico licencias VIS'!B67</f>
        <v>235065</v>
      </c>
      <c r="C67" s="18"/>
      <c r="D67" s="144">
        <v>38899</v>
      </c>
      <c r="E67" s="140">
        <f t="shared" si="1"/>
        <v>219.39091666666667</v>
      </c>
      <c r="F67" s="18"/>
      <c r="G67" s="18"/>
    </row>
    <row r="68" spans="2:7" s="5" customFormat="1" x14ac:dyDescent="0.25">
      <c r="B68" s="68">
        <f>+'Histórico licencias vivienda'!B68-'Histórico licencias VIS'!B68</f>
        <v>292960</v>
      </c>
      <c r="C68" s="18"/>
      <c r="D68" s="144">
        <v>38930</v>
      </c>
      <c r="E68" s="140">
        <f t="shared" si="1"/>
        <v>233.63425000000001</v>
      </c>
      <c r="F68" s="18"/>
      <c r="G68" s="18"/>
    </row>
    <row r="69" spans="2:7" s="5" customFormat="1" x14ac:dyDescent="0.25">
      <c r="B69" s="68">
        <f>+'Histórico licencias vivienda'!B69-'Histórico licencias VIS'!B69</f>
        <v>275583</v>
      </c>
      <c r="C69" s="18"/>
      <c r="D69" s="144">
        <v>38961</v>
      </c>
      <c r="E69" s="140">
        <f t="shared" si="1"/>
        <v>241.82291666666666</v>
      </c>
      <c r="F69" s="18"/>
      <c r="G69" s="18"/>
    </row>
    <row r="70" spans="2:7" s="5" customFormat="1" x14ac:dyDescent="0.25">
      <c r="B70" s="68">
        <f>+'Histórico licencias vivienda'!B70-'Histórico licencias VIS'!B70</f>
        <v>316184</v>
      </c>
      <c r="C70" s="18"/>
      <c r="D70" s="144">
        <v>38991</v>
      </c>
      <c r="E70" s="140">
        <f t="shared" si="1"/>
        <v>255.48474999999999</v>
      </c>
      <c r="F70" s="18"/>
      <c r="G70" s="18"/>
    </row>
    <row r="71" spans="2:7" s="5" customFormat="1" x14ac:dyDescent="0.25">
      <c r="B71" s="68">
        <f>+'Histórico licencias vivienda'!B71-'Histórico licencias VIS'!B71</f>
        <v>157065</v>
      </c>
      <c r="C71" s="18"/>
      <c r="D71" s="144">
        <v>39022</v>
      </c>
      <c r="E71" s="140">
        <f t="shared" si="1"/>
        <v>251.45766666666665</v>
      </c>
      <c r="F71" s="18"/>
      <c r="G71" s="18"/>
    </row>
    <row r="72" spans="2:7" s="5" customFormat="1" x14ac:dyDescent="0.25">
      <c r="B72" s="68">
        <f>+'Histórico licencias vivienda'!B72-'Histórico licencias VIS'!B72</f>
        <v>284085</v>
      </c>
      <c r="C72" s="18"/>
      <c r="D72" s="144">
        <v>39052</v>
      </c>
      <c r="E72" s="140">
        <f t="shared" si="1"/>
        <v>262.08274999999998</v>
      </c>
      <c r="F72" s="18"/>
      <c r="G72" s="18"/>
    </row>
    <row r="73" spans="2:7" s="5" customFormat="1" x14ac:dyDescent="0.25">
      <c r="B73" s="68">
        <f>+'Histórico licencias vivienda'!B73-'Histórico licencias VIS'!B73</f>
        <v>310279</v>
      </c>
      <c r="C73" s="18"/>
      <c r="D73" s="144">
        <v>39083</v>
      </c>
      <c r="E73" s="140">
        <f t="shared" si="1"/>
        <v>259.45758333333333</v>
      </c>
      <c r="F73" s="18"/>
      <c r="G73" s="18"/>
    </row>
    <row r="74" spans="2:7" s="5" customFormat="1" x14ac:dyDescent="0.25">
      <c r="B74" s="68">
        <f>+'Histórico licencias vivienda'!B74-'Histórico licencias VIS'!B74</f>
        <v>393997</v>
      </c>
      <c r="C74" s="18"/>
      <c r="D74" s="144">
        <v>39114</v>
      </c>
      <c r="E74" s="140">
        <f t="shared" si="1"/>
        <v>269.00349999999997</v>
      </c>
      <c r="F74" s="18"/>
      <c r="G74" s="18"/>
    </row>
    <row r="75" spans="2:7" s="5" customFormat="1" x14ac:dyDescent="0.25">
      <c r="B75" s="68">
        <f>+'Histórico licencias vivienda'!B75-'Histórico licencias VIS'!B75</f>
        <v>261626</v>
      </c>
      <c r="C75" s="18"/>
      <c r="D75" s="144">
        <v>39142</v>
      </c>
      <c r="E75" s="140">
        <f t="shared" si="1"/>
        <v>267.3125</v>
      </c>
      <c r="F75" s="18"/>
      <c r="G75" s="18"/>
    </row>
    <row r="76" spans="2:7" s="5" customFormat="1" x14ac:dyDescent="0.25">
      <c r="B76" s="68">
        <f>+'Histórico licencias vivienda'!B76-'Histórico licencias VIS'!B76</f>
        <v>290391</v>
      </c>
      <c r="C76" s="18"/>
      <c r="D76" s="144">
        <v>39173</v>
      </c>
      <c r="E76" s="140">
        <f t="shared" si="1"/>
        <v>274.2644166666667</v>
      </c>
      <c r="F76" s="18"/>
      <c r="G76" s="18"/>
    </row>
    <row r="77" spans="2:7" s="5" customFormat="1" x14ac:dyDescent="0.25">
      <c r="B77" s="68">
        <f>+'Histórico licencias vivienda'!B77-'Histórico licencias VIS'!B77</f>
        <v>310915</v>
      </c>
      <c r="C77" s="18"/>
      <c r="D77" s="144">
        <v>39203</v>
      </c>
      <c r="E77" s="140">
        <f t="shared" si="1"/>
        <v>275.54525000000001</v>
      </c>
      <c r="F77" s="18"/>
      <c r="G77" s="18"/>
    </row>
    <row r="78" spans="2:7" s="5" customFormat="1" x14ac:dyDescent="0.25">
      <c r="B78" s="68">
        <f>+'Histórico licencias vivienda'!B78-'Histórico licencias VIS'!B78</f>
        <v>237883</v>
      </c>
      <c r="C78" s="18"/>
      <c r="D78" s="144">
        <v>39234</v>
      </c>
      <c r="E78" s="140">
        <f>+AVERAGE(B67:B78)/1000</f>
        <v>280.50274999999999</v>
      </c>
      <c r="F78" s="18"/>
      <c r="G78" s="18"/>
    </row>
    <row r="79" spans="2:7" s="5" customFormat="1" x14ac:dyDescent="0.25">
      <c r="B79" s="68">
        <f>+'Histórico licencias vivienda'!B79-'Histórico licencias VIS'!B79</f>
        <v>470065</v>
      </c>
      <c r="C79" s="18"/>
      <c r="D79" s="144">
        <v>39264</v>
      </c>
      <c r="E79" s="140">
        <f t="shared" ref="E79:E142" si="2">+AVERAGE(B68:B79)/1000</f>
        <v>300.08608333333331</v>
      </c>
      <c r="F79" s="18"/>
      <c r="G79" s="18"/>
    </row>
    <row r="80" spans="2:7" s="5" customFormat="1" x14ac:dyDescent="0.25">
      <c r="B80" s="68">
        <f>+'Histórico licencias vivienda'!B80-'Histórico licencias VIS'!B80</f>
        <v>327195</v>
      </c>
      <c r="C80" s="18"/>
      <c r="D80" s="144">
        <v>39295</v>
      </c>
      <c r="E80" s="140">
        <f t="shared" si="2"/>
        <v>302.93900000000002</v>
      </c>
      <c r="F80" s="18"/>
      <c r="G80" s="18"/>
    </row>
    <row r="81" spans="2:7" s="5" customFormat="1" x14ac:dyDescent="0.25">
      <c r="B81" s="68">
        <f>+'Histórico licencias vivienda'!B81-'Histórico licencias VIS'!B81</f>
        <v>446031</v>
      </c>
      <c r="C81" s="18"/>
      <c r="D81" s="144">
        <v>39326</v>
      </c>
      <c r="E81" s="140">
        <f t="shared" si="2"/>
        <v>317.14299999999997</v>
      </c>
      <c r="F81" s="18"/>
      <c r="G81" s="18"/>
    </row>
    <row r="82" spans="2:7" s="5" customFormat="1" x14ac:dyDescent="0.25">
      <c r="B82" s="68">
        <f>+'Histórico licencias vivienda'!B82-'Histórico licencias VIS'!B82</f>
        <v>311688</v>
      </c>
      <c r="C82" s="18"/>
      <c r="D82" s="144">
        <v>39356</v>
      </c>
      <c r="E82" s="140">
        <f t="shared" si="2"/>
        <v>316.76833333333332</v>
      </c>
      <c r="F82" s="18"/>
      <c r="G82" s="18"/>
    </row>
    <row r="83" spans="2:7" s="5" customFormat="1" x14ac:dyDescent="0.25">
      <c r="B83" s="68">
        <f>+'Histórico licencias vivienda'!B83-'Histórico licencias VIS'!B83</f>
        <v>251719</v>
      </c>
      <c r="C83" s="18"/>
      <c r="D83" s="144">
        <v>39387</v>
      </c>
      <c r="E83" s="140">
        <f t="shared" si="2"/>
        <v>324.65616666666671</v>
      </c>
      <c r="F83" s="18"/>
      <c r="G83" s="18"/>
    </row>
    <row r="84" spans="2:7" s="5" customFormat="1" x14ac:dyDescent="0.25">
      <c r="B84" s="68">
        <f>+'Histórico licencias vivienda'!B84-'Histórico licencias VIS'!B84</f>
        <v>315960</v>
      </c>
      <c r="C84" s="18"/>
      <c r="D84" s="144">
        <v>39417</v>
      </c>
      <c r="E84" s="140">
        <f t="shared" si="2"/>
        <v>327.31241666666671</v>
      </c>
      <c r="F84" s="18"/>
      <c r="G84" s="18"/>
    </row>
    <row r="85" spans="2:7" s="5" customFormat="1" x14ac:dyDescent="0.25">
      <c r="B85" s="68">
        <f>+'Histórico licencias vivienda'!B85-'Histórico licencias VIS'!B85</f>
        <v>252033</v>
      </c>
      <c r="C85" s="18"/>
      <c r="D85" s="144">
        <v>39448</v>
      </c>
      <c r="E85" s="140">
        <f t="shared" si="2"/>
        <v>322.45858333333331</v>
      </c>
      <c r="F85" s="18"/>
      <c r="G85" s="18"/>
    </row>
    <row r="86" spans="2:7" s="5" customFormat="1" x14ac:dyDescent="0.25">
      <c r="B86" s="68">
        <f>+'Histórico licencias vivienda'!B86-'Histórico licencias VIS'!B86</f>
        <v>194369</v>
      </c>
      <c r="C86" s="18"/>
      <c r="D86" s="144">
        <v>39479</v>
      </c>
      <c r="E86" s="140">
        <f t="shared" si="2"/>
        <v>305.82291666666669</v>
      </c>
      <c r="F86" s="18"/>
      <c r="G86" s="18"/>
    </row>
    <row r="87" spans="2:7" s="5" customFormat="1" x14ac:dyDescent="0.25">
      <c r="B87" s="68">
        <f>+'Histórico licencias vivienda'!B87-'Histórico licencias VIS'!B87</f>
        <v>156577</v>
      </c>
      <c r="C87" s="18"/>
      <c r="D87" s="144">
        <v>39508</v>
      </c>
      <c r="E87" s="140">
        <f t="shared" si="2"/>
        <v>297.06883333333332</v>
      </c>
      <c r="F87" s="18"/>
      <c r="G87" s="18"/>
    </row>
    <row r="88" spans="2:7" s="5" customFormat="1" x14ac:dyDescent="0.25">
      <c r="B88" s="68">
        <f>+'Histórico licencias vivienda'!B88-'Histórico licencias VIS'!B88</f>
        <v>279666</v>
      </c>
      <c r="C88" s="18"/>
      <c r="D88" s="144">
        <v>39539</v>
      </c>
      <c r="E88" s="140">
        <f t="shared" si="2"/>
        <v>296.1750833333333</v>
      </c>
      <c r="F88" s="18"/>
      <c r="G88" s="18"/>
    </row>
    <row r="89" spans="2:7" s="5" customFormat="1" x14ac:dyDescent="0.25">
      <c r="B89" s="68">
        <f>+'Histórico licencias vivienda'!B89-'Histórico licencias VIS'!B89</f>
        <v>299783</v>
      </c>
      <c r="C89" s="18"/>
      <c r="D89" s="144">
        <v>39569</v>
      </c>
      <c r="E89" s="140">
        <f t="shared" si="2"/>
        <v>295.24741666666671</v>
      </c>
      <c r="F89" s="18"/>
      <c r="G89" s="18"/>
    </row>
    <row r="90" spans="2:7" s="5" customFormat="1" x14ac:dyDescent="0.25">
      <c r="B90" s="68">
        <f>+'Histórico licencias vivienda'!B90-'Histórico licencias VIS'!B90</f>
        <v>201871</v>
      </c>
      <c r="C90" s="18"/>
      <c r="D90" s="144">
        <v>39600</v>
      </c>
      <c r="E90" s="140">
        <f t="shared" si="2"/>
        <v>292.24641666666668</v>
      </c>
      <c r="F90" s="18"/>
      <c r="G90" s="18"/>
    </row>
    <row r="91" spans="2:7" s="5" customFormat="1" x14ac:dyDescent="0.25">
      <c r="B91" s="68">
        <f>+'Histórico licencias vivienda'!B91-'Histórico licencias VIS'!B91</f>
        <v>270352</v>
      </c>
      <c r="C91" s="18"/>
      <c r="D91" s="144">
        <v>39630</v>
      </c>
      <c r="E91" s="140">
        <f t="shared" si="2"/>
        <v>275.6036666666667</v>
      </c>
      <c r="F91" s="18"/>
      <c r="G91" s="18"/>
    </row>
    <row r="92" spans="2:7" s="5" customFormat="1" x14ac:dyDescent="0.25">
      <c r="B92" s="68">
        <f>+'Histórico licencias vivienda'!B92-'Histórico licencias VIS'!B92</f>
        <v>313619</v>
      </c>
      <c r="C92" s="18"/>
      <c r="D92" s="144">
        <v>39661</v>
      </c>
      <c r="E92" s="140">
        <f t="shared" si="2"/>
        <v>274.47233333333332</v>
      </c>
      <c r="F92" s="18"/>
      <c r="G92" s="18"/>
    </row>
    <row r="93" spans="2:7" s="5" customFormat="1" x14ac:dyDescent="0.25">
      <c r="B93" s="68">
        <f>+'Histórico licencias vivienda'!B93-'Histórico licencias VIS'!B93</f>
        <v>383941</v>
      </c>
      <c r="C93" s="18"/>
      <c r="D93" s="144">
        <v>39692</v>
      </c>
      <c r="E93" s="140">
        <f t="shared" si="2"/>
        <v>269.2981666666667</v>
      </c>
      <c r="F93" s="18"/>
      <c r="G93" s="18"/>
    </row>
    <row r="94" spans="2:7" s="5" customFormat="1" x14ac:dyDescent="0.25">
      <c r="B94" s="68">
        <f>+'Histórico licencias vivienda'!B94-'Histórico licencias VIS'!B94</f>
        <v>261330</v>
      </c>
      <c r="C94" s="18"/>
      <c r="D94" s="144">
        <v>39722</v>
      </c>
      <c r="E94" s="140">
        <f t="shared" si="2"/>
        <v>265.10166666666669</v>
      </c>
      <c r="F94" s="18"/>
      <c r="G94" s="18"/>
    </row>
    <row r="95" spans="2:7" s="5" customFormat="1" x14ac:dyDescent="0.25">
      <c r="B95" s="68">
        <f>+'Histórico licencias vivienda'!B95-'Histórico licencias VIS'!B95</f>
        <v>328989</v>
      </c>
      <c r="C95" s="18"/>
      <c r="D95" s="144">
        <v>39753</v>
      </c>
      <c r="E95" s="140">
        <f t="shared" si="2"/>
        <v>271.5408333333333</v>
      </c>
      <c r="F95" s="18"/>
      <c r="G95" s="18"/>
    </row>
    <row r="96" spans="2:7" s="5" customFormat="1" x14ac:dyDescent="0.25">
      <c r="B96" s="68">
        <f>+'Histórico licencias vivienda'!B96-'Histórico licencias VIS'!B96</f>
        <v>130094</v>
      </c>
      <c r="C96" s="18"/>
      <c r="D96" s="144">
        <v>39783</v>
      </c>
      <c r="E96" s="140">
        <f t="shared" si="2"/>
        <v>256.05200000000002</v>
      </c>
      <c r="F96" s="18"/>
      <c r="G96" s="18"/>
    </row>
    <row r="97" spans="2:7" s="5" customFormat="1" x14ac:dyDescent="0.25">
      <c r="B97" s="68">
        <f>+'Histórico licencias vivienda'!B97-'Histórico licencias VIS'!B97</f>
        <v>117667</v>
      </c>
      <c r="C97" s="18"/>
      <c r="D97" s="144">
        <v>39814</v>
      </c>
      <c r="E97" s="140">
        <f t="shared" si="2"/>
        <v>244.85483333333335</v>
      </c>
      <c r="F97" s="18"/>
      <c r="G97" s="18"/>
    </row>
    <row r="98" spans="2:7" s="5" customFormat="1" x14ac:dyDescent="0.25">
      <c r="B98" s="68">
        <f>+'Histórico licencias vivienda'!B98-'Histórico licencias VIS'!B98</f>
        <v>153554</v>
      </c>
      <c r="C98" s="18"/>
      <c r="D98" s="144">
        <v>39845</v>
      </c>
      <c r="E98" s="140">
        <f t="shared" si="2"/>
        <v>241.45358333333334</v>
      </c>
      <c r="F98" s="18"/>
      <c r="G98" s="18"/>
    </row>
    <row r="99" spans="2:7" s="5" customFormat="1" x14ac:dyDescent="0.25">
      <c r="B99" s="68">
        <f>+'Histórico licencias vivienda'!B99-'Histórico licencias VIS'!B99</f>
        <v>148514</v>
      </c>
      <c r="C99" s="18"/>
      <c r="D99" s="144">
        <v>39873</v>
      </c>
      <c r="E99" s="140">
        <f t="shared" si="2"/>
        <v>240.78166666666667</v>
      </c>
      <c r="F99" s="18"/>
      <c r="G99" s="18"/>
    </row>
    <row r="100" spans="2:7" s="5" customFormat="1" x14ac:dyDescent="0.25">
      <c r="B100" s="68">
        <f>+'Histórico licencias vivienda'!B100-'Histórico licencias VIS'!B100</f>
        <v>142893</v>
      </c>
      <c r="C100" s="18"/>
      <c r="D100" s="144">
        <v>39904</v>
      </c>
      <c r="E100" s="140">
        <f t="shared" si="2"/>
        <v>229.38391666666666</v>
      </c>
      <c r="F100" s="18"/>
      <c r="G100" s="18"/>
    </row>
    <row r="101" spans="2:7" s="5" customFormat="1" x14ac:dyDescent="0.25">
      <c r="B101" s="68">
        <f>+'Histórico licencias vivienda'!B101-'Histórico licencias VIS'!B101</f>
        <v>137972</v>
      </c>
      <c r="C101" s="18"/>
      <c r="D101" s="144">
        <v>39934</v>
      </c>
      <c r="E101" s="140">
        <f t="shared" si="2"/>
        <v>215.89966666666666</v>
      </c>
      <c r="F101" s="18"/>
      <c r="G101" s="18"/>
    </row>
    <row r="102" spans="2:7" s="5" customFormat="1" x14ac:dyDescent="0.25">
      <c r="B102" s="68">
        <f>+'Histórico licencias vivienda'!B102-'Histórico licencias VIS'!B102</f>
        <v>100420</v>
      </c>
      <c r="C102" s="18"/>
      <c r="D102" s="144">
        <v>39965</v>
      </c>
      <c r="E102" s="140">
        <f t="shared" si="2"/>
        <v>207.44541666666666</v>
      </c>
      <c r="F102" s="18"/>
      <c r="G102" s="18"/>
    </row>
    <row r="103" spans="2:7" s="5" customFormat="1" x14ac:dyDescent="0.25">
      <c r="B103" s="68">
        <f>+'Histórico licencias vivienda'!B103-'Histórico licencias VIS'!B103</f>
        <v>179792</v>
      </c>
      <c r="C103" s="18"/>
      <c r="D103" s="144">
        <v>39995</v>
      </c>
      <c r="E103" s="140">
        <f t="shared" si="2"/>
        <v>199.89875000000001</v>
      </c>
      <c r="F103" s="18"/>
      <c r="G103" s="18"/>
    </row>
    <row r="104" spans="2:7" s="5" customFormat="1" x14ac:dyDescent="0.25">
      <c r="B104" s="68">
        <f>+'Histórico licencias vivienda'!B104-'Histórico licencias VIS'!B104</f>
        <v>136388</v>
      </c>
      <c r="C104" s="18"/>
      <c r="D104" s="144">
        <v>40026</v>
      </c>
      <c r="E104" s="140">
        <f t="shared" si="2"/>
        <v>185.12950000000001</v>
      </c>
      <c r="F104" s="18"/>
      <c r="G104" s="18"/>
    </row>
    <row r="105" spans="2:7" s="5" customFormat="1" x14ac:dyDescent="0.25">
      <c r="B105" s="68">
        <f>+'Histórico licencias vivienda'!B105-'Histórico licencias VIS'!B105</f>
        <v>149076</v>
      </c>
      <c r="C105" s="18"/>
      <c r="D105" s="144">
        <v>40057</v>
      </c>
      <c r="E105" s="140">
        <f t="shared" si="2"/>
        <v>165.55741666666665</v>
      </c>
      <c r="F105" s="18"/>
      <c r="G105" s="18"/>
    </row>
    <row r="106" spans="2:7" s="5" customFormat="1" x14ac:dyDescent="0.25">
      <c r="B106" s="68">
        <f>+'Histórico licencias vivienda'!B106-'Histórico licencias VIS'!B106</f>
        <v>139276</v>
      </c>
      <c r="C106" s="18"/>
      <c r="D106" s="144">
        <v>40087</v>
      </c>
      <c r="E106" s="140">
        <f t="shared" si="2"/>
        <v>155.38624999999999</v>
      </c>
      <c r="F106" s="18"/>
      <c r="G106" s="18"/>
    </row>
    <row r="107" spans="2:7" s="5" customFormat="1" x14ac:dyDescent="0.25">
      <c r="B107" s="68">
        <f>+'Histórico licencias vivienda'!B107-'Histórico licencias VIS'!B107</f>
        <v>135250</v>
      </c>
      <c r="C107" s="18"/>
      <c r="D107" s="144">
        <v>40118</v>
      </c>
      <c r="E107" s="140">
        <f t="shared" si="2"/>
        <v>139.24133333333333</v>
      </c>
      <c r="F107" s="18"/>
      <c r="G107" s="18"/>
    </row>
    <row r="108" spans="2:7" s="5" customFormat="1" x14ac:dyDescent="0.25">
      <c r="B108" s="68">
        <f>+'Histórico licencias vivienda'!B108-'Histórico licencias VIS'!B108</f>
        <v>171835</v>
      </c>
      <c r="C108" s="18"/>
      <c r="D108" s="144">
        <v>40148</v>
      </c>
      <c r="E108" s="140">
        <f t="shared" si="2"/>
        <v>142.71975</v>
      </c>
      <c r="F108" s="18"/>
      <c r="G108" s="18"/>
    </row>
    <row r="109" spans="2:7" s="5" customFormat="1" x14ac:dyDescent="0.25">
      <c r="B109" s="68">
        <f>+'Histórico licencias vivienda'!B109-'Histórico licencias VIS'!B109</f>
        <v>226083</v>
      </c>
      <c r="C109" s="18"/>
      <c r="D109" s="144">
        <v>40179</v>
      </c>
      <c r="E109" s="140">
        <f t="shared" si="2"/>
        <v>151.75441666666666</v>
      </c>
      <c r="F109" s="18"/>
      <c r="G109" s="18"/>
    </row>
    <row r="110" spans="2:7" s="5" customFormat="1" x14ac:dyDescent="0.25">
      <c r="B110" s="68">
        <f>+'Histórico licencias vivienda'!B110-'Histórico licencias VIS'!B110</f>
        <v>200607</v>
      </c>
      <c r="C110" s="18"/>
      <c r="D110" s="144">
        <v>40210</v>
      </c>
      <c r="E110" s="140">
        <f t="shared" si="2"/>
        <v>155.6755</v>
      </c>
      <c r="F110" s="18"/>
      <c r="G110" s="18"/>
    </row>
    <row r="111" spans="2:7" s="5" customFormat="1" x14ac:dyDescent="0.25">
      <c r="B111" s="68">
        <f>+'Histórico licencias vivienda'!B111-'Histórico licencias VIS'!B111</f>
        <v>144168</v>
      </c>
      <c r="C111" s="18"/>
      <c r="D111" s="144">
        <v>40238</v>
      </c>
      <c r="E111" s="140">
        <f t="shared" si="2"/>
        <v>155.31333333333333</v>
      </c>
      <c r="F111" s="18"/>
      <c r="G111" s="18"/>
    </row>
    <row r="112" spans="2:7" s="5" customFormat="1" x14ac:dyDescent="0.25">
      <c r="B112" s="68">
        <f>+'Histórico licencias vivienda'!B112-'Histórico licencias VIS'!B112</f>
        <v>185720</v>
      </c>
      <c r="C112" s="18"/>
      <c r="D112" s="144">
        <v>40269</v>
      </c>
      <c r="E112" s="140">
        <f t="shared" si="2"/>
        <v>158.88225</v>
      </c>
      <c r="F112" s="18"/>
      <c r="G112" s="18"/>
    </row>
    <row r="113" spans="2:7" s="5" customFormat="1" x14ac:dyDescent="0.25">
      <c r="B113" s="68">
        <f>+'Histórico licencias vivienda'!B113-'Histórico licencias VIS'!B113</f>
        <v>168231</v>
      </c>
      <c r="C113" s="18"/>
      <c r="D113" s="144">
        <v>40299</v>
      </c>
      <c r="E113" s="140">
        <f t="shared" si="2"/>
        <v>161.40383333333335</v>
      </c>
      <c r="F113" s="18"/>
      <c r="G113" s="18"/>
    </row>
    <row r="114" spans="2:7" s="5" customFormat="1" x14ac:dyDescent="0.25">
      <c r="B114" s="68">
        <f>+'Histórico licencias vivienda'!B114-'Histórico licencias VIS'!B114</f>
        <v>218034</v>
      </c>
      <c r="C114" s="18"/>
      <c r="D114" s="144">
        <v>40330</v>
      </c>
      <c r="E114" s="140">
        <f t="shared" si="2"/>
        <v>171.20500000000001</v>
      </c>
      <c r="F114" s="18"/>
      <c r="G114" s="18"/>
    </row>
    <row r="115" spans="2:7" s="5" customFormat="1" x14ac:dyDescent="0.25">
      <c r="B115" s="68">
        <f>+'Histórico licencias vivienda'!B115-'Histórico licencias VIS'!B115</f>
        <v>217818</v>
      </c>
      <c r="C115" s="18"/>
      <c r="D115" s="144">
        <v>40360</v>
      </c>
      <c r="E115" s="140">
        <f t="shared" si="2"/>
        <v>174.37383333333335</v>
      </c>
      <c r="F115" s="18"/>
      <c r="G115" s="18"/>
    </row>
    <row r="116" spans="2:7" s="5" customFormat="1" x14ac:dyDescent="0.25">
      <c r="B116" s="68">
        <f>+'Histórico licencias vivienda'!B116-'Histórico licencias VIS'!B116</f>
        <v>167057</v>
      </c>
      <c r="C116" s="18"/>
      <c r="D116" s="144">
        <v>40391</v>
      </c>
      <c r="E116" s="140">
        <f t="shared" si="2"/>
        <v>176.92958333333334</v>
      </c>
      <c r="F116" s="18"/>
      <c r="G116" s="18"/>
    </row>
    <row r="117" spans="2:7" s="5" customFormat="1" x14ac:dyDescent="0.25">
      <c r="B117" s="68">
        <f>+'Histórico licencias vivienda'!B117-'Histórico licencias VIS'!B117</f>
        <v>237637</v>
      </c>
      <c r="C117" s="18"/>
      <c r="D117" s="144">
        <v>40422</v>
      </c>
      <c r="E117" s="140">
        <f t="shared" si="2"/>
        <v>184.30966666666666</v>
      </c>
      <c r="F117" s="18"/>
      <c r="G117" s="18"/>
    </row>
    <row r="118" spans="2:7" s="5" customFormat="1" x14ac:dyDescent="0.25">
      <c r="B118" s="68">
        <f>+'Histórico licencias vivienda'!B118-'Histórico licencias VIS'!B118</f>
        <v>255441</v>
      </c>
      <c r="C118" s="18"/>
      <c r="D118" s="144">
        <v>40452</v>
      </c>
      <c r="E118" s="140">
        <f t="shared" si="2"/>
        <v>193.99008333333333</v>
      </c>
      <c r="F118" s="18"/>
      <c r="G118" s="18"/>
    </row>
    <row r="119" spans="2:7" s="5" customFormat="1" x14ac:dyDescent="0.25">
      <c r="B119" s="68">
        <f>+'Histórico licencias vivienda'!B119-'Histórico licencias VIS'!B119</f>
        <v>375098</v>
      </c>
      <c r="C119" s="18"/>
      <c r="D119" s="144">
        <v>40483</v>
      </c>
      <c r="E119" s="140">
        <f t="shared" si="2"/>
        <v>213.97741666666667</v>
      </c>
      <c r="F119" s="18"/>
      <c r="G119" s="18"/>
    </row>
    <row r="120" spans="2:7" s="5" customFormat="1" x14ac:dyDescent="0.25">
      <c r="B120" s="68">
        <f>+'Histórico licencias vivienda'!B120-'Histórico licencias VIS'!B120</f>
        <v>516390</v>
      </c>
      <c r="C120" s="18"/>
      <c r="D120" s="144">
        <v>40513</v>
      </c>
      <c r="E120" s="140">
        <f t="shared" si="2"/>
        <v>242.69033333333334</v>
      </c>
      <c r="F120" s="18"/>
      <c r="G120" s="18"/>
    </row>
    <row r="121" spans="2:7" s="5" customFormat="1" x14ac:dyDescent="0.25">
      <c r="B121" s="68">
        <f>+'Histórico licencias vivienda'!B121-'Histórico licencias VIS'!B121</f>
        <v>426044</v>
      </c>
      <c r="C121" s="18"/>
      <c r="D121" s="144">
        <v>40544</v>
      </c>
      <c r="E121" s="140">
        <f t="shared" si="2"/>
        <v>259.35374999999999</v>
      </c>
      <c r="F121" s="18"/>
      <c r="G121" s="18"/>
    </row>
    <row r="122" spans="2:7" s="5" customFormat="1" x14ac:dyDescent="0.25">
      <c r="B122" s="68">
        <f>+'Histórico licencias vivienda'!B122-'Histórico licencias VIS'!B122</f>
        <v>245011</v>
      </c>
      <c r="C122" s="18"/>
      <c r="D122" s="144">
        <v>40575</v>
      </c>
      <c r="E122" s="140">
        <f t="shared" si="2"/>
        <v>263.05408333333332</v>
      </c>
      <c r="F122" s="18"/>
      <c r="G122" s="18"/>
    </row>
    <row r="123" spans="2:7" s="5" customFormat="1" x14ac:dyDescent="0.25">
      <c r="B123" s="68">
        <f>+'Histórico licencias vivienda'!B123-'Histórico licencias VIS'!B123</f>
        <v>402729</v>
      </c>
      <c r="C123" s="18"/>
      <c r="D123" s="144">
        <v>40603</v>
      </c>
      <c r="E123" s="140">
        <f t="shared" si="2"/>
        <v>284.6008333333333</v>
      </c>
      <c r="F123" s="18"/>
      <c r="G123" s="18"/>
    </row>
    <row r="124" spans="2:7" s="5" customFormat="1" x14ac:dyDescent="0.25">
      <c r="B124" s="68">
        <f>+'Histórico licencias vivienda'!B124-'Histórico licencias VIS'!B124</f>
        <v>405634</v>
      </c>
      <c r="C124" s="18"/>
      <c r="D124" s="144">
        <v>40634</v>
      </c>
      <c r="E124" s="140">
        <f t="shared" si="2"/>
        <v>302.92700000000002</v>
      </c>
      <c r="F124" s="18"/>
      <c r="G124" s="18"/>
    </row>
    <row r="125" spans="2:7" s="5" customFormat="1" x14ac:dyDescent="0.25">
      <c r="B125" s="68">
        <f>+'Histórico licencias vivienda'!B125-'Histórico licencias VIS'!B125</f>
        <v>627025</v>
      </c>
      <c r="C125" s="18"/>
      <c r="D125" s="144">
        <v>40664</v>
      </c>
      <c r="E125" s="140">
        <f t="shared" si="2"/>
        <v>341.15983333333332</v>
      </c>
      <c r="F125" s="18"/>
      <c r="G125" s="18"/>
    </row>
    <row r="126" spans="2:7" s="5" customFormat="1" x14ac:dyDescent="0.25">
      <c r="B126" s="68">
        <f>+'Histórico licencias vivienda'!B126-'Histórico licencias VIS'!B126</f>
        <v>453999</v>
      </c>
      <c r="C126" s="18"/>
      <c r="D126" s="144">
        <v>40695</v>
      </c>
      <c r="E126" s="140">
        <f t="shared" si="2"/>
        <v>360.82358333333332</v>
      </c>
      <c r="F126" s="18"/>
      <c r="G126" s="18"/>
    </row>
    <row r="127" spans="2:7" s="5" customFormat="1" x14ac:dyDescent="0.25">
      <c r="B127" s="68">
        <f>+'Histórico licencias vivienda'!B127-'Histórico licencias VIS'!B127</f>
        <v>358042</v>
      </c>
      <c r="C127" s="18"/>
      <c r="D127" s="144">
        <v>40725</v>
      </c>
      <c r="E127" s="140">
        <f t="shared" si="2"/>
        <v>372.50891666666666</v>
      </c>
      <c r="F127" s="18"/>
      <c r="G127" s="18"/>
    </row>
    <row r="128" spans="2:7" s="5" customFormat="1" x14ac:dyDescent="0.25">
      <c r="B128" s="68">
        <f>+'Histórico licencias vivienda'!B128-'Histórico licencias VIS'!B128</f>
        <v>311683</v>
      </c>
      <c r="C128" s="18"/>
      <c r="D128" s="144">
        <v>40756</v>
      </c>
      <c r="E128" s="140">
        <f t="shared" si="2"/>
        <v>384.56108333333333</v>
      </c>
      <c r="F128" s="18"/>
      <c r="G128" s="18"/>
    </row>
    <row r="129" spans="2:7" s="5" customFormat="1" x14ac:dyDescent="0.25">
      <c r="B129" s="68">
        <f>+'Histórico licencias vivienda'!B129-'Histórico licencias VIS'!B129</f>
        <v>129037</v>
      </c>
      <c r="C129" s="18"/>
      <c r="D129" s="144">
        <v>40787</v>
      </c>
      <c r="E129" s="140">
        <f t="shared" si="2"/>
        <v>375.51108333333332</v>
      </c>
      <c r="F129" s="18"/>
      <c r="G129" s="18"/>
    </row>
    <row r="130" spans="2:7" s="5" customFormat="1" x14ac:dyDescent="0.25">
      <c r="B130" s="68">
        <f>+'Histórico licencias vivienda'!B130-'Histórico licencias VIS'!B130</f>
        <v>128094</v>
      </c>
      <c r="C130" s="18"/>
      <c r="D130" s="144">
        <v>40817</v>
      </c>
      <c r="E130" s="140">
        <f t="shared" si="2"/>
        <v>364.8988333333333</v>
      </c>
      <c r="F130" s="18"/>
      <c r="G130" s="18"/>
    </row>
    <row r="131" spans="2:7" s="5" customFormat="1" x14ac:dyDescent="0.25">
      <c r="B131" s="68">
        <f>+'Histórico licencias vivienda'!B131-'Histórico licencias VIS'!B131</f>
        <v>113664</v>
      </c>
      <c r="C131" s="18"/>
      <c r="D131" s="144">
        <v>40848</v>
      </c>
      <c r="E131" s="140">
        <f t="shared" si="2"/>
        <v>343.11266666666671</v>
      </c>
      <c r="F131" s="18"/>
      <c r="G131" s="18"/>
    </row>
    <row r="132" spans="2:7" s="5" customFormat="1" x14ac:dyDescent="0.25">
      <c r="B132" s="68">
        <f>+'Histórico licencias vivienda'!B132-'Histórico licencias VIS'!B132</f>
        <v>148467</v>
      </c>
      <c r="C132" s="18"/>
      <c r="D132" s="144">
        <v>40878</v>
      </c>
      <c r="E132" s="140">
        <f t="shared" si="2"/>
        <v>312.45241666666669</v>
      </c>
      <c r="F132" s="18"/>
      <c r="G132" s="18"/>
    </row>
    <row r="133" spans="2:7" s="5" customFormat="1" x14ac:dyDescent="0.25">
      <c r="B133" s="68">
        <f>+'Histórico licencias vivienda'!B133-'Histórico licencias VIS'!B133</f>
        <v>183218</v>
      </c>
      <c r="C133" s="18"/>
      <c r="D133" s="144">
        <v>40909</v>
      </c>
      <c r="E133" s="140">
        <f t="shared" si="2"/>
        <v>292.21691666666669</v>
      </c>
      <c r="F133" s="18"/>
      <c r="G133" s="18"/>
    </row>
    <row r="134" spans="2:7" s="5" customFormat="1" x14ac:dyDescent="0.25">
      <c r="B134" s="68">
        <f>+'Histórico licencias vivienda'!B134-'Histórico licencias VIS'!B134</f>
        <v>186166</v>
      </c>
      <c r="C134" s="18"/>
      <c r="D134" s="144">
        <v>40940</v>
      </c>
      <c r="E134" s="140">
        <f t="shared" si="2"/>
        <v>287.31316666666669</v>
      </c>
      <c r="F134" s="18"/>
      <c r="G134" s="18"/>
    </row>
    <row r="135" spans="2:7" s="5" customFormat="1" x14ac:dyDescent="0.25">
      <c r="B135" s="68">
        <f>+'Histórico licencias vivienda'!B135-'Histórico licencias VIS'!B135</f>
        <v>97040</v>
      </c>
      <c r="C135" s="18"/>
      <c r="D135" s="144">
        <v>40969</v>
      </c>
      <c r="E135" s="140">
        <f t="shared" si="2"/>
        <v>261.83908333333335</v>
      </c>
      <c r="F135" s="18"/>
      <c r="G135" s="18"/>
    </row>
    <row r="136" spans="2:7" s="5" customFormat="1" x14ac:dyDescent="0.25">
      <c r="B136" s="68">
        <f>+'Histórico licencias vivienda'!B136-'Histórico licencias VIS'!B136</f>
        <v>218227</v>
      </c>
      <c r="C136" s="18"/>
      <c r="D136" s="144">
        <v>41000</v>
      </c>
      <c r="E136" s="140">
        <f t="shared" si="2"/>
        <v>246.22183333333334</v>
      </c>
      <c r="F136" s="18"/>
      <c r="G136" s="18"/>
    </row>
    <row r="137" spans="2:7" s="5" customFormat="1" x14ac:dyDescent="0.25">
      <c r="B137" s="68">
        <f>+'Histórico licencias vivienda'!B137-'Histórico licencias VIS'!B137</f>
        <v>300569</v>
      </c>
      <c r="C137" s="18"/>
      <c r="D137" s="144">
        <v>41030</v>
      </c>
      <c r="E137" s="140">
        <f t="shared" si="2"/>
        <v>219.01716666666667</v>
      </c>
      <c r="F137" s="18"/>
      <c r="G137" s="18"/>
    </row>
    <row r="138" spans="2:7" s="5" customFormat="1" x14ac:dyDescent="0.25">
      <c r="B138" s="68">
        <f>+'Histórico licencias vivienda'!B138-'Histórico licencias VIS'!B138</f>
        <v>203588</v>
      </c>
      <c r="C138" s="18"/>
      <c r="D138" s="144">
        <v>41061</v>
      </c>
      <c r="E138" s="140">
        <f t="shared" si="2"/>
        <v>198.14958333333334</v>
      </c>
      <c r="F138" s="18"/>
      <c r="G138" s="18"/>
    </row>
    <row r="139" spans="2:7" s="5" customFormat="1" x14ac:dyDescent="0.25">
      <c r="B139" s="68">
        <f>+'Histórico licencias vivienda'!B139-'Histórico licencias VIS'!B139</f>
        <v>242383</v>
      </c>
      <c r="C139" s="18"/>
      <c r="D139" s="144">
        <v>41091</v>
      </c>
      <c r="E139" s="140">
        <f t="shared" si="2"/>
        <v>188.51133333333334</v>
      </c>
      <c r="F139" s="18"/>
      <c r="G139" s="18"/>
    </row>
    <row r="140" spans="2:7" s="5" customFormat="1" x14ac:dyDescent="0.25">
      <c r="B140" s="68">
        <f>+'Histórico licencias vivienda'!B140-'Histórico licencias VIS'!B140</f>
        <v>270946</v>
      </c>
      <c r="C140" s="18"/>
      <c r="D140" s="144">
        <v>41122</v>
      </c>
      <c r="E140" s="140">
        <f t="shared" si="2"/>
        <v>185.11658333333335</v>
      </c>
      <c r="F140" s="18"/>
      <c r="G140" s="18"/>
    </row>
    <row r="141" spans="2:7" s="5" customFormat="1" x14ac:dyDescent="0.25">
      <c r="B141" s="68">
        <f>+'Histórico licencias vivienda'!B141-'Histórico licencias VIS'!B141</f>
        <v>320388</v>
      </c>
      <c r="C141" s="18"/>
      <c r="D141" s="144">
        <v>41153</v>
      </c>
      <c r="E141" s="140">
        <f t="shared" si="2"/>
        <v>201.0625</v>
      </c>
      <c r="F141" s="18"/>
      <c r="G141" s="18"/>
    </row>
    <row r="142" spans="2:7" s="5" customFormat="1" x14ac:dyDescent="0.25">
      <c r="B142" s="68">
        <f>+'Histórico licencias vivienda'!B142-'Histórico licencias VIS'!B142</f>
        <v>211558</v>
      </c>
      <c r="C142" s="18"/>
      <c r="D142" s="144">
        <v>41183</v>
      </c>
      <c r="E142" s="140">
        <f t="shared" si="2"/>
        <v>208.01783333333336</v>
      </c>
      <c r="F142" s="18"/>
      <c r="G142" s="18"/>
    </row>
    <row r="143" spans="2:7" s="5" customFormat="1" x14ac:dyDescent="0.25">
      <c r="B143" s="68">
        <f>+'Histórico licencias vivienda'!B143-'Histórico licencias VIS'!B143</f>
        <v>150003</v>
      </c>
      <c r="C143" s="18"/>
      <c r="D143" s="144">
        <v>41214</v>
      </c>
      <c r="E143" s="140">
        <f t="shared" ref="E143:E154" si="3">+AVERAGE(B132:B143)/1000</f>
        <v>211.04608333333334</v>
      </c>
      <c r="F143" s="18"/>
      <c r="G143" s="18"/>
    </row>
    <row r="144" spans="2:7" s="5" customFormat="1" x14ac:dyDescent="0.25">
      <c r="B144" s="68">
        <f>+'Histórico licencias vivienda'!B144-'Histórico licencias VIS'!B144</f>
        <v>179283</v>
      </c>
      <c r="C144" s="18"/>
      <c r="D144" s="144">
        <v>41244</v>
      </c>
      <c r="E144" s="140">
        <f t="shared" si="3"/>
        <v>213.61408333333335</v>
      </c>
      <c r="F144" s="18"/>
      <c r="G144" s="18"/>
    </row>
    <row r="145" spans="2:26" s="5" customFormat="1" x14ac:dyDescent="0.25">
      <c r="B145" s="68">
        <f>+'Histórico licencias vivienda'!B145-'Histórico licencias VIS'!B145</f>
        <v>317507</v>
      </c>
      <c r="C145" s="18"/>
      <c r="D145" s="144">
        <v>41275</v>
      </c>
      <c r="E145" s="140">
        <f t="shared" si="3"/>
        <v>224.80483333333333</v>
      </c>
      <c r="F145" s="18"/>
      <c r="G145" s="18"/>
    </row>
    <row r="146" spans="2:26" s="5" customFormat="1" x14ac:dyDescent="0.25">
      <c r="B146" s="68">
        <f>+'Histórico licencias vivienda'!B146-'Histórico licencias VIS'!B146</f>
        <v>312454</v>
      </c>
      <c r="C146" s="18"/>
      <c r="D146" s="144">
        <v>41306</v>
      </c>
      <c r="E146" s="140">
        <f t="shared" si="3"/>
        <v>235.32883333333334</v>
      </c>
      <c r="F146" s="18"/>
      <c r="G146" s="18"/>
    </row>
    <row r="147" spans="2:26" s="5" customFormat="1" x14ac:dyDescent="0.25">
      <c r="B147" s="68">
        <f>+'Histórico licencias vivienda'!B147-'Histórico licencias VIS'!B147</f>
        <v>267082</v>
      </c>
      <c r="C147" s="18"/>
      <c r="D147" s="144">
        <v>41334</v>
      </c>
      <c r="E147" s="140">
        <f t="shared" si="3"/>
        <v>249.499</v>
      </c>
      <c r="F147" s="18"/>
      <c r="G147" s="18"/>
    </row>
    <row r="148" spans="2:26" s="5" customFormat="1" x14ac:dyDescent="0.25">
      <c r="B148" s="68">
        <f>+'Histórico licencias vivienda'!B148-'Histórico licencias VIS'!B148</f>
        <v>192076</v>
      </c>
      <c r="C148" s="18"/>
      <c r="D148" s="144">
        <v>41365</v>
      </c>
      <c r="E148" s="140">
        <f t="shared" si="3"/>
        <v>247.31975</v>
      </c>
      <c r="F148" s="18"/>
      <c r="G148" s="18"/>
    </row>
    <row r="149" spans="2:26" s="5" customFormat="1" x14ac:dyDescent="0.25">
      <c r="B149" s="68">
        <f>+'Histórico licencias vivienda'!B149-'Histórico licencias VIS'!B149</f>
        <v>434266</v>
      </c>
      <c r="C149" s="18"/>
      <c r="D149" s="144">
        <v>41395</v>
      </c>
      <c r="E149" s="140">
        <f t="shared" si="3"/>
        <v>258.46116666666666</v>
      </c>
      <c r="F149" s="18"/>
      <c r="G149" s="18"/>
    </row>
    <row r="150" spans="2:26" s="5" customFormat="1" x14ac:dyDescent="0.25">
      <c r="B150" s="68">
        <f>+'Histórico licencias vivienda'!B150-'Histórico licencias VIS'!B150</f>
        <v>261784</v>
      </c>
      <c r="C150" s="18"/>
      <c r="D150" s="144">
        <v>41426</v>
      </c>
      <c r="E150" s="140">
        <f t="shared" si="3"/>
        <v>263.31083333333333</v>
      </c>
      <c r="F150" s="18"/>
      <c r="G150" s="18"/>
    </row>
    <row r="151" spans="2:26" s="5" customFormat="1" x14ac:dyDescent="0.25">
      <c r="B151" s="68">
        <f>+'Histórico licencias vivienda'!B151-'Histórico licencias VIS'!B151</f>
        <v>286763</v>
      </c>
      <c r="C151" s="18"/>
      <c r="D151" s="144">
        <v>41456</v>
      </c>
      <c r="E151" s="140">
        <f t="shared" si="3"/>
        <v>267.00916666666666</v>
      </c>
      <c r="F151" s="18"/>
      <c r="G151" s="18"/>
    </row>
    <row r="152" spans="2:26" s="5" customFormat="1" x14ac:dyDescent="0.25">
      <c r="B152" s="68">
        <f>+'Histórico licencias vivienda'!B152-'Histórico licencias VIS'!B152</f>
        <v>236349</v>
      </c>
      <c r="C152" s="18"/>
      <c r="D152" s="144">
        <v>41487</v>
      </c>
      <c r="E152" s="140">
        <f t="shared" si="3"/>
        <v>264.12608333333333</v>
      </c>
      <c r="F152" s="18"/>
      <c r="G152" s="18"/>
    </row>
    <row r="153" spans="2:26" s="5" customFormat="1" x14ac:dyDescent="0.25">
      <c r="B153" s="68">
        <f>+'Histórico licencias vivienda'!B153-'Histórico licencias VIS'!B153</f>
        <v>180539</v>
      </c>
      <c r="C153" s="18"/>
      <c r="D153" s="144">
        <v>41518</v>
      </c>
      <c r="E153" s="140">
        <f t="shared" si="3"/>
        <v>252.47200000000001</v>
      </c>
      <c r="F153" s="18"/>
      <c r="G153" s="18"/>
    </row>
    <row r="154" spans="2:26" s="18" customFormat="1" x14ac:dyDescent="0.25">
      <c r="B154" s="68">
        <f>+'Histórico licencias vivienda'!B154-'Histórico licencias VIS'!B154</f>
        <v>155364</v>
      </c>
      <c r="D154" s="144">
        <v>41548</v>
      </c>
      <c r="E154" s="140">
        <f t="shared" si="3"/>
        <v>247.78916666666666</v>
      </c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spans="2:26" s="18" customFormat="1" x14ac:dyDescent="0.25">
      <c r="B155" s="68">
        <f>+'Histórico licencias vivienda'!B155-'Histórico licencias VIS'!B155</f>
        <v>282015</v>
      </c>
      <c r="D155" s="144">
        <v>41579</v>
      </c>
      <c r="E155" s="140">
        <f t="shared" ref="E155:E163" si="4">+AVERAGE(B144:B155)/1000</f>
        <v>258.79016666666666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spans="2:26" s="18" customFormat="1" x14ac:dyDescent="0.25">
      <c r="B156" s="68">
        <f>+'Histórico licencias vivienda'!B156-'Histórico licencias VIS'!B156</f>
        <v>183361</v>
      </c>
      <c r="D156" s="144">
        <v>41609</v>
      </c>
      <c r="E156" s="140">
        <f>+AVERAGE(B145:B156)/1000</f>
        <v>259.13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spans="2:26" s="110" customFormat="1" x14ac:dyDescent="0.25">
      <c r="B157" s="68">
        <f>+'Histórico licencias vivienda'!B157-'Histórico licencias VIS'!B157</f>
        <v>339328</v>
      </c>
      <c r="C157" s="18"/>
      <c r="D157" s="144">
        <v>41640</v>
      </c>
      <c r="E157" s="140">
        <f>+AVERAGE(B146:B157)/1000</f>
        <v>260.94841666666667</v>
      </c>
      <c r="F157" s="18"/>
      <c r="G157" s="18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spans="2:26" x14ac:dyDescent="0.25">
      <c r="B158" s="68">
        <f>+'Histórico licencias vivienda'!B158-'Histórico licencias VIS'!B158</f>
        <v>393735</v>
      </c>
      <c r="C158" s="18"/>
      <c r="D158" s="144">
        <v>41671</v>
      </c>
      <c r="E158" s="140">
        <f t="shared" si="4"/>
        <v>267.72183333333334</v>
      </c>
      <c r="F158" s="18"/>
      <c r="G158" s="29"/>
    </row>
    <row r="159" spans="2:26" x14ac:dyDescent="0.25">
      <c r="B159" s="68">
        <f>+'Histórico licencias vivienda'!B159-'Histórico licencias VIS'!B159</f>
        <v>492046</v>
      </c>
      <c r="C159" s="18"/>
      <c r="D159" s="144">
        <v>41699</v>
      </c>
      <c r="E159" s="140">
        <f t="shared" si="4"/>
        <v>286.46883333333329</v>
      </c>
      <c r="F159" s="18"/>
      <c r="G159" s="29"/>
    </row>
    <row r="160" spans="2:26" x14ac:dyDescent="0.25">
      <c r="B160" s="68">
        <f>+'Histórico licencias vivienda'!B160-'Histórico licencias VIS'!B160</f>
        <v>427013</v>
      </c>
      <c r="C160" s="18"/>
      <c r="D160" s="144">
        <v>41730</v>
      </c>
      <c r="E160" s="140">
        <f t="shared" si="4"/>
        <v>306.04691666666668</v>
      </c>
      <c r="F160" s="18"/>
      <c r="G160" s="29"/>
    </row>
    <row r="161" spans="2:7" x14ac:dyDescent="0.25">
      <c r="B161" s="68">
        <f>+'Histórico licencias vivienda'!B161-'Histórico licencias VIS'!B161</f>
        <v>260511</v>
      </c>
      <c r="C161" s="18"/>
      <c r="D161" s="144">
        <v>41760</v>
      </c>
      <c r="E161" s="140">
        <f t="shared" si="4"/>
        <v>291.56733333333329</v>
      </c>
      <c r="F161" s="18"/>
      <c r="G161" s="29"/>
    </row>
    <row r="162" spans="2:7" x14ac:dyDescent="0.25">
      <c r="B162" s="68">
        <f>+'Histórico licencias vivienda'!B162-'Histórico licencias VIS'!B162</f>
        <v>146701</v>
      </c>
      <c r="C162" s="29"/>
      <c r="D162" s="144">
        <v>41791</v>
      </c>
      <c r="E162" s="140">
        <f t="shared" si="4"/>
        <v>281.97708333333333</v>
      </c>
      <c r="F162" s="18"/>
      <c r="G162" s="29"/>
    </row>
    <row r="163" spans="2:7" x14ac:dyDescent="0.25">
      <c r="B163" s="68">
        <f>+'Histórico licencias vivienda'!B163-'Histórico licencias VIS'!B163</f>
        <v>173973</v>
      </c>
      <c r="C163" s="29"/>
      <c r="D163" s="144">
        <v>41821</v>
      </c>
      <c r="E163" s="140">
        <f t="shared" si="4"/>
        <v>272.57791666666668</v>
      </c>
      <c r="F163" s="18"/>
      <c r="G163" s="29"/>
    </row>
    <row r="164" spans="2:7" x14ac:dyDescent="0.25">
      <c r="B164" s="68">
        <f>+'Histórico licencias vivienda'!B164-'Histórico licencias VIS'!B164</f>
        <v>126020</v>
      </c>
      <c r="C164" s="29"/>
      <c r="D164" s="144">
        <v>41852</v>
      </c>
      <c r="E164" s="140">
        <f>+AVERAGE(B153:B164)/1000</f>
        <v>263.38383333333331</v>
      </c>
      <c r="F164" s="18"/>
      <c r="G164" s="29"/>
    </row>
    <row r="165" spans="2:7" x14ac:dyDescent="0.25">
      <c r="B165" s="68">
        <f>+'Histórico licencias vivienda'!B165-'Histórico licencias VIS'!B165</f>
        <v>132154</v>
      </c>
      <c r="C165" s="29"/>
      <c r="D165" s="144">
        <v>41883</v>
      </c>
      <c r="E165" s="140">
        <f t="shared" ref="E165:E166" si="5">+AVERAGE(B154:B165)/1000</f>
        <v>259.35174999999998</v>
      </c>
      <c r="F165" s="29"/>
      <c r="G165" s="29"/>
    </row>
    <row r="166" spans="2:7" x14ac:dyDescent="0.25">
      <c r="B166" s="68">
        <f>+'Histórico licencias vivienda'!B166-'Histórico licencias VIS'!B166</f>
        <v>51189</v>
      </c>
      <c r="C166" s="29"/>
      <c r="D166" s="144">
        <v>41913</v>
      </c>
      <c r="E166" s="140">
        <f t="shared" si="5"/>
        <v>250.6705</v>
      </c>
      <c r="F166" s="29"/>
      <c r="G166" s="2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66"/>
  <sheetViews>
    <sheetView zoomScaleSheetLayoutView="78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1.42578125" style="29" customWidth="1"/>
    <col min="15" max="32" width="11.42578125" style="5"/>
    <col min="33" max="16384" width="11.42578125" style="28"/>
  </cols>
  <sheetData>
    <row r="1" spans="1:14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4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4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4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4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4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4" x14ac:dyDescent="0.25">
      <c r="A7" s="49"/>
      <c r="B7" s="30"/>
      <c r="C7" s="235" t="s">
        <v>69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4" x14ac:dyDescent="0.25">
      <c r="A8" s="49"/>
      <c r="B8" s="30"/>
      <c r="C8" s="232" t="s">
        <v>65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4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4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14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</row>
    <row r="12" spans="1:14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4" x14ac:dyDescent="0.25">
      <c r="A13" s="49"/>
      <c r="B13" s="60" t="s">
        <v>3</v>
      </c>
      <c r="C13" s="63">
        <v>144.61399999999998</v>
      </c>
      <c r="D13" s="63">
        <v>179.405</v>
      </c>
      <c r="E13" s="63">
        <v>93.521999999999991</v>
      </c>
      <c r="F13" s="63">
        <v>37.293999999999983</v>
      </c>
      <c r="G13" s="63">
        <v>249.65199999999993</v>
      </c>
      <c r="H13" s="65">
        <v>199.81199999999995</v>
      </c>
      <c r="I13" s="63">
        <v>-19.963789595116399</v>
      </c>
      <c r="J13" s="63">
        <v>80.036210404883604</v>
      </c>
      <c r="K13" s="63">
        <v>569.41599184855488</v>
      </c>
      <c r="L13" s="51"/>
      <c r="N13" s="28">
        <f t="shared" ref="N13:N24" si="0">IF(H13="","",1)</f>
        <v>1</v>
      </c>
    </row>
    <row r="14" spans="1:14" x14ac:dyDescent="0.25">
      <c r="A14" s="49"/>
      <c r="B14" s="60" t="s">
        <v>4</v>
      </c>
      <c r="C14" s="63">
        <v>63.646999999999991</v>
      </c>
      <c r="D14" s="63">
        <v>70.70599999999996</v>
      </c>
      <c r="E14" s="63">
        <v>143.77599999999995</v>
      </c>
      <c r="F14" s="63">
        <v>88.569000000000017</v>
      </c>
      <c r="G14" s="63">
        <v>114.56299999999999</v>
      </c>
      <c r="H14" s="65">
        <v>136.63900000000001</v>
      </c>
      <c r="I14" s="63">
        <v>19.269746776882602</v>
      </c>
      <c r="J14" s="63">
        <v>119.2697467768826</v>
      </c>
      <c r="K14" s="63">
        <v>29.34886924318889</v>
      </c>
      <c r="L14" s="51"/>
      <c r="N14" s="28">
        <f t="shared" si="0"/>
        <v>1</v>
      </c>
    </row>
    <row r="15" spans="1:14" x14ac:dyDescent="0.25">
      <c r="A15" s="49"/>
      <c r="B15" s="60" t="s">
        <v>5</v>
      </c>
      <c r="C15" s="63">
        <v>187.26000000000002</v>
      </c>
      <c r="D15" s="63">
        <v>42.616000000000014</v>
      </c>
      <c r="E15" s="63">
        <v>137.63599999999997</v>
      </c>
      <c r="F15" s="63">
        <v>46.716999999999985</v>
      </c>
      <c r="G15" s="63">
        <v>243.72700000000003</v>
      </c>
      <c r="H15" s="65">
        <v>244.84800000000007</v>
      </c>
      <c r="I15" s="63">
        <v>0.45994083544294018</v>
      </c>
      <c r="J15" s="63">
        <v>100.45994083544294</v>
      </c>
      <c r="K15" s="63">
        <v>421.70944195903013</v>
      </c>
      <c r="L15" s="51"/>
      <c r="N15" s="28">
        <f t="shared" si="0"/>
        <v>1</v>
      </c>
    </row>
    <row r="16" spans="1:14" x14ac:dyDescent="0.25">
      <c r="A16" s="49"/>
      <c r="B16" s="60" t="s">
        <v>6</v>
      </c>
      <c r="C16" s="63">
        <v>82.656000000000006</v>
      </c>
      <c r="D16" s="63">
        <v>86.106999999999999</v>
      </c>
      <c r="E16" s="63">
        <v>49.937999999999988</v>
      </c>
      <c r="F16" s="63">
        <v>89.240000000000009</v>
      </c>
      <c r="G16" s="63">
        <v>226.625</v>
      </c>
      <c r="H16" s="65">
        <v>634.47300000000007</v>
      </c>
      <c r="I16" s="63">
        <v>179.96602316602321</v>
      </c>
      <c r="J16" s="63">
        <v>279.96602316602321</v>
      </c>
      <c r="K16" s="63">
        <v>153.95002241147466</v>
      </c>
      <c r="L16" s="51"/>
      <c r="N16" s="28">
        <f t="shared" si="0"/>
        <v>1</v>
      </c>
    </row>
    <row r="17" spans="1:32" x14ac:dyDescent="0.25">
      <c r="A17" s="49"/>
      <c r="B17" s="60" t="s">
        <v>7</v>
      </c>
      <c r="C17" s="63">
        <v>59.048000000000002</v>
      </c>
      <c r="D17" s="63">
        <v>108.49900000000002</v>
      </c>
      <c r="E17" s="63">
        <v>193.49800000000005</v>
      </c>
      <c r="F17" s="63">
        <v>86.418999999999983</v>
      </c>
      <c r="G17" s="63">
        <v>126.59399999999994</v>
      </c>
      <c r="H17" s="65">
        <v>328.93799999999999</v>
      </c>
      <c r="I17" s="63">
        <v>159.83695909758765</v>
      </c>
      <c r="J17" s="63">
        <v>259.83695909758768</v>
      </c>
      <c r="K17" s="63">
        <v>46.48861940082616</v>
      </c>
      <c r="L17" s="51"/>
      <c r="N17" s="28">
        <f t="shared" si="0"/>
        <v>1</v>
      </c>
    </row>
    <row r="18" spans="1:32" x14ac:dyDescent="0.25">
      <c r="A18" s="49"/>
      <c r="B18" s="60" t="s">
        <v>8</v>
      </c>
      <c r="C18" s="63">
        <v>27.436999999999983</v>
      </c>
      <c r="D18" s="63">
        <v>69.983000000000004</v>
      </c>
      <c r="E18" s="63">
        <v>86.288000000000011</v>
      </c>
      <c r="F18" s="63">
        <v>114.09100000000001</v>
      </c>
      <c r="G18" s="63">
        <v>98.25</v>
      </c>
      <c r="H18" s="65">
        <v>398.81399999999996</v>
      </c>
      <c r="I18" s="63">
        <v>305.91755725190836</v>
      </c>
      <c r="J18" s="63">
        <v>405.91755725190836</v>
      </c>
      <c r="K18" s="63">
        <v>-13.884530769298198</v>
      </c>
      <c r="L18" s="51"/>
      <c r="N18" s="28">
        <f t="shared" si="0"/>
        <v>1</v>
      </c>
    </row>
    <row r="19" spans="1:32" x14ac:dyDescent="0.25">
      <c r="A19" s="49"/>
      <c r="B19" s="60" t="s">
        <v>9</v>
      </c>
      <c r="C19" s="63">
        <v>119.74900000000002</v>
      </c>
      <c r="D19" s="63">
        <v>77.62</v>
      </c>
      <c r="E19" s="63">
        <v>37.081000000000017</v>
      </c>
      <c r="F19" s="63">
        <v>142.95899999999995</v>
      </c>
      <c r="G19" s="63">
        <v>140.81799999999998</v>
      </c>
      <c r="H19" s="65">
        <v>125.67499999999998</v>
      </c>
      <c r="I19" s="63">
        <v>-10.753596841312907</v>
      </c>
      <c r="J19" s="63">
        <v>89.246403158687087</v>
      </c>
      <c r="K19" s="63">
        <v>-1.4976321882497534</v>
      </c>
      <c r="L19" s="51"/>
      <c r="N19" s="28">
        <f t="shared" si="0"/>
        <v>1</v>
      </c>
    </row>
    <row r="20" spans="1:32" x14ac:dyDescent="0.25">
      <c r="A20" s="49"/>
      <c r="B20" s="60" t="s">
        <v>10</v>
      </c>
      <c r="C20" s="63">
        <v>128.14000000000001</v>
      </c>
      <c r="D20" s="63">
        <v>46.172999999999945</v>
      </c>
      <c r="E20" s="63">
        <v>66.553999999999974</v>
      </c>
      <c r="F20" s="63">
        <v>240.81900000000002</v>
      </c>
      <c r="G20" s="63">
        <v>96.88</v>
      </c>
      <c r="H20" s="65">
        <v>105.36000000000001</v>
      </c>
      <c r="I20" s="63">
        <v>8.7530966143683173</v>
      </c>
      <c r="J20" s="63">
        <v>108.75309661436832</v>
      </c>
      <c r="K20" s="63">
        <v>-59.770616105872044</v>
      </c>
      <c r="L20" s="51"/>
      <c r="N20" s="28">
        <f t="shared" si="0"/>
        <v>1</v>
      </c>
    </row>
    <row r="21" spans="1:32" x14ac:dyDescent="0.25">
      <c r="A21" s="49"/>
      <c r="B21" s="60" t="s">
        <v>11</v>
      </c>
      <c r="C21" s="63">
        <v>107.67500000000001</v>
      </c>
      <c r="D21" s="63">
        <v>122.12299999999999</v>
      </c>
      <c r="E21" s="63">
        <v>46.963000000000022</v>
      </c>
      <c r="F21" s="63">
        <v>64.33499999999998</v>
      </c>
      <c r="G21" s="63">
        <v>436.54099999999994</v>
      </c>
      <c r="H21" s="65">
        <v>21.663000000000011</v>
      </c>
      <c r="I21" s="63">
        <v>-95.037579517158761</v>
      </c>
      <c r="J21" s="63">
        <v>4.9624204828412459</v>
      </c>
      <c r="K21" s="63">
        <v>578.54356104764145</v>
      </c>
      <c r="L21" s="51"/>
      <c r="N21" s="28">
        <f t="shared" si="0"/>
        <v>1</v>
      </c>
    </row>
    <row r="22" spans="1:32" x14ac:dyDescent="0.25">
      <c r="A22" s="49"/>
      <c r="B22" s="60" t="s">
        <v>12</v>
      </c>
      <c r="C22" s="63">
        <v>61.926999999999992</v>
      </c>
      <c r="D22" s="63">
        <v>63.173000000000002</v>
      </c>
      <c r="E22" s="63">
        <v>83.260000000000019</v>
      </c>
      <c r="F22" s="63">
        <v>127.35099999999997</v>
      </c>
      <c r="G22" s="63">
        <v>40.802999999999997</v>
      </c>
      <c r="H22" s="23">
        <v>107.32199999999997</v>
      </c>
      <c r="I22" s="23">
        <v>163.02477758988303</v>
      </c>
      <c r="J22" s="23">
        <v>263.024777589883</v>
      </c>
      <c r="K22" s="23">
        <v>-67.960204474248329</v>
      </c>
      <c r="L22" s="51"/>
      <c r="N22" s="28">
        <f t="shared" si="0"/>
        <v>1</v>
      </c>
    </row>
    <row r="23" spans="1:32" x14ac:dyDescent="0.25">
      <c r="A23" s="49"/>
      <c r="B23" s="60" t="s">
        <v>13</v>
      </c>
      <c r="C23" s="63">
        <v>56.449999999999989</v>
      </c>
      <c r="D23" s="63">
        <v>40.066000000000031</v>
      </c>
      <c r="E23" s="63">
        <v>119.48400000000001</v>
      </c>
      <c r="F23" s="63">
        <v>157.93300000000002</v>
      </c>
      <c r="G23" s="63">
        <v>144.64800000000002</v>
      </c>
      <c r="H23" s="155"/>
      <c r="I23" s="63" t="s">
        <v>110</v>
      </c>
      <c r="J23" s="63" t="s">
        <v>110</v>
      </c>
      <c r="K23" s="63" t="s">
        <v>110</v>
      </c>
      <c r="L23" s="51"/>
      <c r="N23" s="28" t="str">
        <f t="shared" si="0"/>
        <v/>
      </c>
    </row>
    <row r="24" spans="1:32" x14ac:dyDescent="0.25">
      <c r="A24" s="49"/>
      <c r="B24" s="60" t="s">
        <v>14</v>
      </c>
      <c r="C24" s="63">
        <v>62.269999999999982</v>
      </c>
      <c r="D24" s="63">
        <v>126.01899999999989</v>
      </c>
      <c r="E24" s="63">
        <v>95.026999999999987</v>
      </c>
      <c r="F24" s="63">
        <v>126.316</v>
      </c>
      <c r="G24" s="63">
        <v>203.63600000000002</v>
      </c>
      <c r="H24" s="155"/>
      <c r="I24" s="63" t="s">
        <v>110</v>
      </c>
      <c r="J24" s="63" t="s">
        <v>110</v>
      </c>
      <c r="K24" s="63" t="s">
        <v>110</v>
      </c>
      <c r="L24" s="51"/>
      <c r="N24" s="28" t="str">
        <f t="shared" si="0"/>
        <v/>
      </c>
    </row>
    <row r="25" spans="1:32" x14ac:dyDescent="0.25">
      <c r="A25" s="49"/>
      <c r="B25" s="64" t="s">
        <v>18</v>
      </c>
      <c r="C25" s="62">
        <v>1100.8729999999998</v>
      </c>
      <c r="D25" s="62">
        <v>1032.4899999999998</v>
      </c>
      <c r="E25" s="62">
        <v>1153.0269999999998</v>
      </c>
      <c r="F25" s="62">
        <v>1322.0429999999999</v>
      </c>
      <c r="G25" s="62">
        <v>2122.7370000000001</v>
      </c>
      <c r="H25" s="57">
        <v>2303.5440000000003</v>
      </c>
      <c r="I25" s="56"/>
      <c r="J25" s="38"/>
      <c r="K25" s="38"/>
      <c r="L25" s="51"/>
      <c r="M25" s="116"/>
      <c r="N25" s="28"/>
    </row>
    <row r="26" spans="1:32" ht="18.75" customHeight="1" x14ac:dyDescent="0.25">
      <c r="A26" s="49"/>
      <c r="B26" s="64" t="s">
        <v>15</v>
      </c>
      <c r="C26" s="65"/>
      <c r="D26" s="65">
        <v>-6.2117065274559398</v>
      </c>
      <c r="E26" s="65">
        <v>11.674398783523344</v>
      </c>
      <c r="F26" s="65">
        <v>14.658459862605145</v>
      </c>
      <c r="G26" s="65">
        <v>60.564898418583994</v>
      </c>
      <c r="H26" s="37"/>
      <c r="I26" s="38"/>
      <c r="J26" s="38"/>
      <c r="K26" s="38"/>
      <c r="L26" s="51"/>
    </row>
    <row r="27" spans="1:32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2" ht="18.75" customHeight="1" x14ac:dyDescent="0.25">
      <c r="A28" s="49"/>
      <c r="B28" s="64" t="s">
        <v>16</v>
      </c>
      <c r="C28" s="65">
        <v>982.15299999999991</v>
      </c>
      <c r="D28" s="65">
        <v>866.40499999999997</v>
      </c>
      <c r="E28" s="65">
        <v>938.51599999999985</v>
      </c>
      <c r="F28" s="65">
        <v>1037.7939999999999</v>
      </c>
      <c r="G28" s="65">
        <v>1774.453</v>
      </c>
      <c r="H28" s="23">
        <v>2303.5440000000003</v>
      </c>
      <c r="I28" s="59">
        <v>29.817132378259693</v>
      </c>
      <c r="J28" s="23">
        <v>129.81713237825969</v>
      </c>
      <c r="K28" s="23">
        <v>70.983162361701858</v>
      </c>
      <c r="L28" s="51"/>
      <c r="O28" s="21"/>
    </row>
    <row r="29" spans="1:32" ht="18.75" customHeight="1" x14ac:dyDescent="0.25">
      <c r="A29" s="49"/>
      <c r="B29" s="64" t="s">
        <v>15</v>
      </c>
      <c r="C29" s="65"/>
      <c r="D29" s="65">
        <v>-11.785129200847521</v>
      </c>
      <c r="E29" s="65">
        <v>8.3230129096669501</v>
      </c>
      <c r="F29" s="65">
        <v>10.578189396877624</v>
      </c>
      <c r="G29" s="65">
        <v>70.983162361701858</v>
      </c>
      <c r="H29" s="23">
        <v>29.817132378259693</v>
      </c>
      <c r="I29" s="38"/>
      <c r="J29" s="38"/>
      <c r="K29" s="38"/>
      <c r="L29" s="51"/>
    </row>
    <row r="30" spans="1:32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2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2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</row>
    <row r="33" spans="1:32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</row>
    <row r="34" spans="1:32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</row>
    <row r="35" spans="1:32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 t="s">
        <v>110</v>
      </c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</row>
    <row r="36" spans="1:32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</row>
    <row r="37" spans="1:32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</row>
    <row r="38" spans="1:32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</row>
    <row r="39" spans="1:32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</row>
    <row r="40" spans="1:32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 t="s">
        <v>110</v>
      </c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</row>
    <row r="41" spans="1:32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 t="s">
        <v>110</v>
      </c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</row>
    <row r="42" spans="1:32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29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</row>
    <row r="43" spans="1:32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29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</row>
    <row r="44" spans="1:32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29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</row>
    <row r="45" spans="1:32" s="44" customFormat="1" x14ac:dyDescent="0.25">
      <c r="A45" s="52"/>
      <c r="B45" s="70"/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28"/>
      <c r="N45" s="29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</row>
    <row r="46" spans="1:32" x14ac:dyDescent="0.25">
      <c r="A46" s="53"/>
      <c r="B46" s="26" t="s">
        <v>70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32" s="110" customFormat="1" x14ac:dyDescent="0.25"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</row>
    <row r="48" spans="1:32" s="5" customFormat="1" x14ac:dyDescent="0.25">
      <c r="B48" s="18" t="s">
        <v>90</v>
      </c>
      <c r="C48" s="18"/>
      <c r="D48" s="18"/>
      <c r="E48" s="18"/>
    </row>
    <row r="49" spans="2:5" s="5" customFormat="1" x14ac:dyDescent="0.25">
      <c r="B49" s="68">
        <f>+'Histórico licencias total'!B49-'Histórico licencias vivienda'!B49</f>
        <v>111208</v>
      </c>
      <c r="C49" s="18"/>
      <c r="D49" s="144">
        <v>38353</v>
      </c>
      <c r="E49" s="18"/>
    </row>
    <row r="50" spans="2:5" s="5" customFormat="1" x14ac:dyDescent="0.25">
      <c r="B50" s="68">
        <f>+'Histórico licencias total'!B50-'Histórico licencias vivienda'!B50</f>
        <v>57015</v>
      </c>
      <c r="C50" s="18"/>
      <c r="D50" s="144">
        <v>38384</v>
      </c>
      <c r="E50" s="18"/>
    </row>
    <row r="51" spans="2:5" s="5" customFormat="1" x14ac:dyDescent="0.25">
      <c r="B51" s="68">
        <f>+'Histórico licencias total'!B51-'Histórico licencias vivienda'!B51</f>
        <v>79504</v>
      </c>
      <c r="C51" s="18"/>
      <c r="D51" s="144">
        <v>38412</v>
      </c>
      <c r="E51" s="18"/>
    </row>
    <row r="52" spans="2:5" s="5" customFormat="1" x14ac:dyDescent="0.25">
      <c r="B52" s="68">
        <f>+'Histórico licencias total'!B52-'Histórico licencias vivienda'!B52</f>
        <v>64374</v>
      </c>
      <c r="C52" s="18"/>
      <c r="D52" s="144">
        <v>38443</v>
      </c>
      <c r="E52" s="18"/>
    </row>
    <row r="53" spans="2:5" s="5" customFormat="1" x14ac:dyDescent="0.25">
      <c r="B53" s="68">
        <f>+'Histórico licencias total'!B53-'Histórico licencias vivienda'!B53</f>
        <v>66163</v>
      </c>
      <c r="C53" s="18"/>
      <c r="D53" s="144">
        <v>38473</v>
      </c>
      <c r="E53" s="18"/>
    </row>
    <row r="54" spans="2:5" s="5" customFormat="1" x14ac:dyDescent="0.25">
      <c r="B54" s="68">
        <f>+'Histórico licencias total'!B54-'Histórico licencias vivienda'!B54</f>
        <v>67221</v>
      </c>
      <c r="C54" s="18"/>
      <c r="D54" s="144">
        <v>38504</v>
      </c>
      <c r="E54" s="18"/>
    </row>
    <row r="55" spans="2:5" s="5" customFormat="1" x14ac:dyDescent="0.25">
      <c r="B55" s="68">
        <f>+'Histórico licencias total'!B55-'Histórico licencias vivienda'!B55</f>
        <v>90425</v>
      </c>
      <c r="C55" s="18"/>
      <c r="D55" s="144">
        <v>38534</v>
      </c>
      <c r="E55" s="18"/>
    </row>
    <row r="56" spans="2:5" s="5" customFormat="1" x14ac:dyDescent="0.25">
      <c r="B56" s="68">
        <f>+'Histórico licencias total'!B56-'Histórico licencias vivienda'!B56</f>
        <v>80415</v>
      </c>
      <c r="C56" s="18"/>
      <c r="D56" s="144">
        <v>38565</v>
      </c>
      <c r="E56" s="18"/>
    </row>
    <row r="57" spans="2:5" s="5" customFormat="1" x14ac:dyDescent="0.25">
      <c r="B57" s="68">
        <f>+'Histórico licencias total'!B57-'Histórico licencias vivienda'!B57</f>
        <v>101682</v>
      </c>
      <c r="C57" s="18"/>
      <c r="D57" s="144">
        <v>38596</v>
      </c>
      <c r="E57" s="18"/>
    </row>
    <row r="58" spans="2:5" s="5" customFormat="1" x14ac:dyDescent="0.25">
      <c r="B58" s="68">
        <f>+'Histórico licencias total'!B58-'Histórico licencias vivienda'!B58</f>
        <v>65022</v>
      </c>
      <c r="C58" s="18"/>
      <c r="D58" s="144">
        <v>38626</v>
      </c>
      <c r="E58" s="18"/>
    </row>
    <row r="59" spans="2:5" s="5" customFormat="1" x14ac:dyDescent="0.25">
      <c r="B59" s="68">
        <f>+'Histórico licencias total'!B59-'Histórico licencias vivienda'!B59</f>
        <v>80117</v>
      </c>
      <c r="C59" s="18"/>
      <c r="D59" s="144">
        <v>38657</v>
      </c>
      <c r="E59" s="18"/>
    </row>
    <row r="60" spans="2:5" s="5" customFormat="1" x14ac:dyDescent="0.25">
      <c r="B60" s="68">
        <f>+'Histórico licencias total'!B60-'Histórico licencias vivienda'!B60</f>
        <v>69990</v>
      </c>
      <c r="C60" s="18"/>
      <c r="D60" s="144">
        <v>38687</v>
      </c>
      <c r="E60" s="140">
        <f>+AVERAGE(B49:B60)/1000</f>
        <v>77.761333333333326</v>
      </c>
    </row>
    <row r="61" spans="2:5" s="5" customFormat="1" x14ac:dyDescent="0.25">
      <c r="B61" s="68">
        <f>+'Histórico licencias total'!B61-'Histórico licencias vivienda'!B61</f>
        <v>61663</v>
      </c>
      <c r="C61" s="18"/>
      <c r="D61" s="144">
        <v>38718</v>
      </c>
      <c r="E61" s="140">
        <f t="shared" ref="E61:E124" si="1">+AVERAGE(B50:B61)/1000</f>
        <v>73.632583333333329</v>
      </c>
    </row>
    <row r="62" spans="2:5" s="5" customFormat="1" x14ac:dyDescent="0.25">
      <c r="B62" s="68">
        <f>+'Histórico licencias total'!B62-'Histórico licencias vivienda'!B62</f>
        <v>114149</v>
      </c>
      <c r="C62" s="18"/>
      <c r="D62" s="144">
        <v>38749</v>
      </c>
      <c r="E62" s="140">
        <f t="shared" si="1"/>
        <v>78.393749999999997</v>
      </c>
    </row>
    <row r="63" spans="2:5" s="5" customFormat="1" x14ac:dyDescent="0.25">
      <c r="B63" s="68">
        <f>+'Histórico licencias total'!B63-'Histórico licencias vivienda'!B63</f>
        <v>143286</v>
      </c>
      <c r="C63" s="18"/>
      <c r="D63" s="144">
        <v>38777</v>
      </c>
      <c r="E63" s="140">
        <f t="shared" si="1"/>
        <v>83.708916666666667</v>
      </c>
    </row>
    <row r="64" spans="2:5" s="5" customFormat="1" x14ac:dyDescent="0.25">
      <c r="B64" s="68">
        <f>+'Histórico licencias total'!B64-'Histórico licencias vivienda'!B64</f>
        <v>75683</v>
      </c>
      <c r="C64" s="18"/>
      <c r="D64" s="144">
        <v>38808</v>
      </c>
      <c r="E64" s="140">
        <f t="shared" si="1"/>
        <v>84.651333333333326</v>
      </c>
    </row>
    <row r="65" spans="2:5" s="5" customFormat="1" x14ac:dyDescent="0.25">
      <c r="B65" s="68">
        <f>+'Histórico licencias total'!B65-'Histórico licencias vivienda'!B65</f>
        <v>99505</v>
      </c>
      <c r="C65" s="18"/>
      <c r="D65" s="144">
        <v>38838</v>
      </c>
      <c r="E65" s="140">
        <f t="shared" si="1"/>
        <v>87.429833333333335</v>
      </c>
    </row>
    <row r="66" spans="2:5" s="5" customFormat="1" x14ac:dyDescent="0.25">
      <c r="B66" s="68">
        <f>+'Histórico licencias total'!B66-'Histórico licencias vivienda'!B66</f>
        <v>89423</v>
      </c>
      <c r="C66" s="18"/>
      <c r="D66" s="144">
        <v>38869</v>
      </c>
      <c r="E66" s="140">
        <f t="shared" si="1"/>
        <v>89.28</v>
      </c>
    </row>
    <row r="67" spans="2:5" s="5" customFormat="1" x14ac:dyDescent="0.25">
      <c r="B67" s="68">
        <f>+'Histórico licencias total'!B67-'Histórico licencias vivienda'!B67</f>
        <v>115622</v>
      </c>
      <c r="C67" s="18"/>
      <c r="D67" s="144">
        <v>38899</v>
      </c>
      <c r="E67" s="140">
        <f t="shared" si="1"/>
        <v>91.379750000000001</v>
      </c>
    </row>
    <row r="68" spans="2:5" s="5" customFormat="1" x14ac:dyDescent="0.25">
      <c r="B68" s="68">
        <f>+'Histórico licencias total'!B68-'Histórico licencias vivienda'!B68</f>
        <v>189774</v>
      </c>
      <c r="C68" s="18"/>
      <c r="D68" s="144">
        <v>38930</v>
      </c>
      <c r="E68" s="140">
        <f t="shared" si="1"/>
        <v>100.49299999999999</v>
      </c>
    </row>
    <row r="69" spans="2:5" s="5" customFormat="1" x14ac:dyDescent="0.25">
      <c r="B69" s="68">
        <f>+'Histórico licencias total'!B69-'Histórico licencias vivienda'!B69</f>
        <v>78846</v>
      </c>
      <c r="C69" s="18"/>
      <c r="D69" s="144">
        <v>38961</v>
      </c>
      <c r="E69" s="140">
        <f t="shared" si="1"/>
        <v>98.59</v>
      </c>
    </row>
    <row r="70" spans="2:5" s="5" customFormat="1" x14ac:dyDescent="0.25">
      <c r="B70" s="68">
        <f>+'Histórico licencias total'!B70-'Histórico licencias vivienda'!B70</f>
        <v>85925</v>
      </c>
      <c r="C70" s="18"/>
      <c r="D70" s="144">
        <v>38991</v>
      </c>
      <c r="E70" s="140">
        <f t="shared" si="1"/>
        <v>100.33191666666667</v>
      </c>
    </row>
    <row r="71" spans="2:5" s="5" customFormat="1" x14ac:dyDescent="0.25">
      <c r="B71" s="68">
        <f>+'Histórico licencias total'!B71-'Histórico licencias vivienda'!B71</f>
        <v>91612</v>
      </c>
      <c r="C71" s="18"/>
      <c r="D71" s="144">
        <v>39022</v>
      </c>
      <c r="E71" s="140">
        <f t="shared" si="1"/>
        <v>101.28983333333333</v>
      </c>
    </row>
    <row r="72" spans="2:5" s="5" customFormat="1" x14ac:dyDescent="0.25">
      <c r="B72" s="68">
        <f>+'Histórico licencias total'!B72-'Histórico licencias vivienda'!B72</f>
        <v>50848</v>
      </c>
      <c r="C72" s="18"/>
      <c r="D72" s="144">
        <v>39052</v>
      </c>
      <c r="E72" s="140">
        <f t="shared" si="1"/>
        <v>99.694666666666677</v>
      </c>
    </row>
    <row r="73" spans="2:5" s="5" customFormat="1" x14ac:dyDescent="0.25">
      <c r="B73" s="68">
        <f>+'Histórico licencias total'!B73-'Histórico licencias vivienda'!B73</f>
        <v>126262</v>
      </c>
      <c r="C73" s="18"/>
      <c r="D73" s="144">
        <v>39083</v>
      </c>
      <c r="E73" s="140">
        <f t="shared" si="1"/>
        <v>105.07791666666667</v>
      </c>
    </row>
    <row r="74" spans="2:5" s="5" customFormat="1" x14ac:dyDescent="0.25">
      <c r="B74" s="68">
        <f>+'Histórico licencias total'!B74-'Histórico licencias vivienda'!B74</f>
        <v>61205</v>
      </c>
      <c r="C74" s="18"/>
      <c r="D74" s="144">
        <v>39114</v>
      </c>
      <c r="E74" s="140">
        <f t="shared" si="1"/>
        <v>100.66591666666667</v>
      </c>
    </row>
    <row r="75" spans="2:5" s="5" customFormat="1" x14ac:dyDescent="0.25">
      <c r="B75" s="68">
        <f>+'Histórico licencias total'!B75-'Histórico licencias vivienda'!B75</f>
        <v>112106</v>
      </c>
      <c r="C75" s="18"/>
      <c r="D75" s="144">
        <v>39142</v>
      </c>
      <c r="E75" s="140">
        <f t="shared" si="1"/>
        <v>98.067583333333332</v>
      </c>
    </row>
    <row r="76" spans="2:5" s="5" customFormat="1" x14ac:dyDescent="0.25">
      <c r="B76" s="68">
        <f>+'Histórico licencias total'!B76-'Histórico licencias vivienda'!B76</f>
        <v>78430</v>
      </c>
      <c r="C76" s="18"/>
      <c r="D76" s="144">
        <v>39173</v>
      </c>
      <c r="E76" s="140">
        <f t="shared" si="1"/>
        <v>98.296499999999995</v>
      </c>
    </row>
    <row r="77" spans="2:5" s="5" customFormat="1" x14ac:dyDescent="0.25">
      <c r="B77" s="68">
        <f>+'Histórico licencias total'!B77-'Histórico licencias vivienda'!B77</f>
        <v>158768</v>
      </c>
      <c r="C77" s="18"/>
      <c r="D77" s="144">
        <v>39203</v>
      </c>
      <c r="E77" s="140">
        <f t="shared" si="1"/>
        <v>103.23508333333334</v>
      </c>
    </row>
    <row r="78" spans="2:5" s="5" customFormat="1" x14ac:dyDescent="0.25">
      <c r="B78" s="68">
        <f>+'Histórico licencias total'!B78-'Histórico licencias vivienda'!B78</f>
        <v>77148</v>
      </c>
      <c r="C78" s="18"/>
      <c r="D78" s="144">
        <v>39234</v>
      </c>
      <c r="E78" s="140">
        <f t="shared" si="1"/>
        <v>102.21216666666668</v>
      </c>
    </row>
    <row r="79" spans="2:5" s="5" customFormat="1" x14ac:dyDescent="0.25">
      <c r="B79" s="68">
        <f>+'Histórico licencias total'!B79-'Histórico licencias vivienda'!B79</f>
        <v>221528</v>
      </c>
      <c r="C79" s="18"/>
      <c r="D79" s="144">
        <v>39264</v>
      </c>
      <c r="E79" s="140">
        <f t="shared" si="1"/>
        <v>111.03766666666667</v>
      </c>
    </row>
    <row r="80" spans="2:5" s="5" customFormat="1" x14ac:dyDescent="0.25">
      <c r="B80" s="68">
        <f>+'Histórico licencias total'!B80-'Histórico licencias vivienda'!B80</f>
        <v>132521</v>
      </c>
      <c r="C80" s="18"/>
      <c r="D80" s="144">
        <v>39295</v>
      </c>
      <c r="E80" s="140">
        <f t="shared" si="1"/>
        <v>106.26658333333333</v>
      </c>
    </row>
    <row r="81" spans="2:5" s="5" customFormat="1" x14ac:dyDescent="0.25">
      <c r="B81" s="68">
        <f>+'Histórico licencias total'!B81-'Histórico licencias vivienda'!B81</f>
        <v>240655</v>
      </c>
      <c r="C81" s="18"/>
      <c r="D81" s="144">
        <v>39326</v>
      </c>
      <c r="E81" s="140">
        <f t="shared" si="1"/>
        <v>119.75066666666667</v>
      </c>
    </row>
    <row r="82" spans="2:5" s="5" customFormat="1" x14ac:dyDescent="0.25">
      <c r="B82" s="68">
        <f>+'Histórico licencias total'!B82-'Histórico licencias vivienda'!B82</f>
        <v>126249</v>
      </c>
      <c r="C82" s="18"/>
      <c r="D82" s="144">
        <v>39356</v>
      </c>
      <c r="E82" s="140">
        <f t="shared" si="1"/>
        <v>123.111</v>
      </c>
    </row>
    <row r="83" spans="2:5" s="5" customFormat="1" x14ac:dyDescent="0.25">
      <c r="B83" s="68">
        <f>+'Histórico licencias total'!B83-'Histórico licencias vivienda'!B83</f>
        <v>92449</v>
      </c>
      <c r="C83" s="18"/>
      <c r="D83" s="144">
        <v>39387</v>
      </c>
      <c r="E83" s="140">
        <f t="shared" si="1"/>
        <v>123.18075</v>
      </c>
    </row>
    <row r="84" spans="2:5" s="5" customFormat="1" x14ac:dyDescent="0.25">
      <c r="B84" s="68">
        <f>+'Histórico licencias total'!B84-'Histórico licencias vivienda'!B84</f>
        <v>64259</v>
      </c>
      <c r="C84" s="18"/>
      <c r="D84" s="144">
        <v>39417</v>
      </c>
      <c r="E84" s="140">
        <f t="shared" si="1"/>
        <v>124.29833333333333</v>
      </c>
    </row>
    <row r="85" spans="2:5" s="5" customFormat="1" x14ac:dyDescent="0.25">
      <c r="B85" s="68">
        <f>+'Histórico licencias total'!B85-'Histórico licencias vivienda'!B85</f>
        <v>99225</v>
      </c>
      <c r="C85" s="18"/>
      <c r="D85" s="144">
        <v>39448</v>
      </c>
      <c r="E85" s="140">
        <f t="shared" si="1"/>
        <v>122.04525</v>
      </c>
    </row>
    <row r="86" spans="2:5" s="5" customFormat="1" x14ac:dyDescent="0.25">
      <c r="B86" s="68">
        <f>+'Histórico licencias total'!B86-'Histórico licencias vivienda'!B86</f>
        <v>97796</v>
      </c>
      <c r="C86" s="18"/>
      <c r="D86" s="144">
        <v>39479</v>
      </c>
      <c r="E86" s="140">
        <f t="shared" si="1"/>
        <v>125.0945</v>
      </c>
    </row>
    <row r="87" spans="2:5" s="5" customFormat="1" x14ac:dyDescent="0.25">
      <c r="B87" s="68">
        <f>+'Histórico licencias total'!B87-'Histórico licencias vivienda'!B87</f>
        <v>242405</v>
      </c>
      <c r="C87" s="18"/>
      <c r="D87" s="144">
        <v>39508</v>
      </c>
      <c r="E87" s="140">
        <f t="shared" si="1"/>
        <v>135.95275000000001</v>
      </c>
    </row>
    <row r="88" spans="2:5" s="5" customFormat="1" x14ac:dyDescent="0.25">
      <c r="B88" s="68">
        <f>+'Histórico licencias total'!B88-'Histórico licencias vivienda'!B88</f>
        <v>284414</v>
      </c>
      <c r="C88" s="18"/>
      <c r="D88" s="144">
        <v>39539</v>
      </c>
      <c r="E88" s="140">
        <f t="shared" si="1"/>
        <v>153.11808333333335</v>
      </c>
    </row>
    <row r="89" spans="2:5" s="5" customFormat="1" x14ac:dyDescent="0.25">
      <c r="B89" s="68">
        <f>+'Histórico licencias total'!B89-'Histórico licencias vivienda'!B89</f>
        <v>134147</v>
      </c>
      <c r="C89" s="18"/>
      <c r="D89" s="144">
        <v>39569</v>
      </c>
      <c r="E89" s="140">
        <f t="shared" si="1"/>
        <v>151.06633333333335</v>
      </c>
    </row>
    <row r="90" spans="2:5" s="5" customFormat="1" x14ac:dyDescent="0.25">
      <c r="B90" s="68">
        <f>+'Histórico licencias total'!B90-'Histórico licencias vivienda'!B90</f>
        <v>98315</v>
      </c>
      <c r="C90" s="18"/>
      <c r="D90" s="144">
        <v>39600</v>
      </c>
      <c r="E90" s="140">
        <f t="shared" si="1"/>
        <v>152.83025000000001</v>
      </c>
    </row>
    <row r="91" spans="2:5" s="5" customFormat="1" x14ac:dyDescent="0.25">
      <c r="B91" s="68">
        <f>+'Histórico licencias total'!B91-'Histórico licencias vivienda'!B91</f>
        <v>161832</v>
      </c>
      <c r="C91" s="18"/>
      <c r="D91" s="144">
        <v>39630</v>
      </c>
      <c r="E91" s="140">
        <f t="shared" si="1"/>
        <v>147.85558333333336</v>
      </c>
    </row>
    <row r="92" spans="2:5" s="5" customFormat="1" x14ac:dyDescent="0.25">
      <c r="B92" s="68">
        <f>+'Histórico licencias total'!B92-'Histórico licencias vivienda'!B92</f>
        <v>79370</v>
      </c>
      <c r="C92" s="18"/>
      <c r="D92" s="144">
        <v>39661</v>
      </c>
      <c r="E92" s="140">
        <f t="shared" si="1"/>
        <v>143.42633333333333</v>
      </c>
    </row>
    <row r="93" spans="2:5" s="5" customFormat="1" x14ac:dyDescent="0.25">
      <c r="B93" s="68">
        <f>+'Histórico licencias total'!B93-'Histórico licencias vivienda'!B93</f>
        <v>112321</v>
      </c>
      <c r="C93" s="18"/>
      <c r="D93" s="144">
        <v>39692</v>
      </c>
      <c r="E93" s="140">
        <f t="shared" si="1"/>
        <v>132.73183333333336</v>
      </c>
    </row>
    <row r="94" spans="2:5" s="5" customFormat="1" x14ac:dyDescent="0.25">
      <c r="B94" s="68">
        <f>+'Histórico licencias total'!B94-'Histórico licencias vivienda'!B94</f>
        <v>129109</v>
      </c>
      <c r="C94" s="18"/>
      <c r="D94" s="144">
        <v>39722</v>
      </c>
      <c r="E94" s="140">
        <f t="shared" si="1"/>
        <v>132.97016666666667</v>
      </c>
    </row>
    <row r="95" spans="2:5" s="5" customFormat="1" x14ac:dyDescent="0.25">
      <c r="B95" s="68">
        <f>+'Histórico licencias total'!B95-'Histórico licencias vivienda'!B95</f>
        <v>113834</v>
      </c>
      <c r="C95" s="18"/>
      <c r="D95" s="144">
        <v>39753</v>
      </c>
      <c r="E95" s="140">
        <f t="shared" si="1"/>
        <v>134.75225</v>
      </c>
    </row>
    <row r="96" spans="2:5" s="5" customFormat="1" x14ac:dyDescent="0.25">
      <c r="B96" s="68">
        <f>+'Histórico licencias total'!B96-'Histórico licencias vivienda'!B96</f>
        <v>114939</v>
      </c>
      <c r="C96" s="18"/>
      <c r="D96" s="144">
        <v>39783</v>
      </c>
      <c r="E96" s="140">
        <f t="shared" si="1"/>
        <v>138.97558333333333</v>
      </c>
    </row>
    <row r="97" spans="2:5" s="5" customFormat="1" x14ac:dyDescent="0.25">
      <c r="B97" s="68">
        <f>+'Histórico licencias total'!B97-'Histórico licencias vivienda'!B97</f>
        <v>144614</v>
      </c>
      <c r="C97" s="18"/>
      <c r="D97" s="144">
        <v>39814</v>
      </c>
      <c r="E97" s="140">
        <f t="shared" si="1"/>
        <v>142.75800000000001</v>
      </c>
    </row>
    <row r="98" spans="2:5" s="5" customFormat="1" x14ac:dyDescent="0.25">
      <c r="B98" s="68">
        <f>+'Histórico licencias total'!B98-'Histórico licencias vivienda'!B98</f>
        <v>63647</v>
      </c>
      <c r="C98" s="18"/>
      <c r="D98" s="144">
        <v>39845</v>
      </c>
      <c r="E98" s="140">
        <f t="shared" si="1"/>
        <v>139.91225</v>
      </c>
    </row>
    <row r="99" spans="2:5" s="5" customFormat="1" x14ac:dyDescent="0.25">
      <c r="B99" s="68">
        <f>+'Histórico licencias total'!B99-'Histórico licencias vivienda'!B99</f>
        <v>187260</v>
      </c>
      <c r="C99" s="18"/>
      <c r="D99" s="144">
        <v>39873</v>
      </c>
      <c r="E99" s="140">
        <f t="shared" si="1"/>
        <v>135.31683333333334</v>
      </c>
    </row>
    <row r="100" spans="2:5" s="5" customFormat="1" x14ac:dyDescent="0.25">
      <c r="B100" s="68">
        <f>+'Histórico licencias total'!B100-'Histórico licencias vivienda'!B100</f>
        <v>82656</v>
      </c>
      <c r="C100" s="18"/>
      <c r="D100" s="144">
        <v>39904</v>
      </c>
      <c r="E100" s="140">
        <f t="shared" si="1"/>
        <v>118.50366666666667</v>
      </c>
    </row>
    <row r="101" spans="2:5" s="5" customFormat="1" x14ac:dyDescent="0.25">
      <c r="B101" s="68">
        <f>+'Histórico licencias total'!B101-'Histórico licencias vivienda'!B101</f>
        <v>59048</v>
      </c>
      <c r="C101" s="18"/>
      <c r="D101" s="144">
        <v>39934</v>
      </c>
      <c r="E101" s="140">
        <f t="shared" si="1"/>
        <v>112.24541666666667</v>
      </c>
    </row>
    <row r="102" spans="2:5" s="5" customFormat="1" x14ac:dyDescent="0.25">
      <c r="B102" s="68">
        <f>+'Histórico licencias total'!B102-'Histórico licencias vivienda'!B102</f>
        <v>27437</v>
      </c>
      <c r="C102" s="18"/>
      <c r="D102" s="144">
        <v>39965</v>
      </c>
      <c r="E102" s="140">
        <f t="shared" si="1"/>
        <v>106.33891666666668</v>
      </c>
    </row>
    <row r="103" spans="2:5" s="5" customFormat="1" x14ac:dyDescent="0.25">
      <c r="B103" s="68">
        <f>+'Histórico licencias total'!B103-'Histórico licencias vivienda'!B103</f>
        <v>119749</v>
      </c>
      <c r="C103" s="18"/>
      <c r="D103" s="144">
        <v>39995</v>
      </c>
      <c r="E103" s="140">
        <f t="shared" si="1"/>
        <v>102.83199999999999</v>
      </c>
    </row>
    <row r="104" spans="2:5" s="5" customFormat="1" x14ac:dyDescent="0.25">
      <c r="B104" s="68">
        <f>+'Histórico licencias total'!B104-'Histórico licencias vivienda'!B104</f>
        <v>128140</v>
      </c>
      <c r="C104" s="18"/>
      <c r="D104" s="144">
        <v>40026</v>
      </c>
      <c r="E104" s="140">
        <f t="shared" si="1"/>
        <v>106.89616666666667</v>
      </c>
    </row>
    <row r="105" spans="2:5" s="5" customFormat="1" x14ac:dyDescent="0.25">
      <c r="B105" s="68">
        <f>+'Histórico licencias total'!B105-'Histórico licencias vivienda'!B105</f>
        <v>107675</v>
      </c>
      <c r="C105" s="18"/>
      <c r="D105" s="144">
        <v>40057</v>
      </c>
      <c r="E105" s="140">
        <f t="shared" si="1"/>
        <v>106.509</v>
      </c>
    </row>
    <row r="106" spans="2:5" s="5" customFormat="1" x14ac:dyDescent="0.25">
      <c r="B106" s="68">
        <f>+'Histórico licencias total'!B106-'Histórico licencias vivienda'!B106</f>
        <v>61927</v>
      </c>
      <c r="C106" s="18"/>
      <c r="D106" s="144">
        <v>40087</v>
      </c>
      <c r="E106" s="140">
        <f t="shared" si="1"/>
        <v>100.9105</v>
      </c>
    </row>
    <row r="107" spans="2:5" s="5" customFormat="1" x14ac:dyDescent="0.25">
      <c r="B107" s="68">
        <f>+'Histórico licencias total'!B107-'Histórico licencias vivienda'!B107</f>
        <v>56450</v>
      </c>
      <c r="C107" s="18"/>
      <c r="D107" s="144">
        <v>40118</v>
      </c>
      <c r="E107" s="140">
        <f t="shared" si="1"/>
        <v>96.128500000000003</v>
      </c>
    </row>
    <row r="108" spans="2:5" s="5" customFormat="1" x14ac:dyDescent="0.25">
      <c r="B108" s="68">
        <f>+'Histórico licencias total'!B108-'Histórico licencias vivienda'!B108</f>
        <v>62270</v>
      </c>
      <c r="C108" s="18"/>
      <c r="D108" s="144">
        <v>40148</v>
      </c>
      <c r="E108" s="140">
        <f t="shared" si="1"/>
        <v>91.739416666666671</v>
      </c>
    </row>
    <row r="109" spans="2:5" s="5" customFormat="1" x14ac:dyDescent="0.25">
      <c r="B109" s="68">
        <f>+'Histórico licencias total'!B109-'Histórico licencias vivienda'!B109</f>
        <v>179405</v>
      </c>
      <c r="C109" s="18"/>
      <c r="D109" s="144">
        <v>40179</v>
      </c>
      <c r="E109" s="140">
        <f t="shared" si="1"/>
        <v>94.638666666666666</v>
      </c>
    </row>
    <row r="110" spans="2:5" s="5" customFormat="1" x14ac:dyDescent="0.25">
      <c r="B110" s="68">
        <f>+'Histórico licencias total'!B110-'Histórico licencias vivienda'!B110</f>
        <v>70706</v>
      </c>
      <c r="C110" s="18"/>
      <c r="D110" s="144">
        <v>40210</v>
      </c>
      <c r="E110" s="140">
        <f t="shared" si="1"/>
        <v>95.226916666666668</v>
      </c>
    </row>
    <row r="111" spans="2:5" s="5" customFormat="1" x14ac:dyDescent="0.25">
      <c r="B111" s="68">
        <f>+'Histórico licencias total'!B111-'Histórico licencias vivienda'!B111</f>
        <v>42616</v>
      </c>
      <c r="C111" s="18"/>
      <c r="D111" s="144">
        <v>40238</v>
      </c>
      <c r="E111" s="140">
        <f t="shared" si="1"/>
        <v>83.173249999999996</v>
      </c>
    </row>
    <row r="112" spans="2:5" s="5" customFormat="1" x14ac:dyDescent="0.25">
      <c r="B112" s="68">
        <f>+'Histórico licencias total'!B112-'Histórico licencias vivienda'!B112</f>
        <v>86107</v>
      </c>
      <c r="C112" s="18"/>
      <c r="D112" s="144">
        <v>40269</v>
      </c>
      <c r="E112" s="140">
        <f t="shared" si="1"/>
        <v>83.460833333333326</v>
      </c>
    </row>
    <row r="113" spans="2:5" s="5" customFormat="1" x14ac:dyDescent="0.25">
      <c r="B113" s="68">
        <f>+'Histórico licencias total'!B113-'Histórico licencias vivienda'!B113</f>
        <v>108499</v>
      </c>
      <c r="C113" s="18"/>
      <c r="D113" s="144">
        <v>40299</v>
      </c>
      <c r="E113" s="140">
        <f t="shared" si="1"/>
        <v>87.58175</v>
      </c>
    </row>
    <row r="114" spans="2:5" s="5" customFormat="1" x14ac:dyDescent="0.25">
      <c r="B114" s="68">
        <f>+'Histórico licencias total'!B114-'Histórico licencias vivienda'!B114</f>
        <v>69983</v>
      </c>
      <c r="C114" s="18"/>
      <c r="D114" s="144">
        <v>40330</v>
      </c>
      <c r="E114" s="140">
        <f t="shared" si="1"/>
        <v>91.127250000000004</v>
      </c>
    </row>
    <row r="115" spans="2:5" s="5" customFormat="1" x14ac:dyDescent="0.25">
      <c r="B115" s="68">
        <f>+'Histórico licencias total'!B115-'Histórico licencias vivienda'!B115</f>
        <v>77620</v>
      </c>
      <c r="C115" s="18"/>
      <c r="D115" s="144">
        <v>40360</v>
      </c>
      <c r="E115" s="140">
        <f t="shared" si="1"/>
        <v>87.616500000000002</v>
      </c>
    </row>
    <row r="116" spans="2:5" s="5" customFormat="1" x14ac:dyDescent="0.25">
      <c r="B116" s="68">
        <f>+'Histórico licencias total'!B116-'Histórico licencias vivienda'!B116</f>
        <v>46173</v>
      </c>
      <c r="C116" s="18"/>
      <c r="D116" s="144">
        <v>40391</v>
      </c>
      <c r="E116" s="140">
        <f t="shared" si="1"/>
        <v>80.785916666666665</v>
      </c>
    </row>
    <row r="117" spans="2:5" s="5" customFormat="1" x14ac:dyDescent="0.25">
      <c r="B117" s="68">
        <f>+'Histórico licencias total'!B117-'Histórico licencias vivienda'!B117</f>
        <v>122123</v>
      </c>
      <c r="C117" s="18"/>
      <c r="D117" s="144">
        <v>40422</v>
      </c>
      <c r="E117" s="140">
        <f t="shared" si="1"/>
        <v>81.989916666666673</v>
      </c>
    </row>
    <row r="118" spans="2:5" s="5" customFormat="1" x14ac:dyDescent="0.25">
      <c r="B118" s="68">
        <f>+'Histórico licencias total'!B118-'Histórico licencias vivienda'!B118</f>
        <v>63173</v>
      </c>
      <c r="C118" s="18"/>
      <c r="D118" s="144">
        <v>40452</v>
      </c>
      <c r="E118" s="140">
        <f t="shared" si="1"/>
        <v>82.09375</v>
      </c>
    </row>
    <row r="119" spans="2:5" s="5" customFormat="1" x14ac:dyDescent="0.25">
      <c r="B119" s="68">
        <f>+'Histórico licencias total'!B119-'Histórico licencias vivienda'!B119</f>
        <v>40066</v>
      </c>
      <c r="C119" s="18"/>
      <c r="D119" s="144">
        <v>40483</v>
      </c>
      <c r="E119" s="140">
        <f t="shared" si="1"/>
        <v>80.728416666666675</v>
      </c>
    </row>
    <row r="120" spans="2:5" s="5" customFormat="1" x14ac:dyDescent="0.25">
      <c r="B120" s="68">
        <f>+'Histórico licencias total'!B120-'Histórico licencias vivienda'!B120</f>
        <v>126019</v>
      </c>
      <c r="C120" s="18"/>
      <c r="D120" s="144">
        <v>40513</v>
      </c>
      <c r="E120" s="140">
        <f t="shared" si="1"/>
        <v>86.040833333333325</v>
      </c>
    </row>
    <row r="121" spans="2:5" s="5" customFormat="1" x14ac:dyDescent="0.25">
      <c r="B121" s="68">
        <f>+'Histórico licencias total'!B121-'Histórico licencias vivienda'!B121</f>
        <v>93522</v>
      </c>
      <c r="C121" s="18"/>
      <c r="D121" s="144">
        <v>40544</v>
      </c>
      <c r="E121" s="140">
        <f t="shared" si="1"/>
        <v>78.883916666666678</v>
      </c>
    </row>
    <row r="122" spans="2:5" s="5" customFormat="1" x14ac:dyDescent="0.25">
      <c r="B122" s="68">
        <f>+'Histórico licencias total'!B122-'Histórico licencias vivienda'!B122</f>
        <v>143776</v>
      </c>
      <c r="C122" s="18"/>
      <c r="D122" s="144">
        <v>40575</v>
      </c>
      <c r="E122" s="140">
        <f t="shared" si="1"/>
        <v>84.973083333333335</v>
      </c>
    </row>
    <row r="123" spans="2:5" s="5" customFormat="1" x14ac:dyDescent="0.25">
      <c r="B123" s="68">
        <f>+'Histórico licencias total'!B123-'Histórico licencias vivienda'!B123</f>
        <v>137636</v>
      </c>
      <c r="C123" s="18"/>
      <c r="D123" s="144">
        <v>40603</v>
      </c>
      <c r="E123" s="140">
        <f t="shared" si="1"/>
        <v>92.891416666666672</v>
      </c>
    </row>
    <row r="124" spans="2:5" s="5" customFormat="1" x14ac:dyDescent="0.25">
      <c r="B124" s="68">
        <f>+'Histórico licencias total'!B124-'Histórico licencias vivienda'!B124</f>
        <v>49938</v>
      </c>
      <c r="C124" s="18"/>
      <c r="D124" s="144">
        <v>40634</v>
      </c>
      <c r="E124" s="140">
        <f t="shared" si="1"/>
        <v>89.877333333333326</v>
      </c>
    </row>
    <row r="125" spans="2:5" s="5" customFormat="1" x14ac:dyDescent="0.25">
      <c r="B125" s="68">
        <f>+'Histórico licencias total'!B125-'Histórico licencias vivienda'!B125</f>
        <v>193498</v>
      </c>
      <c r="C125" s="18"/>
      <c r="D125" s="144">
        <v>40664</v>
      </c>
      <c r="E125" s="140">
        <f t="shared" ref="E125:E154" si="2">+AVERAGE(B114:B125)/1000</f>
        <v>96.960583333333332</v>
      </c>
    </row>
    <row r="126" spans="2:5" s="5" customFormat="1" x14ac:dyDescent="0.25">
      <c r="B126" s="68">
        <f>+'Histórico licencias total'!B126-'Histórico licencias vivienda'!B126</f>
        <v>86288</v>
      </c>
      <c r="C126" s="18"/>
      <c r="D126" s="144">
        <v>40695</v>
      </c>
      <c r="E126" s="140">
        <f t="shared" si="2"/>
        <v>98.319333333333333</v>
      </c>
    </row>
    <row r="127" spans="2:5" s="5" customFormat="1" x14ac:dyDescent="0.25">
      <c r="B127" s="68">
        <f>+'Histórico licencias total'!B127-'Histórico licencias vivienda'!B127</f>
        <v>37081</v>
      </c>
      <c r="C127" s="18"/>
      <c r="D127" s="144">
        <v>40725</v>
      </c>
      <c r="E127" s="140">
        <f t="shared" si="2"/>
        <v>94.941083333333324</v>
      </c>
    </row>
    <row r="128" spans="2:5" s="5" customFormat="1" x14ac:dyDescent="0.25">
      <c r="B128" s="68">
        <f>+'Histórico licencias total'!B128-'Histórico licencias vivienda'!B128</f>
        <v>66554</v>
      </c>
      <c r="C128" s="18"/>
      <c r="D128" s="144">
        <v>40756</v>
      </c>
      <c r="E128" s="140">
        <f t="shared" si="2"/>
        <v>96.639499999999998</v>
      </c>
    </row>
    <row r="129" spans="2:5" s="5" customFormat="1" x14ac:dyDescent="0.25">
      <c r="B129" s="68">
        <f>+'Histórico licencias total'!B129-'Histórico licencias vivienda'!B129</f>
        <v>46963</v>
      </c>
      <c r="C129" s="18"/>
      <c r="D129" s="144">
        <v>40787</v>
      </c>
      <c r="E129" s="140">
        <f t="shared" si="2"/>
        <v>90.376166666666677</v>
      </c>
    </row>
    <row r="130" spans="2:5" s="5" customFormat="1" x14ac:dyDescent="0.25">
      <c r="B130" s="68">
        <f>+'Histórico licencias total'!B130-'Histórico licencias vivienda'!B130</f>
        <v>83260</v>
      </c>
      <c r="C130" s="18"/>
      <c r="D130" s="144">
        <v>40817</v>
      </c>
      <c r="E130" s="140">
        <f t="shared" si="2"/>
        <v>92.050083333333333</v>
      </c>
    </row>
    <row r="131" spans="2:5" s="5" customFormat="1" x14ac:dyDescent="0.25">
      <c r="B131" s="68">
        <f>+'Histórico licencias total'!B131-'Histórico licencias vivienda'!B131</f>
        <v>119484</v>
      </c>
      <c r="C131" s="18"/>
      <c r="D131" s="144">
        <v>40848</v>
      </c>
      <c r="E131" s="140">
        <f t="shared" si="2"/>
        <v>98.66825</v>
      </c>
    </row>
    <row r="132" spans="2:5" s="5" customFormat="1" x14ac:dyDescent="0.25">
      <c r="B132" s="68">
        <f>+'Histórico licencias total'!B132-'Histórico licencias vivienda'!B132</f>
        <v>95027</v>
      </c>
      <c r="C132" s="18"/>
      <c r="D132" s="144">
        <v>40878</v>
      </c>
      <c r="E132" s="140">
        <f t="shared" si="2"/>
        <v>96.085583333333332</v>
      </c>
    </row>
    <row r="133" spans="2:5" s="5" customFormat="1" x14ac:dyDescent="0.25">
      <c r="B133" s="68">
        <f>+'Histórico licencias total'!B133-'Histórico licencias vivienda'!B133</f>
        <v>37294</v>
      </c>
      <c r="C133" s="18"/>
      <c r="D133" s="144">
        <v>40909</v>
      </c>
      <c r="E133" s="140">
        <f t="shared" si="2"/>
        <v>91.39991666666667</v>
      </c>
    </row>
    <row r="134" spans="2:5" s="5" customFormat="1" x14ac:dyDescent="0.25">
      <c r="B134" s="68">
        <f>+'Histórico licencias total'!B134-'Histórico licencias vivienda'!B134</f>
        <v>88569</v>
      </c>
      <c r="C134" s="18"/>
      <c r="D134" s="144">
        <v>40940</v>
      </c>
      <c r="E134" s="140">
        <f t="shared" si="2"/>
        <v>86.799333333333323</v>
      </c>
    </row>
    <row r="135" spans="2:5" s="5" customFormat="1" x14ac:dyDescent="0.25">
      <c r="B135" s="68">
        <f>+'Histórico licencias total'!B135-'Histórico licencias vivienda'!B135</f>
        <v>46717</v>
      </c>
      <c r="C135" s="18"/>
      <c r="D135" s="144">
        <v>40969</v>
      </c>
      <c r="E135" s="140">
        <f t="shared" si="2"/>
        <v>79.222750000000005</v>
      </c>
    </row>
    <row r="136" spans="2:5" s="5" customFormat="1" x14ac:dyDescent="0.25">
      <c r="B136" s="68">
        <f>+'Histórico licencias total'!B136-'Histórico licencias vivienda'!B136</f>
        <v>89240</v>
      </c>
      <c r="C136" s="18"/>
      <c r="D136" s="144">
        <v>41000</v>
      </c>
      <c r="E136" s="140">
        <f t="shared" si="2"/>
        <v>82.497916666666669</v>
      </c>
    </row>
    <row r="137" spans="2:5" s="5" customFormat="1" x14ac:dyDescent="0.25">
      <c r="B137" s="68">
        <f>+'Histórico licencias total'!B137-'Histórico licencias vivienda'!B137</f>
        <v>86419</v>
      </c>
      <c r="C137" s="18"/>
      <c r="D137" s="144">
        <v>41030</v>
      </c>
      <c r="E137" s="140">
        <f t="shared" si="2"/>
        <v>73.574666666666673</v>
      </c>
    </row>
    <row r="138" spans="2:5" s="5" customFormat="1" x14ac:dyDescent="0.25">
      <c r="B138" s="68">
        <f>+'Histórico licencias total'!B138-'Histórico licencias vivienda'!B138</f>
        <v>114091</v>
      </c>
      <c r="C138" s="18"/>
      <c r="D138" s="144">
        <v>41061</v>
      </c>
      <c r="E138" s="140">
        <f t="shared" si="2"/>
        <v>75.89158333333333</v>
      </c>
    </row>
    <row r="139" spans="2:5" s="5" customFormat="1" x14ac:dyDescent="0.25">
      <c r="B139" s="68">
        <f>+'Histórico licencias total'!B139-'Histórico licencias vivienda'!B139</f>
        <v>142959</v>
      </c>
      <c r="C139" s="18"/>
      <c r="D139" s="144">
        <v>41091</v>
      </c>
      <c r="E139" s="140">
        <f t="shared" si="2"/>
        <v>84.714749999999995</v>
      </c>
    </row>
    <row r="140" spans="2:5" s="5" customFormat="1" x14ac:dyDescent="0.25">
      <c r="B140" s="68">
        <f>+'Histórico licencias total'!B140-'Histórico licencias vivienda'!B140</f>
        <v>240819</v>
      </c>
      <c r="C140" s="18"/>
      <c r="D140" s="144">
        <v>41122</v>
      </c>
      <c r="E140" s="140">
        <f t="shared" si="2"/>
        <v>99.236833333333323</v>
      </c>
    </row>
    <row r="141" spans="2:5" s="5" customFormat="1" x14ac:dyDescent="0.25">
      <c r="B141" s="68">
        <f>+'Histórico licencias total'!B141-'Histórico licencias vivienda'!B141</f>
        <v>64335</v>
      </c>
      <c r="C141" s="18"/>
      <c r="D141" s="144">
        <v>41153</v>
      </c>
      <c r="E141" s="140">
        <f t="shared" si="2"/>
        <v>100.6845</v>
      </c>
    </row>
    <row r="142" spans="2:5" s="5" customFormat="1" x14ac:dyDescent="0.25">
      <c r="B142" s="68">
        <f>+'Histórico licencias total'!B142-'Histórico licencias vivienda'!B142</f>
        <v>127351</v>
      </c>
      <c r="C142" s="18"/>
      <c r="D142" s="144">
        <v>41183</v>
      </c>
      <c r="E142" s="140">
        <f t="shared" si="2"/>
        <v>104.35875</v>
      </c>
    </row>
    <row r="143" spans="2:5" s="5" customFormat="1" x14ac:dyDescent="0.25">
      <c r="B143" s="68">
        <f>+'Histórico licencias total'!B143-'Histórico licencias vivienda'!B143</f>
        <v>157933</v>
      </c>
      <c r="C143" s="18"/>
      <c r="D143" s="144">
        <v>41214</v>
      </c>
      <c r="E143" s="140">
        <f t="shared" si="2"/>
        <v>107.56283333333333</v>
      </c>
    </row>
    <row r="144" spans="2:5" s="5" customFormat="1" x14ac:dyDescent="0.25">
      <c r="B144" s="68">
        <f>+'Histórico licencias total'!B144-'Histórico licencias vivienda'!B144</f>
        <v>126316</v>
      </c>
      <c r="C144" s="18"/>
      <c r="D144" s="144">
        <v>41244</v>
      </c>
      <c r="E144" s="140">
        <f t="shared" si="2"/>
        <v>110.17025</v>
      </c>
    </row>
    <row r="145" spans="2:32" s="5" customFormat="1" x14ac:dyDescent="0.25">
      <c r="B145" s="68">
        <f>+'Histórico licencias total'!B145-'Histórico licencias vivienda'!B145</f>
        <v>249652</v>
      </c>
      <c r="C145" s="18"/>
      <c r="D145" s="144">
        <v>41275</v>
      </c>
      <c r="E145" s="140">
        <f t="shared" si="2"/>
        <v>127.86675</v>
      </c>
    </row>
    <row r="146" spans="2:32" s="5" customFormat="1" x14ac:dyDescent="0.25">
      <c r="B146" s="68">
        <f>+'Histórico licencias total'!B146-'Histórico licencias vivienda'!B146</f>
        <v>114563</v>
      </c>
      <c r="C146" s="18"/>
      <c r="D146" s="144">
        <v>41306</v>
      </c>
      <c r="E146" s="140">
        <f t="shared" si="2"/>
        <v>130.03291666666667</v>
      </c>
    </row>
    <row r="147" spans="2:32" s="5" customFormat="1" x14ac:dyDescent="0.25">
      <c r="B147" s="68">
        <f>+'Histórico licencias total'!B147-'Histórico licencias vivienda'!B147</f>
        <v>243727</v>
      </c>
      <c r="C147" s="18"/>
      <c r="D147" s="144">
        <v>41334</v>
      </c>
      <c r="E147" s="140">
        <f t="shared" si="2"/>
        <v>146.45041666666665</v>
      </c>
    </row>
    <row r="148" spans="2:32" s="5" customFormat="1" x14ac:dyDescent="0.25">
      <c r="B148" s="68">
        <f>+'Histórico licencias total'!B148-'Histórico licencias vivienda'!B148</f>
        <v>226625</v>
      </c>
      <c r="C148" s="18"/>
      <c r="D148" s="144">
        <v>41365</v>
      </c>
      <c r="E148" s="140">
        <f t="shared" si="2"/>
        <v>157.89916666666664</v>
      </c>
    </row>
    <row r="149" spans="2:32" s="5" customFormat="1" x14ac:dyDescent="0.25">
      <c r="B149" s="68">
        <f>+'Histórico licencias total'!B149-'Histórico licencias vivienda'!B149</f>
        <v>126594</v>
      </c>
      <c r="C149" s="18"/>
      <c r="D149" s="144">
        <v>41395</v>
      </c>
      <c r="E149" s="140">
        <f t="shared" si="2"/>
        <v>161.24708333333334</v>
      </c>
    </row>
    <row r="150" spans="2:32" s="5" customFormat="1" x14ac:dyDescent="0.25">
      <c r="B150" s="68">
        <f>+'Histórico licencias total'!B150-'Histórico licencias vivienda'!B150</f>
        <v>98250</v>
      </c>
      <c r="C150" s="18"/>
      <c r="D150" s="144">
        <v>41426</v>
      </c>
      <c r="E150" s="140">
        <f t="shared" si="2"/>
        <v>159.92699999999999</v>
      </c>
    </row>
    <row r="151" spans="2:32" s="5" customFormat="1" x14ac:dyDescent="0.25">
      <c r="B151" s="68">
        <f>+'Histórico licencias total'!B151-'Histórico licencias vivienda'!B151</f>
        <v>140818</v>
      </c>
      <c r="C151" s="18"/>
      <c r="D151" s="144">
        <v>41456</v>
      </c>
      <c r="E151" s="140">
        <f t="shared" si="2"/>
        <v>159.74858333333333</v>
      </c>
    </row>
    <row r="152" spans="2:32" s="5" customFormat="1" x14ac:dyDescent="0.25">
      <c r="B152" s="68">
        <f>+'Histórico licencias total'!B152-'Histórico licencias vivienda'!B152</f>
        <v>96880</v>
      </c>
      <c r="C152" s="18"/>
      <c r="D152" s="144">
        <v>41487</v>
      </c>
      <c r="E152" s="140">
        <f t="shared" si="2"/>
        <v>147.75366666666665</v>
      </c>
    </row>
    <row r="153" spans="2:32" s="5" customFormat="1" x14ac:dyDescent="0.25">
      <c r="B153" s="68">
        <f>+'Histórico licencias total'!B153-'Histórico licencias vivienda'!B153</f>
        <v>436541</v>
      </c>
      <c r="C153" s="18"/>
      <c r="D153" s="144">
        <v>41518</v>
      </c>
      <c r="E153" s="140">
        <f t="shared" si="2"/>
        <v>178.77083333333334</v>
      </c>
    </row>
    <row r="154" spans="2:32" s="5" customFormat="1" x14ac:dyDescent="0.25">
      <c r="B154" s="68">
        <f>+'Histórico licencias total'!B154-'Histórico licencias vivienda'!B154</f>
        <v>40803</v>
      </c>
      <c r="C154" s="18"/>
      <c r="D154" s="144">
        <v>41548</v>
      </c>
      <c r="E154" s="140">
        <f t="shared" si="2"/>
        <v>171.55850000000001</v>
      </c>
    </row>
    <row r="155" spans="2:32" s="110" customFormat="1" x14ac:dyDescent="0.25">
      <c r="B155" s="68">
        <f>+'Histórico licencias total'!B155-'Histórico licencias vivienda'!B155</f>
        <v>144648</v>
      </c>
      <c r="C155" s="18"/>
      <c r="D155" s="144">
        <v>41579</v>
      </c>
      <c r="E155" s="140">
        <f t="shared" ref="E155:E166" si="3">+AVERAGE(B144:B155)/1000</f>
        <v>170.45141666666666</v>
      </c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</row>
    <row r="156" spans="2:32" s="110" customFormat="1" x14ac:dyDescent="0.25">
      <c r="B156" s="68">
        <f>+'Histórico licencias total'!B156-'Histórico licencias vivienda'!B156</f>
        <v>203636</v>
      </c>
      <c r="C156" s="18"/>
      <c r="D156" s="144">
        <v>41609</v>
      </c>
      <c r="E156" s="140">
        <f t="shared" si="3"/>
        <v>176.89474999999999</v>
      </c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</row>
    <row r="157" spans="2:32" s="110" customFormat="1" x14ac:dyDescent="0.25">
      <c r="B157" s="68">
        <v>199812</v>
      </c>
      <c r="C157" s="18"/>
      <c r="D157" s="144">
        <v>41640</v>
      </c>
      <c r="E157" s="140">
        <f t="shared" si="3"/>
        <v>172.74141666666665</v>
      </c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</row>
    <row r="158" spans="2:32" s="110" customFormat="1" x14ac:dyDescent="0.25">
      <c r="B158" s="68">
        <v>136639</v>
      </c>
      <c r="C158" s="18"/>
      <c r="D158" s="144">
        <v>41671</v>
      </c>
      <c r="E158" s="140">
        <f t="shared" si="3"/>
        <v>174.58108333333334</v>
      </c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</row>
    <row r="159" spans="2:32" s="110" customFormat="1" x14ac:dyDescent="0.25">
      <c r="B159" s="68">
        <v>244848</v>
      </c>
      <c r="C159" s="18"/>
      <c r="D159" s="144">
        <v>41699</v>
      </c>
      <c r="E159" s="140">
        <f t="shared" si="3"/>
        <v>174.67449999999999</v>
      </c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</row>
    <row r="160" spans="2:32" x14ac:dyDescent="0.25">
      <c r="B160" s="68">
        <v>634473</v>
      </c>
      <c r="C160" s="18"/>
      <c r="D160" s="144">
        <v>41730</v>
      </c>
      <c r="E160" s="140">
        <f t="shared" si="3"/>
        <v>208.66183333333333</v>
      </c>
      <c r="F160" s="110"/>
    </row>
    <row r="161" spans="2:6" x14ac:dyDescent="0.25">
      <c r="B161" s="68">
        <v>328938</v>
      </c>
      <c r="C161" s="18"/>
      <c r="D161" s="144">
        <v>41760</v>
      </c>
      <c r="E161" s="140">
        <f t="shared" si="3"/>
        <v>225.52383333333336</v>
      </c>
      <c r="F161" s="110"/>
    </row>
    <row r="162" spans="2:6" x14ac:dyDescent="0.25">
      <c r="B162" s="68">
        <v>398814</v>
      </c>
      <c r="C162" s="29"/>
      <c r="D162" s="144">
        <v>41791</v>
      </c>
      <c r="E162" s="140">
        <f t="shared" si="3"/>
        <v>250.57083333333335</v>
      </c>
      <c r="F162" s="110"/>
    </row>
    <row r="163" spans="2:6" x14ac:dyDescent="0.25">
      <c r="B163" s="68">
        <v>125675</v>
      </c>
      <c r="C163" s="29"/>
      <c r="D163" s="144">
        <v>41821</v>
      </c>
      <c r="E163" s="140">
        <f t="shared" si="3"/>
        <v>249.30891666666665</v>
      </c>
      <c r="F163" s="110"/>
    </row>
    <row r="164" spans="2:6" x14ac:dyDescent="0.25">
      <c r="B164" s="68">
        <v>105360</v>
      </c>
      <c r="C164" s="29"/>
      <c r="D164" s="144">
        <v>41852</v>
      </c>
      <c r="E164" s="140">
        <f t="shared" si="3"/>
        <v>250.01558333333335</v>
      </c>
      <c r="F164" s="110"/>
    </row>
    <row r="165" spans="2:6" x14ac:dyDescent="0.25">
      <c r="B165" s="68">
        <v>21663</v>
      </c>
      <c r="C165" s="29"/>
      <c r="D165" s="144">
        <v>41883</v>
      </c>
      <c r="E165" s="140">
        <f t="shared" si="3"/>
        <v>215.44241666666665</v>
      </c>
    </row>
    <row r="166" spans="2:6" x14ac:dyDescent="0.25">
      <c r="B166" s="68">
        <v>107322</v>
      </c>
      <c r="C166" s="29"/>
      <c r="D166" s="144">
        <v>41913</v>
      </c>
      <c r="E166" s="140">
        <f t="shared" si="3"/>
        <v>220.98566666666665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66"/>
  <sheetViews>
    <sheetView showGridLines="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120" customWidth="1"/>
    <col min="2" max="2" width="13" style="120" customWidth="1"/>
    <col min="3" max="5" width="10.42578125" style="120" customWidth="1"/>
    <col min="6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0.85546875" style="29" customWidth="1"/>
    <col min="15" max="30" width="11.42578125" style="143"/>
    <col min="31" max="16384" width="11.42578125" style="28"/>
  </cols>
  <sheetData>
    <row r="1" spans="1:17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7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7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7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7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7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7" x14ac:dyDescent="0.25">
      <c r="A7" s="49"/>
      <c r="B7" s="30"/>
      <c r="C7" s="235" t="s">
        <v>165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7" x14ac:dyDescent="0.25">
      <c r="A8" s="49"/>
      <c r="B8" s="30"/>
      <c r="C8" s="232"/>
      <c r="D8" s="232"/>
      <c r="E8" s="232"/>
      <c r="F8" s="232"/>
      <c r="G8" s="232"/>
      <c r="H8" s="232"/>
      <c r="I8" s="232"/>
      <c r="J8" s="232"/>
      <c r="K8" s="232"/>
      <c r="L8" s="51"/>
    </row>
    <row r="9" spans="1:17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7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17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45"/>
    </row>
    <row r="12" spans="1:17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7" x14ac:dyDescent="0.25">
      <c r="A13" s="49"/>
      <c r="B13" s="60" t="s">
        <v>3</v>
      </c>
      <c r="C13" s="61">
        <v>723</v>
      </c>
      <c r="D13" s="61">
        <v>646</v>
      </c>
      <c r="E13" s="61">
        <v>548</v>
      </c>
      <c r="F13" s="61">
        <v>549</v>
      </c>
      <c r="G13" s="61">
        <v>546</v>
      </c>
      <c r="H13" s="62">
        <v>517</v>
      </c>
      <c r="I13" s="63">
        <v>-5.3113553113553147</v>
      </c>
      <c r="J13" s="63">
        <v>94.688644688644686</v>
      </c>
      <c r="K13" s="63">
        <v>-0.5464480874316946</v>
      </c>
      <c r="L13" s="51"/>
      <c r="N13" s="28">
        <f t="shared" ref="N13:N24" si="0">IF(H13="","",1)</f>
        <v>1</v>
      </c>
      <c r="O13" s="186"/>
      <c r="P13" s="186"/>
      <c r="Q13" s="186"/>
    </row>
    <row r="14" spans="1:17" x14ac:dyDescent="0.25">
      <c r="A14" s="49"/>
      <c r="B14" s="60" t="s">
        <v>4</v>
      </c>
      <c r="C14" s="61">
        <v>708</v>
      </c>
      <c r="D14" s="61">
        <v>627</v>
      </c>
      <c r="E14" s="61">
        <v>553</v>
      </c>
      <c r="F14" s="61">
        <v>551</v>
      </c>
      <c r="G14" s="61">
        <v>540</v>
      </c>
      <c r="H14" s="62">
        <v>525</v>
      </c>
      <c r="I14" s="63">
        <v>-2.777777777777779</v>
      </c>
      <c r="J14" s="63">
        <v>97.222222222222214</v>
      </c>
      <c r="K14" s="63">
        <v>-1.9963702359346636</v>
      </c>
      <c r="L14" s="51"/>
      <c r="N14" s="28">
        <f t="shared" si="0"/>
        <v>1</v>
      </c>
      <c r="O14" s="186"/>
      <c r="P14" s="186"/>
      <c r="Q14" s="186"/>
    </row>
    <row r="15" spans="1:17" x14ac:dyDescent="0.25">
      <c r="A15" s="49"/>
      <c r="B15" s="60" t="s">
        <v>5</v>
      </c>
      <c r="C15" s="61">
        <v>713</v>
      </c>
      <c r="D15" s="61">
        <v>611</v>
      </c>
      <c r="E15" s="61">
        <v>556</v>
      </c>
      <c r="F15" s="61">
        <v>545</v>
      </c>
      <c r="G15" s="61">
        <v>543</v>
      </c>
      <c r="H15" s="62">
        <v>524</v>
      </c>
      <c r="I15" s="63">
        <v>-3.4990791896869267</v>
      </c>
      <c r="J15" s="63">
        <v>96.500920810313076</v>
      </c>
      <c r="K15" s="63">
        <v>-0.3669724770642202</v>
      </c>
      <c r="L15" s="51"/>
      <c r="N15" s="28">
        <f t="shared" si="0"/>
        <v>1</v>
      </c>
      <c r="O15" s="186"/>
      <c r="P15" s="186"/>
      <c r="Q15" s="186"/>
    </row>
    <row r="16" spans="1:17" x14ac:dyDescent="0.25">
      <c r="A16" s="49"/>
      <c r="B16" s="60" t="s">
        <v>6</v>
      </c>
      <c r="C16" s="61">
        <v>717</v>
      </c>
      <c r="D16" s="61">
        <v>600</v>
      </c>
      <c r="E16" s="61">
        <v>544</v>
      </c>
      <c r="F16" s="61">
        <v>540</v>
      </c>
      <c r="G16" s="61">
        <v>541</v>
      </c>
      <c r="H16" s="62">
        <v>524</v>
      </c>
      <c r="I16" s="63">
        <v>-3.1423290203327126</v>
      </c>
      <c r="J16" s="63">
        <v>96.85767097966729</v>
      </c>
      <c r="K16" s="63">
        <v>0.18518518518517713</v>
      </c>
      <c r="L16" s="51"/>
      <c r="N16" s="28">
        <f t="shared" si="0"/>
        <v>1</v>
      </c>
      <c r="O16" s="186"/>
      <c r="P16" s="186"/>
      <c r="Q16" s="186"/>
    </row>
    <row r="17" spans="1:30" x14ac:dyDescent="0.25">
      <c r="A17" s="49"/>
      <c r="B17" s="60" t="s">
        <v>7</v>
      </c>
      <c r="C17" s="61">
        <v>717</v>
      </c>
      <c r="D17" s="61">
        <v>593</v>
      </c>
      <c r="E17" s="61">
        <v>545</v>
      </c>
      <c r="F17" s="61">
        <v>551</v>
      </c>
      <c r="G17" s="61">
        <v>544</v>
      </c>
      <c r="H17" s="62">
        <v>518</v>
      </c>
      <c r="I17" s="63">
        <v>-4.7794117647058876</v>
      </c>
      <c r="J17" s="63">
        <v>95.220588235294116</v>
      </c>
      <c r="K17" s="63">
        <v>-1.2704174228675091</v>
      </c>
      <c r="L17" s="51"/>
      <c r="N17" s="28">
        <f t="shared" si="0"/>
        <v>1</v>
      </c>
      <c r="O17" s="186"/>
      <c r="P17" s="186"/>
      <c r="Q17" s="186"/>
    </row>
    <row r="18" spans="1:30" x14ac:dyDescent="0.25">
      <c r="A18" s="49"/>
      <c r="B18" s="60" t="s">
        <v>8</v>
      </c>
      <c r="C18" s="61">
        <v>707</v>
      </c>
      <c r="D18" s="61">
        <v>580</v>
      </c>
      <c r="E18" s="61">
        <v>539</v>
      </c>
      <c r="F18" s="61">
        <v>560</v>
      </c>
      <c r="G18" s="61">
        <v>529</v>
      </c>
      <c r="H18" s="62">
        <v>523</v>
      </c>
      <c r="I18" s="63">
        <v>-1.1342155009451793</v>
      </c>
      <c r="J18" s="63">
        <v>98.865784499054826</v>
      </c>
      <c r="K18" s="63">
        <v>-5.5357142857142883</v>
      </c>
      <c r="L18" s="51"/>
      <c r="N18" s="28">
        <f t="shared" si="0"/>
        <v>1</v>
      </c>
      <c r="O18" s="186"/>
      <c r="P18" s="186"/>
      <c r="Q18" s="186"/>
    </row>
    <row r="19" spans="1:30" x14ac:dyDescent="0.25">
      <c r="A19" s="49"/>
      <c r="B19" s="60" t="s">
        <v>9</v>
      </c>
      <c r="C19" s="61">
        <v>691</v>
      </c>
      <c r="D19" s="61">
        <v>573</v>
      </c>
      <c r="E19" s="61">
        <v>542</v>
      </c>
      <c r="F19" s="61">
        <v>545</v>
      </c>
      <c r="G19" s="61">
        <v>508</v>
      </c>
      <c r="H19" s="62">
        <v>528</v>
      </c>
      <c r="I19" s="63">
        <v>3.937007874015741</v>
      </c>
      <c r="J19" s="63">
        <v>103.93700787401573</v>
      </c>
      <c r="K19" s="63">
        <v>-6.7889908256880682</v>
      </c>
      <c r="L19" s="51"/>
      <c r="N19" s="28">
        <f t="shared" si="0"/>
        <v>1</v>
      </c>
      <c r="O19" s="186"/>
      <c r="P19" s="186"/>
      <c r="Q19" s="186"/>
    </row>
    <row r="20" spans="1:30" x14ac:dyDescent="0.25">
      <c r="A20" s="49"/>
      <c r="B20" s="60" t="s">
        <v>10</v>
      </c>
      <c r="C20" s="61">
        <v>683</v>
      </c>
      <c r="D20" s="61">
        <v>562</v>
      </c>
      <c r="E20" s="61">
        <v>546</v>
      </c>
      <c r="F20" s="61">
        <v>549</v>
      </c>
      <c r="G20" s="61">
        <v>516</v>
      </c>
      <c r="H20" s="62">
        <v>530</v>
      </c>
      <c r="I20" s="63">
        <v>2.7131782945736482</v>
      </c>
      <c r="J20" s="63">
        <v>102.71317829457365</v>
      </c>
      <c r="K20" s="63">
        <v>-6.010928961748629</v>
      </c>
      <c r="L20" s="51"/>
      <c r="M20" s="116"/>
      <c r="N20" s="28">
        <f t="shared" si="0"/>
        <v>1</v>
      </c>
      <c r="O20" s="186"/>
      <c r="P20" s="186"/>
      <c r="Q20" s="186"/>
    </row>
    <row r="21" spans="1:30" x14ac:dyDescent="0.25">
      <c r="A21" s="49"/>
      <c r="B21" s="60" t="s">
        <v>11</v>
      </c>
      <c r="C21" s="61">
        <v>670</v>
      </c>
      <c r="D21" s="61">
        <v>547</v>
      </c>
      <c r="E21" s="61">
        <v>545</v>
      </c>
      <c r="F21" s="61">
        <v>553</v>
      </c>
      <c r="G21" s="61">
        <v>512</v>
      </c>
      <c r="H21" s="62">
        <v>541</v>
      </c>
      <c r="I21" s="63">
        <v>5.6640625</v>
      </c>
      <c r="J21" s="63">
        <v>105.6640625</v>
      </c>
      <c r="K21" s="63">
        <v>-7.4141048824593128</v>
      </c>
      <c r="L21" s="51"/>
      <c r="N21" s="28">
        <f t="shared" si="0"/>
        <v>1</v>
      </c>
      <c r="O21" s="186"/>
      <c r="P21" s="186"/>
      <c r="Q21" s="186"/>
    </row>
    <row r="22" spans="1:30" x14ac:dyDescent="0.25">
      <c r="A22" s="49"/>
      <c r="B22" s="60" t="s">
        <v>12</v>
      </c>
      <c r="C22" s="61">
        <v>672</v>
      </c>
      <c r="D22" s="61">
        <v>550</v>
      </c>
      <c r="E22" s="61">
        <v>544</v>
      </c>
      <c r="F22" s="61">
        <v>555</v>
      </c>
      <c r="G22" s="61">
        <v>518</v>
      </c>
      <c r="H22" s="58">
        <v>542</v>
      </c>
      <c r="I22" s="23">
        <v>4.6332046332046239</v>
      </c>
      <c r="J22" s="23">
        <v>104.63320463320463</v>
      </c>
      <c r="K22" s="23">
        <v>-6.6666666666666652</v>
      </c>
      <c r="L22" s="51"/>
      <c r="N22" s="28">
        <f t="shared" si="0"/>
        <v>1</v>
      </c>
      <c r="O22" s="186"/>
      <c r="P22" s="186"/>
      <c r="Q22" s="193"/>
    </row>
    <row r="23" spans="1:30" x14ac:dyDescent="0.25">
      <c r="A23" s="49"/>
      <c r="B23" s="60" t="s">
        <v>13</v>
      </c>
      <c r="C23" s="61">
        <v>656</v>
      </c>
      <c r="D23" s="61">
        <v>566</v>
      </c>
      <c r="E23" s="61">
        <v>557</v>
      </c>
      <c r="F23" s="61">
        <v>555</v>
      </c>
      <c r="G23" s="61">
        <v>520</v>
      </c>
      <c r="H23" s="62"/>
      <c r="I23" s="63" t="s">
        <v>110</v>
      </c>
      <c r="J23" s="63" t="s">
        <v>110</v>
      </c>
      <c r="K23" s="63" t="s">
        <v>110</v>
      </c>
      <c r="L23" s="51"/>
      <c r="N23" s="28" t="str">
        <f t="shared" si="0"/>
        <v/>
      </c>
      <c r="O23" s="186"/>
      <c r="P23" s="186"/>
    </row>
    <row r="24" spans="1:30" x14ac:dyDescent="0.25">
      <c r="A24" s="49"/>
      <c r="B24" s="60" t="s">
        <v>14</v>
      </c>
      <c r="C24" s="61">
        <v>652</v>
      </c>
      <c r="D24" s="61">
        <v>557</v>
      </c>
      <c r="E24" s="61">
        <v>558</v>
      </c>
      <c r="F24" s="61">
        <v>545</v>
      </c>
      <c r="G24" s="61">
        <v>517</v>
      </c>
      <c r="H24" s="62"/>
      <c r="I24" s="63" t="s">
        <v>110</v>
      </c>
      <c r="J24" s="63" t="s">
        <v>110</v>
      </c>
      <c r="K24" s="63" t="s">
        <v>110</v>
      </c>
      <c r="L24" s="51"/>
      <c r="N24" s="28" t="str">
        <f t="shared" si="0"/>
        <v/>
      </c>
      <c r="O24" s="186"/>
      <c r="P24" s="186"/>
    </row>
    <row r="25" spans="1:30" x14ac:dyDescent="0.25">
      <c r="A25" s="49"/>
      <c r="B25" s="64" t="s">
        <v>18</v>
      </c>
      <c r="C25" s="62">
        <v>692.41666666666663</v>
      </c>
      <c r="D25" s="62">
        <v>584.33333333333337</v>
      </c>
      <c r="E25" s="62">
        <v>548.08333333333337</v>
      </c>
      <c r="F25" s="62">
        <v>549.83333333333337</v>
      </c>
      <c r="G25" s="62">
        <v>527.83333333333337</v>
      </c>
      <c r="H25" s="57">
        <v>527.20000000000005</v>
      </c>
      <c r="I25" s="56"/>
      <c r="J25" s="38"/>
      <c r="K25" s="38"/>
      <c r="L25" s="51"/>
      <c r="N25" s="28"/>
    </row>
    <row r="26" spans="1:30" ht="18.75" customHeight="1" x14ac:dyDescent="0.25">
      <c r="A26" s="49"/>
      <c r="B26" s="64" t="s">
        <v>15</v>
      </c>
      <c r="C26" s="65"/>
      <c r="D26" s="65">
        <v>-15.609579973522681</v>
      </c>
      <c r="E26" s="65">
        <v>-6.2036508841985194</v>
      </c>
      <c r="F26" s="65">
        <v>0.31929451117531649</v>
      </c>
      <c r="G26" s="65">
        <v>-4.0012124886329214</v>
      </c>
      <c r="H26" s="37"/>
      <c r="I26" s="38"/>
      <c r="J26" s="38"/>
      <c r="K26" s="38"/>
      <c r="L26" s="51"/>
    </row>
    <row r="27" spans="1:30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0" ht="18.75" customHeight="1" x14ac:dyDescent="0.25">
      <c r="A28" s="49"/>
      <c r="B28" s="64" t="s">
        <v>16</v>
      </c>
      <c r="C28" s="62">
        <v>700.1</v>
      </c>
      <c r="D28" s="62">
        <v>588.9</v>
      </c>
      <c r="E28" s="62">
        <v>546.20000000000005</v>
      </c>
      <c r="F28" s="62">
        <v>549.79999999999995</v>
      </c>
      <c r="G28" s="62">
        <v>529.70000000000005</v>
      </c>
      <c r="H28" s="57">
        <v>527.20000000000005</v>
      </c>
      <c r="I28" s="59">
        <v>-0.47196526335662181</v>
      </c>
      <c r="J28" s="23">
        <v>99.528034736643377</v>
      </c>
      <c r="K28" s="23">
        <v>-3.6558748635867389</v>
      </c>
      <c r="L28" s="51"/>
      <c r="M28" s="119"/>
    </row>
    <row r="29" spans="1:30" ht="18.75" customHeight="1" x14ac:dyDescent="0.25">
      <c r="A29" s="49"/>
      <c r="B29" s="64" t="s">
        <v>15</v>
      </c>
      <c r="C29" s="65"/>
      <c r="D29" s="65">
        <v>-15.883445222111137</v>
      </c>
      <c r="E29" s="65">
        <v>-7.2508065885549255</v>
      </c>
      <c r="F29" s="65">
        <v>0.65909923105087476</v>
      </c>
      <c r="G29" s="65">
        <v>-3.6558748635867389</v>
      </c>
      <c r="H29" s="23">
        <v>-0.47196526335662181</v>
      </c>
      <c r="I29" s="38"/>
      <c r="J29" s="38"/>
      <c r="K29" s="38"/>
      <c r="L29" s="51"/>
    </row>
    <row r="30" spans="1:30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0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0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143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</row>
    <row r="33" spans="1:30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143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</row>
    <row r="34" spans="1:30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143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</row>
    <row r="35" spans="1:30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 t="s">
        <v>110</v>
      </c>
      <c r="O35" s="143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</row>
    <row r="36" spans="1:30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143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</row>
    <row r="37" spans="1:30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/>
      <c r="O37" s="143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</row>
    <row r="38" spans="1:30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143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</row>
    <row r="39" spans="1:30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143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</row>
    <row r="40" spans="1:30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 t="s">
        <v>110</v>
      </c>
      <c r="O40" s="143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</row>
    <row r="41" spans="1:30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 t="s">
        <v>110</v>
      </c>
      <c r="O41" s="143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</row>
    <row r="42" spans="1:30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29"/>
      <c r="O42" s="143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</row>
    <row r="43" spans="1:30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29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</row>
    <row r="44" spans="1:30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29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</row>
    <row r="45" spans="1:30" s="44" customFormat="1" x14ac:dyDescent="0.25">
      <c r="A45" s="52"/>
      <c r="B45" s="70" t="s">
        <v>88</v>
      </c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28"/>
      <c r="N45" s="29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</row>
    <row r="46" spans="1:30" x14ac:dyDescent="0.25">
      <c r="A46" s="53"/>
      <c r="B46" s="26" t="s">
        <v>92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30" s="110" customFormat="1" x14ac:dyDescent="0.25"/>
    <row r="48" spans="1:30" s="110" customFormat="1" x14ac:dyDescent="0.25"/>
    <row r="49" spans="2:7" s="110" customFormat="1" x14ac:dyDescent="0.25">
      <c r="B49" s="111"/>
      <c r="D49" s="113"/>
    </row>
    <row r="50" spans="2:7" s="110" customFormat="1" x14ac:dyDescent="0.25">
      <c r="B50" s="111"/>
      <c r="D50" s="113"/>
    </row>
    <row r="51" spans="2:7" s="110" customFormat="1" x14ac:dyDescent="0.25">
      <c r="B51" s="111"/>
      <c r="D51" s="113"/>
    </row>
    <row r="52" spans="2:7" s="110" customFormat="1" x14ac:dyDescent="0.25">
      <c r="B52" s="111"/>
      <c r="D52" s="113"/>
    </row>
    <row r="53" spans="2:7" s="110" customFormat="1" x14ac:dyDescent="0.25">
      <c r="B53" s="111"/>
      <c r="D53" s="113"/>
    </row>
    <row r="54" spans="2:7" s="110" customFormat="1" x14ac:dyDescent="0.25">
      <c r="B54" s="111"/>
      <c r="D54" s="113"/>
    </row>
    <row r="55" spans="2:7" s="110" customFormat="1" x14ac:dyDescent="0.25">
      <c r="B55" s="111"/>
      <c r="D55" s="113"/>
    </row>
    <row r="56" spans="2:7" s="110" customFormat="1" x14ac:dyDescent="0.25">
      <c r="B56" s="111"/>
      <c r="D56" s="113"/>
    </row>
    <row r="57" spans="2:7" s="110" customFormat="1" x14ac:dyDescent="0.25">
      <c r="B57" s="111"/>
      <c r="D57" s="113"/>
    </row>
    <row r="58" spans="2:7" s="110" customFormat="1" x14ac:dyDescent="0.25">
      <c r="B58" s="111"/>
      <c r="D58" s="113"/>
    </row>
    <row r="59" spans="2:7" s="110" customFormat="1" x14ac:dyDescent="0.25">
      <c r="B59" s="111"/>
      <c r="D59" s="113"/>
    </row>
    <row r="60" spans="2:7" s="110" customFormat="1" x14ac:dyDescent="0.25">
      <c r="B60" s="111"/>
      <c r="D60" s="113"/>
      <c r="E60" s="114"/>
    </row>
    <row r="61" spans="2:7" s="5" customFormat="1" x14ac:dyDescent="0.25">
      <c r="B61" s="68">
        <v>607</v>
      </c>
      <c r="C61" s="18"/>
      <c r="D61" s="144">
        <v>38718</v>
      </c>
      <c r="E61" s="140"/>
      <c r="F61" s="18"/>
      <c r="G61" s="18"/>
    </row>
    <row r="62" spans="2:7" s="5" customFormat="1" x14ac:dyDescent="0.25">
      <c r="B62" s="68">
        <v>599</v>
      </c>
      <c r="C62" s="18"/>
      <c r="D62" s="144">
        <v>38749</v>
      </c>
      <c r="E62" s="140"/>
      <c r="F62" s="18"/>
      <c r="G62" s="18"/>
    </row>
    <row r="63" spans="2:7" s="5" customFormat="1" x14ac:dyDescent="0.25">
      <c r="B63" s="68">
        <v>593</v>
      </c>
      <c r="C63" s="18"/>
      <c r="D63" s="144">
        <v>38777</v>
      </c>
      <c r="E63" s="140"/>
      <c r="F63" s="18"/>
      <c r="G63" s="18"/>
    </row>
    <row r="64" spans="2:7" s="5" customFormat="1" x14ac:dyDescent="0.25">
      <c r="B64" s="68">
        <v>600</v>
      </c>
      <c r="C64" s="18"/>
      <c r="D64" s="144">
        <v>38808</v>
      </c>
      <c r="E64" s="140"/>
      <c r="F64" s="18"/>
      <c r="G64" s="18"/>
    </row>
    <row r="65" spans="2:7" s="5" customFormat="1" x14ac:dyDescent="0.25">
      <c r="B65" s="68">
        <v>586</v>
      </c>
      <c r="C65" s="18"/>
      <c r="D65" s="144">
        <v>38838</v>
      </c>
      <c r="E65" s="140"/>
      <c r="F65" s="18"/>
      <c r="G65" s="18"/>
    </row>
    <row r="66" spans="2:7" s="5" customFormat="1" x14ac:dyDescent="0.25">
      <c r="B66" s="68">
        <v>573</v>
      </c>
      <c r="C66" s="18"/>
      <c r="D66" s="144">
        <v>38869</v>
      </c>
      <c r="E66" s="140"/>
      <c r="F66" s="18"/>
      <c r="G66" s="18"/>
    </row>
    <row r="67" spans="2:7" s="5" customFormat="1" x14ac:dyDescent="0.25">
      <c r="B67" s="68">
        <v>568</v>
      </c>
      <c r="C67" s="18"/>
      <c r="D67" s="144">
        <v>38899</v>
      </c>
      <c r="E67" s="140"/>
      <c r="F67" s="18"/>
      <c r="G67" s="18"/>
    </row>
    <row r="68" spans="2:7" s="5" customFormat="1" x14ac:dyDescent="0.25">
      <c r="B68" s="68">
        <v>581</v>
      </c>
      <c r="C68" s="18"/>
      <c r="D68" s="144">
        <v>38930</v>
      </c>
      <c r="E68" s="140"/>
      <c r="F68" s="18"/>
      <c r="G68" s="18"/>
    </row>
    <row r="69" spans="2:7" s="5" customFormat="1" x14ac:dyDescent="0.25">
      <c r="B69" s="68">
        <v>574</v>
      </c>
      <c r="C69" s="18"/>
      <c r="D69" s="144">
        <v>38961</v>
      </c>
      <c r="E69" s="140"/>
      <c r="F69" s="18"/>
      <c r="G69" s="18"/>
    </row>
    <row r="70" spans="2:7" s="5" customFormat="1" x14ac:dyDescent="0.25">
      <c r="B70" s="68">
        <v>577</v>
      </c>
      <c r="C70" s="18"/>
      <c r="D70" s="144">
        <v>38991</v>
      </c>
      <c r="E70" s="140"/>
      <c r="F70" s="18"/>
      <c r="G70" s="18"/>
    </row>
    <row r="71" spans="2:7" s="5" customFormat="1" x14ac:dyDescent="0.25">
      <c r="B71" s="68">
        <v>580</v>
      </c>
      <c r="C71" s="18"/>
      <c r="D71" s="144">
        <v>39022</v>
      </c>
      <c r="E71" s="140"/>
      <c r="F71" s="18"/>
      <c r="G71" s="18"/>
    </row>
    <row r="72" spans="2:7" s="5" customFormat="1" x14ac:dyDescent="0.25">
      <c r="B72" s="68">
        <v>571</v>
      </c>
      <c r="C72" s="18"/>
      <c r="D72" s="144">
        <v>39052</v>
      </c>
      <c r="E72" s="140">
        <f>+AVERAGE(B61:B72)</f>
        <v>584.08333333333337</v>
      </c>
      <c r="F72" s="18"/>
      <c r="G72" s="18"/>
    </row>
    <row r="73" spans="2:7" s="5" customFormat="1" x14ac:dyDescent="0.25">
      <c r="B73" s="68">
        <v>571</v>
      </c>
      <c r="C73" s="18"/>
      <c r="D73" s="144">
        <v>39083</v>
      </c>
      <c r="E73" s="140">
        <f>+AVERAGE(B62:B73)</f>
        <v>581.08333333333337</v>
      </c>
      <c r="F73" s="18"/>
      <c r="G73" s="18"/>
    </row>
    <row r="74" spans="2:7" s="5" customFormat="1" x14ac:dyDescent="0.25">
      <c r="B74" s="68">
        <v>562</v>
      </c>
      <c r="C74" s="18"/>
      <c r="D74" s="144">
        <v>39114</v>
      </c>
      <c r="E74" s="140">
        <f t="shared" ref="E74:E137" si="1">+AVERAGE(B63:B74)</f>
        <v>578</v>
      </c>
      <c r="F74" s="18"/>
      <c r="G74" s="18"/>
    </row>
    <row r="75" spans="2:7" s="5" customFormat="1" x14ac:dyDescent="0.25">
      <c r="B75" s="68">
        <v>553</v>
      </c>
      <c r="C75" s="18"/>
      <c r="D75" s="144">
        <v>39142</v>
      </c>
      <c r="E75" s="140">
        <f t="shared" si="1"/>
        <v>574.66666666666663</v>
      </c>
      <c r="F75" s="18"/>
      <c r="G75" s="18"/>
    </row>
    <row r="76" spans="2:7" s="5" customFormat="1" x14ac:dyDescent="0.25">
      <c r="B76" s="68">
        <v>548</v>
      </c>
      <c r="C76" s="18"/>
      <c r="D76" s="144">
        <v>39173</v>
      </c>
      <c r="E76" s="140">
        <f t="shared" si="1"/>
        <v>570.33333333333337</v>
      </c>
      <c r="F76" s="18"/>
      <c r="G76" s="18"/>
    </row>
    <row r="77" spans="2:7" s="5" customFormat="1" x14ac:dyDescent="0.25">
      <c r="B77" s="68">
        <v>545</v>
      </c>
      <c r="C77" s="18"/>
      <c r="D77" s="144">
        <v>39203</v>
      </c>
      <c r="E77" s="140">
        <f t="shared" si="1"/>
        <v>566.91666666666663</v>
      </c>
      <c r="F77" s="18"/>
      <c r="G77" s="18"/>
    </row>
    <row r="78" spans="2:7" s="5" customFormat="1" x14ac:dyDescent="0.25">
      <c r="B78" s="68">
        <v>551</v>
      </c>
      <c r="C78" s="18"/>
      <c r="D78" s="144">
        <v>39234</v>
      </c>
      <c r="E78" s="140">
        <f t="shared" si="1"/>
        <v>565.08333333333337</v>
      </c>
      <c r="F78" s="18"/>
      <c r="G78" s="18"/>
    </row>
    <row r="79" spans="2:7" s="5" customFormat="1" x14ac:dyDescent="0.25">
      <c r="B79" s="68">
        <v>567</v>
      </c>
      <c r="C79" s="18"/>
      <c r="D79" s="144">
        <v>39264</v>
      </c>
      <c r="E79" s="140">
        <f t="shared" si="1"/>
        <v>565</v>
      </c>
      <c r="F79" s="18"/>
      <c r="G79" s="18"/>
    </row>
    <row r="80" spans="2:7" s="5" customFormat="1" x14ac:dyDescent="0.25">
      <c r="B80" s="68">
        <v>577</v>
      </c>
      <c r="C80" s="18"/>
      <c r="D80" s="144">
        <v>39295</v>
      </c>
      <c r="E80" s="140">
        <f t="shared" si="1"/>
        <v>564.66666666666663</v>
      </c>
      <c r="F80" s="18"/>
      <c r="G80" s="18"/>
    </row>
    <row r="81" spans="2:7" s="5" customFormat="1" x14ac:dyDescent="0.25">
      <c r="B81" s="68">
        <v>590</v>
      </c>
      <c r="C81" s="18"/>
      <c r="D81" s="144">
        <v>39326</v>
      </c>
      <c r="E81" s="140">
        <f t="shared" si="1"/>
        <v>566</v>
      </c>
      <c r="F81" s="18"/>
      <c r="G81" s="18"/>
    </row>
    <row r="82" spans="2:7" s="5" customFormat="1" x14ac:dyDescent="0.25">
      <c r="B82" s="68">
        <v>606</v>
      </c>
      <c r="C82" s="18"/>
      <c r="D82" s="144">
        <v>39356</v>
      </c>
      <c r="E82" s="140">
        <f t="shared" si="1"/>
        <v>568.41666666666663</v>
      </c>
      <c r="F82" s="18"/>
      <c r="G82" s="18"/>
    </row>
    <row r="83" spans="2:7" s="5" customFormat="1" x14ac:dyDescent="0.25">
      <c r="B83" s="68">
        <v>610</v>
      </c>
      <c r="C83" s="18"/>
      <c r="D83" s="144">
        <v>39387</v>
      </c>
      <c r="E83" s="140">
        <f t="shared" si="1"/>
        <v>570.91666666666663</v>
      </c>
      <c r="F83" s="18"/>
      <c r="G83" s="18"/>
    </row>
    <row r="84" spans="2:7" s="5" customFormat="1" x14ac:dyDescent="0.25">
      <c r="B84" s="68">
        <v>630</v>
      </c>
      <c r="C84" s="18"/>
      <c r="D84" s="144">
        <v>39417</v>
      </c>
      <c r="E84" s="140">
        <f t="shared" si="1"/>
        <v>575.83333333333337</v>
      </c>
      <c r="F84" s="18"/>
      <c r="G84" s="18"/>
    </row>
    <row r="85" spans="2:7" s="5" customFormat="1" x14ac:dyDescent="0.25">
      <c r="B85" s="68">
        <v>647</v>
      </c>
      <c r="C85" s="18"/>
      <c r="D85" s="144">
        <v>39448</v>
      </c>
      <c r="E85" s="140">
        <f t="shared" si="1"/>
        <v>582.16666666666663</v>
      </c>
      <c r="F85" s="18"/>
      <c r="G85" s="18"/>
    </row>
    <row r="86" spans="2:7" s="5" customFormat="1" x14ac:dyDescent="0.25">
      <c r="B86" s="68">
        <v>663</v>
      </c>
      <c r="C86" s="18"/>
      <c r="D86" s="144">
        <v>39479</v>
      </c>
      <c r="E86" s="140">
        <f t="shared" si="1"/>
        <v>590.58333333333337</v>
      </c>
      <c r="F86" s="18"/>
      <c r="G86" s="18"/>
    </row>
    <row r="87" spans="2:7" s="5" customFormat="1" x14ac:dyDescent="0.25">
      <c r="B87" s="68">
        <v>675</v>
      </c>
      <c r="C87" s="18"/>
      <c r="D87" s="144">
        <v>39508</v>
      </c>
      <c r="E87" s="140">
        <f t="shared" si="1"/>
        <v>600.75</v>
      </c>
      <c r="F87" s="18"/>
      <c r="G87" s="18"/>
    </row>
    <row r="88" spans="2:7" s="5" customFormat="1" x14ac:dyDescent="0.25">
      <c r="B88" s="68">
        <v>677</v>
      </c>
      <c r="C88" s="18"/>
      <c r="D88" s="144">
        <v>39539</v>
      </c>
      <c r="E88" s="140">
        <f t="shared" si="1"/>
        <v>611.5</v>
      </c>
      <c r="F88" s="18"/>
      <c r="G88" s="18"/>
    </row>
    <row r="89" spans="2:7" s="5" customFormat="1" x14ac:dyDescent="0.25">
      <c r="B89" s="68">
        <v>682</v>
      </c>
      <c r="C89" s="18"/>
      <c r="D89" s="144">
        <v>39569</v>
      </c>
      <c r="E89" s="140">
        <f t="shared" si="1"/>
        <v>622.91666666666663</v>
      </c>
      <c r="F89" s="18"/>
      <c r="G89" s="18"/>
    </row>
    <row r="90" spans="2:7" s="5" customFormat="1" x14ac:dyDescent="0.25">
      <c r="B90" s="68">
        <v>697</v>
      </c>
      <c r="C90" s="18"/>
      <c r="D90" s="144">
        <v>39600</v>
      </c>
      <c r="E90" s="140">
        <f t="shared" si="1"/>
        <v>635.08333333333337</v>
      </c>
      <c r="F90" s="18"/>
      <c r="G90" s="18"/>
    </row>
    <row r="91" spans="2:7" s="5" customFormat="1" x14ac:dyDescent="0.25">
      <c r="B91" s="68">
        <v>697</v>
      </c>
      <c r="C91" s="18"/>
      <c r="D91" s="144">
        <v>39630</v>
      </c>
      <c r="E91" s="140">
        <f t="shared" si="1"/>
        <v>645.91666666666663</v>
      </c>
      <c r="F91" s="18"/>
      <c r="G91" s="18"/>
    </row>
    <row r="92" spans="2:7" s="5" customFormat="1" x14ac:dyDescent="0.25">
      <c r="B92" s="68">
        <v>703</v>
      </c>
      <c r="C92" s="18"/>
      <c r="D92" s="144">
        <v>39661</v>
      </c>
      <c r="E92" s="140">
        <f t="shared" si="1"/>
        <v>656.41666666666663</v>
      </c>
      <c r="F92" s="18"/>
      <c r="G92" s="18"/>
    </row>
    <row r="93" spans="2:7" s="5" customFormat="1" x14ac:dyDescent="0.25">
      <c r="B93" s="68">
        <v>704</v>
      </c>
      <c r="C93" s="18"/>
      <c r="D93" s="144">
        <v>39692</v>
      </c>
      <c r="E93" s="140">
        <f t="shared" si="1"/>
        <v>665.91666666666663</v>
      </c>
      <c r="F93" s="18"/>
      <c r="G93" s="18"/>
    </row>
    <row r="94" spans="2:7" s="5" customFormat="1" x14ac:dyDescent="0.25">
      <c r="B94" s="68">
        <v>710</v>
      </c>
      <c r="C94" s="18"/>
      <c r="D94" s="144">
        <v>39722</v>
      </c>
      <c r="E94" s="140">
        <f t="shared" si="1"/>
        <v>674.58333333333337</v>
      </c>
      <c r="F94" s="18"/>
      <c r="G94" s="18"/>
    </row>
    <row r="95" spans="2:7" s="5" customFormat="1" x14ac:dyDescent="0.25">
      <c r="B95" s="68">
        <v>727</v>
      </c>
      <c r="C95" s="18"/>
      <c r="D95" s="144">
        <v>39753</v>
      </c>
      <c r="E95" s="140">
        <f t="shared" si="1"/>
        <v>684.33333333333337</v>
      </c>
      <c r="F95" s="18"/>
      <c r="G95" s="18"/>
    </row>
    <row r="96" spans="2:7" s="5" customFormat="1" x14ac:dyDescent="0.25">
      <c r="B96" s="68">
        <v>728</v>
      </c>
      <c r="C96" s="18"/>
      <c r="D96" s="144">
        <v>39783</v>
      </c>
      <c r="E96" s="140">
        <f t="shared" si="1"/>
        <v>692.5</v>
      </c>
      <c r="F96" s="18"/>
      <c r="G96" s="18"/>
    </row>
    <row r="97" spans="2:7" s="5" customFormat="1" x14ac:dyDescent="0.25">
      <c r="B97" s="68">
        <v>723</v>
      </c>
      <c r="C97" s="18"/>
      <c r="D97" s="144">
        <v>39814</v>
      </c>
      <c r="E97" s="140">
        <f t="shared" si="1"/>
        <v>698.83333333333337</v>
      </c>
      <c r="F97" s="18"/>
      <c r="G97" s="18"/>
    </row>
    <row r="98" spans="2:7" s="5" customFormat="1" x14ac:dyDescent="0.25">
      <c r="B98" s="68">
        <v>708</v>
      </c>
      <c r="C98" s="18"/>
      <c r="D98" s="144">
        <v>39845</v>
      </c>
      <c r="E98" s="140">
        <f t="shared" si="1"/>
        <v>702.58333333333337</v>
      </c>
      <c r="F98" s="18"/>
      <c r="G98" s="18"/>
    </row>
    <row r="99" spans="2:7" s="5" customFormat="1" x14ac:dyDescent="0.25">
      <c r="B99" s="68">
        <v>713</v>
      </c>
      <c r="C99" s="18"/>
      <c r="D99" s="144">
        <v>39873</v>
      </c>
      <c r="E99" s="140">
        <f t="shared" si="1"/>
        <v>705.75</v>
      </c>
      <c r="F99" s="18"/>
      <c r="G99" s="18"/>
    </row>
    <row r="100" spans="2:7" s="5" customFormat="1" x14ac:dyDescent="0.25">
      <c r="B100" s="68">
        <v>717</v>
      </c>
      <c r="C100" s="18"/>
      <c r="D100" s="144">
        <v>39904</v>
      </c>
      <c r="E100" s="140">
        <f t="shared" si="1"/>
        <v>709.08333333333337</v>
      </c>
      <c r="F100" s="18"/>
      <c r="G100" s="18"/>
    </row>
    <row r="101" spans="2:7" s="5" customFormat="1" x14ac:dyDescent="0.25">
      <c r="B101" s="68">
        <v>717</v>
      </c>
      <c r="C101" s="18"/>
      <c r="D101" s="144">
        <v>39934</v>
      </c>
      <c r="E101" s="140">
        <f t="shared" si="1"/>
        <v>712</v>
      </c>
      <c r="F101" s="18"/>
      <c r="G101" s="18"/>
    </row>
    <row r="102" spans="2:7" s="5" customFormat="1" x14ac:dyDescent="0.25">
      <c r="B102" s="68">
        <v>707</v>
      </c>
      <c r="C102" s="18"/>
      <c r="D102" s="144">
        <v>39965</v>
      </c>
      <c r="E102" s="140">
        <f t="shared" si="1"/>
        <v>712.83333333333337</v>
      </c>
      <c r="F102" s="18"/>
      <c r="G102" s="18"/>
    </row>
    <row r="103" spans="2:7" s="5" customFormat="1" x14ac:dyDescent="0.25">
      <c r="B103" s="68">
        <v>691</v>
      </c>
      <c r="C103" s="18"/>
      <c r="D103" s="144">
        <v>39995</v>
      </c>
      <c r="E103" s="140">
        <f t="shared" si="1"/>
        <v>712.33333333333337</v>
      </c>
      <c r="F103" s="18"/>
      <c r="G103" s="18"/>
    </row>
    <row r="104" spans="2:7" s="5" customFormat="1" x14ac:dyDescent="0.25">
      <c r="B104" s="68">
        <v>683</v>
      </c>
      <c r="C104" s="18"/>
      <c r="D104" s="144">
        <v>40026</v>
      </c>
      <c r="E104" s="140">
        <f t="shared" si="1"/>
        <v>710.66666666666663</v>
      </c>
      <c r="F104" s="18"/>
      <c r="G104" s="18"/>
    </row>
    <row r="105" spans="2:7" s="5" customFormat="1" x14ac:dyDescent="0.25">
      <c r="B105" s="68">
        <v>670</v>
      </c>
      <c r="C105" s="18"/>
      <c r="D105" s="144">
        <v>40057</v>
      </c>
      <c r="E105" s="140">
        <f t="shared" si="1"/>
        <v>707.83333333333337</v>
      </c>
      <c r="F105" s="18"/>
      <c r="G105" s="18"/>
    </row>
    <row r="106" spans="2:7" s="5" customFormat="1" x14ac:dyDescent="0.25">
      <c r="B106" s="68">
        <v>672</v>
      </c>
      <c r="C106" s="18"/>
      <c r="D106" s="144">
        <v>40087</v>
      </c>
      <c r="E106" s="140">
        <f t="shared" si="1"/>
        <v>704.66666666666663</v>
      </c>
      <c r="F106" s="18"/>
      <c r="G106" s="18"/>
    </row>
    <row r="107" spans="2:7" s="5" customFormat="1" x14ac:dyDescent="0.25">
      <c r="B107" s="68">
        <v>656</v>
      </c>
      <c r="C107" s="18"/>
      <c r="D107" s="144">
        <v>40118</v>
      </c>
      <c r="E107" s="140">
        <f t="shared" si="1"/>
        <v>698.75</v>
      </c>
      <c r="F107" s="18"/>
      <c r="G107" s="18"/>
    </row>
    <row r="108" spans="2:7" s="5" customFormat="1" x14ac:dyDescent="0.25">
      <c r="B108" s="68">
        <v>652</v>
      </c>
      <c r="C108" s="18"/>
      <c r="D108" s="144">
        <v>40148</v>
      </c>
      <c r="E108" s="140">
        <f t="shared" si="1"/>
        <v>692.41666666666663</v>
      </c>
      <c r="F108" s="18"/>
      <c r="G108" s="18"/>
    </row>
    <row r="109" spans="2:7" s="5" customFormat="1" x14ac:dyDescent="0.25">
      <c r="B109" s="68">
        <v>646</v>
      </c>
      <c r="C109" s="18"/>
      <c r="D109" s="144">
        <v>40179</v>
      </c>
      <c r="E109" s="140">
        <f t="shared" si="1"/>
        <v>686</v>
      </c>
      <c r="F109" s="18"/>
      <c r="G109" s="18"/>
    </row>
    <row r="110" spans="2:7" s="5" customFormat="1" x14ac:dyDescent="0.25">
      <c r="B110" s="68">
        <v>627</v>
      </c>
      <c r="C110" s="18"/>
      <c r="D110" s="144">
        <v>40210</v>
      </c>
      <c r="E110" s="140">
        <f t="shared" si="1"/>
        <v>679.25</v>
      </c>
      <c r="F110" s="18"/>
      <c r="G110" s="18"/>
    </row>
    <row r="111" spans="2:7" s="5" customFormat="1" x14ac:dyDescent="0.25">
      <c r="B111" s="68">
        <v>611</v>
      </c>
      <c r="C111" s="18"/>
      <c r="D111" s="144">
        <v>40238</v>
      </c>
      <c r="E111" s="140">
        <f t="shared" si="1"/>
        <v>670.75</v>
      </c>
      <c r="F111" s="18"/>
      <c r="G111" s="18"/>
    </row>
    <row r="112" spans="2:7" s="5" customFormat="1" x14ac:dyDescent="0.25">
      <c r="B112" s="68">
        <v>600</v>
      </c>
      <c r="C112" s="18"/>
      <c r="D112" s="144">
        <v>40269</v>
      </c>
      <c r="E112" s="140">
        <f t="shared" si="1"/>
        <v>661</v>
      </c>
      <c r="F112" s="18"/>
      <c r="G112" s="18"/>
    </row>
    <row r="113" spans="2:7" s="5" customFormat="1" x14ac:dyDescent="0.25">
      <c r="B113" s="68">
        <v>593</v>
      </c>
      <c r="C113" s="18"/>
      <c r="D113" s="144">
        <v>40299</v>
      </c>
      <c r="E113" s="140">
        <f t="shared" si="1"/>
        <v>650.66666666666663</v>
      </c>
      <c r="F113" s="18"/>
      <c r="G113" s="18"/>
    </row>
    <row r="114" spans="2:7" s="5" customFormat="1" x14ac:dyDescent="0.25">
      <c r="B114" s="68">
        <v>580</v>
      </c>
      <c r="C114" s="18"/>
      <c r="D114" s="144">
        <v>40330</v>
      </c>
      <c r="E114" s="140">
        <f t="shared" si="1"/>
        <v>640.08333333333337</v>
      </c>
      <c r="F114" s="18"/>
      <c r="G114" s="18"/>
    </row>
    <row r="115" spans="2:7" s="5" customFormat="1" x14ac:dyDescent="0.25">
      <c r="B115" s="68">
        <v>573</v>
      </c>
      <c r="C115" s="18"/>
      <c r="D115" s="144">
        <v>40360</v>
      </c>
      <c r="E115" s="140">
        <f t="shared" si="1"/>
        <v>630.25</v>
      </c>
      <c r="F115" s="18"/>
      <c r="G115" s="18"/>
    </row>
    <row r="116" spans="2:7" s="5" customFormat="1" x14ac:dyDescent="0.25">
      <c r="B116" s="68">
        <v>562</v>
      </c>
      <c r="C116" s="18"/>
      <c r="D116" s="144">
        <v>40391</v>
      </c>
      <c r="E116" s="140">
        <f t="shared" si="1"/>
        <v>620.16666666666663</v>
      </c>
      <c r="F116" s="18"/>
      <c r="G116" s="18"/>
    </row>
    <row r="117" spans="2:7" s="5" customFormat="1" x14ac:dyDescent="0.25">
      <c r="B117" s="68">
        <v>547</v>
      </c>
      <c r="C117" s="18"/>
      <c r="D117" s="144">
        <v>40422</v>
      </c>
      <c r="E117" s="140">
        <f t="shared" si="1"/>
        <v>609.91666666666663</v>
      </c>
      <c r="F117" s="18"/>
      <c r="G117" s="18"/>
    </row>
    <row r="118" spans="2:7" s="5" customFormat="1" x14ac:dyDescent="0.25">
      <c r="B118" s="68">
        <v>550</v>
      </c>
      <c r="C118" s="18"/>
      <c r="D118" s="144">
        <v>40452</v>
      </c>
      <c r="E118" s="140">
        <f t="shared" si="1"/>
        <v>599.75</v>
      </c>
      <c r="F118" s="18"/>
      <c r="G118" s="18"/>
    </row>
    <row r="119" spans="2:7" s="5" customFormat="1" x14ac:dyDescent="0.25">
      <c r="B119" s="68">
        <v>566</v>
      </c>
      <c r="C119" s="18"/>
      <c r="D119" s="144">
        <v>40483</v>
      </c>
      <c r="E119" s="140">
        <f t="shared" si="1"/>
        <v>592.25</v>
      </c>
      <c r="F119" s="18"/>
      <c r="G119" s="18"/>
    </row>
    <row r="120" spans="2:7" s="5" customFormat="1" x14ac:dyDescent="0.25">
      <c r="B120" s="68">
        <v>557</v>
      </c>
      <c r="C120" s="18"/>
      <c r="D120" s="144">
        <v>40513</v>
      </c>
      <c r="E120" s="140">
        <f t="shared" si="1"/>
        <v>584.33333333333337</v>
      </c>
      <c r="F120" s="18"/>
      <c r="G120" s="18"/>
    </row>
    <row r="121" spans="2:7" s="5" customFormat="1" x14ac:dyDescent="0.25">
      <c r="B121" s="68">
        <v>548</v>
      </c>
      <c r="C121" s="18"/>
      <c r="D121" s="144">
        <v>40544</v>
      </c>
      <c r="E121" s="140">
        <f t="shared" si="1"/>
        <v>576.16666666666663</v>
      </c>
      <c r="F121" s="18"/>
      <c r="G121" s="18"/>
    </row>
    <row r="122" spans="2:7" s="5" customFormat="1" x14ac:dyDescent="0.25">
      <c r="B122" s="68">
        <v>553</v>
      </c>
      <c r="C122" s="18"/>
      <c r="D122" s="144">
        <v>40575</v>
      </c>
      <c r="E122" s="140">
        <f t="shared" si="1"/>
        <v>570</v>
      </c>
      <c r="F122" s="18"/>
      <c r="G122" s="18"/>
    </row>
    <row r="123" spans="2:7" s="5" customFormat="1" x14ac:dyDescent="0.25">
      <c r="B123" s="68">
        <v>556</v>
      </c>
      <c r="C123" s="18"/>
      <c r="D123" s="144">
        <v>40603</v>
      </c>
      <c r="E123" s="140">
        <f t="shared" si="1"/>
        <v>565.41666666666663</v>
      </c>
      <c r="F123" s="18"/>
      <c r="G123" s="18"/>
    </row>
    <row r="124" spans="2:7" s="5" customFormat="1" x14ac:dyDescent="0.25">
      <c r="B124" s="68">
        <v>544</v>
      </c>
      <c r="C124" s="18"/>
      <c r="D124" s="144">
        <v>40634</v>
      </c>
      <c r="E124" s="140">
        <f t="shared" si="1"/>
        <v>560.75</v>
      </c>
      <c r="F124" s="18"/>
      <c r="G124" s="18"/>
    </row>
    <row r="125" spans="2:7" s="5" customFormat="1" x14ac:dyDescent="0.25">
      <c r="B125" s="68">
        <v>545</v>
      </c>
      <c r="C125" s="18"/>
      <c r="D125" s="144">
        <v>40664</v>
      </c>
      <c r="E125" s="140">
        <f t="shared" si="1"/>
        <v>556.75</v>
      </c>
      <c r="F125" s="18"/>
      <c r="G125" s="18"/>
    </row>
    <row r="126" spans="2:7" s="5" customFormat="1" x14ac:dyDescent="0.25">
      <c r="B126" s="68">
        <v>539</v>
      </c>
      <c r="C126" s="18"/>
      <c r="D126" s="144">
        <v>40695</v>
      </c>
      <c r="E126" s="140">
        <f t="shared" si="1"/>
        <v>553.33333333333337</v>
      </c>
      <c r="F126" s="18"/>
      <c r="G126" s="18"/>
    </row>
    <row r="127" spans="2:7" s="5" customFormat="1" x14ac:dyDescent="0.25">
      <c r="B127" s="68">
        <v>542</v>
      </c>
      <c r="C127" s="18"/>
      <c r="D127" s="144">
        <v>40725</v>
      </c>
      <c r="E127" s="140">
        <f t="shared" si="1"/>
        <v>550.75</v>
      </c>
      <c r="F127" s="18"/>
      <c r="G127" s="18"/>
    </row>
    <row r="128" spans="2:7" s="5" customFormat="1" x14ac:dyDescent="0.25">
      <c r="B128" s="68">
        <v>546</v>
      </c>
      <c r="C128" s="18"/>
      <c r="D128" s="144">
        <v>40756</v>
      </c>
      <c r="E128" s="140">
        <f t="shared" si="1"/>
        <v>549.41666666666663</v>
      </c>
      <c r="F128" s="18"/>
      <c r="G128" s="18"/>
    </row>
    <row r="129" spans="2:7" s="5" customFormat="1" x14ac:dyDescent="0.25">
      <c r="B129" s="68">
        <v>545</v>
      </c>
      <c r="C129" s="18"/>
      <c r="D129" s="144">
        <v>40787</v>
      </c>
      <c r="E129" s="140">
        <f t="shared" si="1"/>
        <v>549.25</v>
      </c>
      <c r="F129" s="18"/>
      <c r="G129" s="18"/>
    </row>
    <row r="130" spans="2:7" s="5" customFormat="1" x14ac:dyDescent="0.25">
      <c r="B130" s="18">
        <v>544</v>
      </c>
      <c r="C130" s="18"/>
      <c r="D130" s="144">
        <v>40817</v>
      </c>
      <c r="E130" s="140">
        <f t="shared" si="1"/>
        <v>548.75</v>
      </c>
      <c r="F130" s="18"/>
      <c r="G130" s="18"/>
    </row>
    <row r="131" spans="2:7" s="5" customFormat="1" x14ac:dyDescent="0.25">
      <c r="B131" s="18">
        <v>557</v>
      </c>
      <c r="C131" s="18"/>
      <c r="D131" s="144">
        <v>40848</v>
      </c>
      <c r="E131" s="140">
        <f t="shared" si="1"/>
        <v>548</v>
      </c>
      <c r="F131" s="18"/>
      <c r="G131" s="18"/>
    </row>
    <row r="132" spans="2:7" s="5" customFormat="1" x14ac:dyDescent="0.25">
      <c r="B132" s="18">
        <v>558</v>
      </c>
      <c r="C132" s="18"/>
      <c r="D132" s="144">
        <v>40878</v>
      </c>
      <c r="E132" s="140">
        <f t="shared" si="1"/>
        <v>548.08333333333337</v>
      </c>
      <c r="F132" s="18"/>
      <c r="G132" s="18"/>
    </row>
    <row r="133" spans="2:7" s="5" customFormat="1" x14ac:dyDescent="0.25">
      <c r="B133" s="18">
        <v>549</v>
      </c>
      <c r="C133" s="206"/>
      <c r="D133" s="144">
        <v>40909</v>
      </c>
      <c r="E133" s="140">
        <f t="shared" si="1"/>
        <v>548.16666666666663</v>
      </c>
      <c r="F133" s="18"/>
      <c r="G133" s="18"/>
    </row>
    <row r="134" spans="2:7" s="5" customFormat="1" x14ac:dyDescent="0.25">
      <c r="B134" s="18">
        <v>551</v>
      </c>
      <c r="C134" s="206"/>
      <c r="D134" s="144">
        <v>40940</v>
      </c>
      <c r="E134" s="140">
        <f t="shared" si="1"/>
        <v>548</v>
      </c>
      <c r="F134" s="18"/>
      <c r="G134" s="18"/>
    </row>
    <row r="135" spans="2:7" s="5" customFormat="1" x14ac:dyDescent="0.25">
      <c r="B135" s="18">
        <v>545</v>
      </c>
      <c r="C135" s="206"/>
      <c r="D135" s="144">
        <v>40969</v>
      </c>
      <c r="E135" s="140">
        <f t="shared" si="1"/>
        <v>547.08333333333337</v>
      </c>
      <c r="F135" s="18"/>
      <c r="G135" s="18"/>
    </row>
    <row r="136" spans="2:7" s="5" customFormat="1" x14ac:dyDescent="0.25">
      <c r="B136" s="18">
        <v>540</v>
      </c>
      <c r="C136" s="206"/>
      <c r="D136" s="144">
        <v>41000</v>
      </c>
      <c r="E136" s="140">
        <f t="shared" si="1"/>
        <v>546.75</v>
      </c>
      <c r="F136" s="18"/>
      <c r="G136" s="18"/>
    </row>
    <row r="137" spans="2:7" s="5" customFormat="1" x14ac:dyDescent="0.25">
      <c r="B137" s="18">
        <v>551</v>
      </c>
      <c r="C137" s="206"/>
      <c r="D137" s="144">
        <v>41030</v>
      </c>
      <c r="E137" s="140">
        <f t="shared" si="1"/>
        <v>547.25</v>
      </c>
      <c r="F137" s="18"/>
      <c r="G137" s="18"/>
    </row>
    <row r="138" spans="2:7" s="5" customFormat="1" x14ac:dyDescent="0.25">
      <c r="B138" s="18">
        <v>560</v>
      </c>
      <c r="C138" s="206"/>
      <c r="D138" s="144">
        <v>41061</v>
      </c>
      <c r="E138" s="140">
        <f t="shared" ref="E138:E154" si="2">+AVERAGE(B127:B138)</f>
        <v>549</v>
      </c>
      <c r="F138" s="18"/>
      <c r="G138" s="18"/>
    </row>
    <row r="139" spans="2:7" s="5" customFormat="1" x14ac:dyDescent="0.25">
      <c r="B139" s="18">
        <v>545</v>
      </c>
      <c r="C139" s="206"/>
      <c r="D139" s="144">
        <v>41091</v>
      </c>
      <c r="E139" s="140">
        <f t="shared" si="2"/>
        <v>549.25</v>
      </c>
      <c r="F139" s="18"/>
      <c r="G139" s="18"/>
    </row>
    <row r="140" spans="2:7" s="5" customFormat="1" x14ac:dyDescent="0.25">
      <c r="B140" s="18">
        <v>549</v>
      </c>
      <c r="C140" s="206"/>
      <c r="D140" s="144">
        <v>41122</v>
      </c>
      <c r="E140" s="140">
        <f t="shared" si="2"/>
        <v>549.5</v>
      </c>
      <c r="F140" s="18"/>
      <c r="G140" s="18"/>
    </row>
    <row r="141" spans="2:7" s="5" customFormat="1" x14ac:dyDescent="0.25">
      <c r="B141" s="18">
        <v>553</v>
      </c>
      <c r="C141" s="206"/>
      <c r="D141" s="144">
        <v>41153</v>
      </c>
      <c r="E141" s="140">
        <f t="shared" si="2"/>
        <v>550.16666666666663</v>
      </c>
      <c r="F141" s="18"/>
      <c r="G141" s="18"/>
    </row>
    <row r="142" spans="2:7" s="5" customFormat="1" x14ac:dyDescent="0.25">
      <c r="B142" s="18">
        <v>555</v>
      </c>
      <c r="C142" s="206"/>
      <c r="D142" s="144">
        <v>41183</v>
      </c>
      <c r="E142" s="140">
        <f t="shared" si="2"/>
        <v>551.08333333333337</v>
      </c>
      <c r="F142" s="18"/>
      <c r="G142" s="18"/>
    </row>
    <row r="143" spans="2:7" s="5" customFormat="1" x14ac:dyDescent="0.25">
      <c r="B143" s="18">
        <v>555</v>
      </c>
      <c r="C143" s="206"/>
      <c r="D143" s="144">
        <v>41214</v>
      </c>
      <c r="E143" s="140">
        <f t="shared" si="2"/>
        <v>550.91666666666663</v>
      </c>
      <c r="F143" s="18"/>
      <c r="G143" s="18"/>
    </row>
    <row r="144" spans="2:7" s="5" customFormat="1" x14ac:dyDescent="0.25">
      <c r="B144" s="18">
        <v>545</v>
      </c>
      <c r="C144" s="206"/>
      <c r="D144" s="144">
        <v>41244</v>
      </c>
      <c r="E144" s="140">
        <f t="shared" si="2"/>
        <v>549.83333333333337</v>
      </c>
      <c r="F144" s="18"/>
      <c r="G144" s="18"/>
    </row>
    <row r="145" spans="1:30" s="5" customFormat="1" x14ac:dyDescent="0.25">
      <c r="B145" s="18">
        <v>546</v>
      </c>
      <c r="C145" s="206"/>
      <c r="D145" s="144">
        <v>41275</v>
      </c>
      <c r="E145" s="140">
        <f t="shared" si="2"/>
        <v>549.58333333333337</v>
      </c>
      <c r="F145" s="18"/>
      <c r="G145" s="18"/>
    </row>
    <row r="146" spans="1:30" s="158" customFormat="1" x14ac:dyDescent="0.25">
      <c r="B146" s="29">
        <v>540</v>
      </c>
      <c r="C146" s="206"/>
      <c r="D146" s="144">
        <v>41306</v>
      </c>
      <c r="E146" s="140">
        <f t="shared" si="2"/>
        <v>548.66666666666663</v>
      </c>
      <c r="F146" s="29"/>
      <c r="G146" s="29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</row>
    <row r="147" spans="1:30" s="158" customFormat="1" x14ac:dyDescent="0.25">
      <c r="B147" s="29">
        <v>543</v>
      </c>
      <c r="C147" s="206"/>
      <c r="D147" s="144">
        <v>41334</v>
      </c>
      <c r="E147" s="140">
        <f t="shared" si="2"/>
        <v>548.5</v>
      </c>
      <c r="F147" s="29"/>
      <c r="G147" s="29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</row>
    <row r="148" spans="1:30" s="158" customFormat="1" x14ac:dyDescent="0.25">
      <c r="B148" s="29">
        <v>541</v>
      </c>
      <c r="C148" s="206"/>
      <c r="D148" s="144">
        <v>41365</v>
      </c>
      <c r="E148" s="140">
        <f t="shared" si="2"/>
        <v>548.58333333333337</v>
      </c>
      <c r="F148" s="29"/>
      <c r="G148" s="29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</row>
    <row r="149" spans="1:30" s="158" customFormat="1" x14ac:dyDescent="0.25">
      <c r="B149" s="29">
        <v>544</v>
      </c>
      <c r="C149" s="206"/>
      <c r="D149" s="144">
        <v>41395</v>
      </c>
      <c r="E149" s="140">
        <f t="shared" si="2"/>
        <v>548</v>
      </c>
      <c r="F149" s="29"/>
      <c r="G149" s="29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</row>
    <row r="150" spans="1:30" s="158" customFormat="1" x14ac:dyDescent="0.25">
      <c r="B150" s="29">
        <v>529</v>
      </c>
      <c r="C150" s="206"/>
      <c r="D150" s="144">
        <v>41426</v>
      </c>
      <c r="E150" s="140">
        <f t="shared" si="2"/>
        <v>545.41666666666663</v>
      </c>
      <c r="F150" s="29"/>
      <c r="G150" s="29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</row>
    <row r="151" spans="1:30" s="158" customFormat="1" x14ac:dyDescent="0.25">
      <c r="B151" s="29">
        <v>508</v>
      </c>
      <c r="C151" s="206"/>
      <c r="D151" s="144">
        <v>41456</v>
      </c>
      <c r="E151" s="140">
        <f t="shared" si="2"/>
        <v>542.33333333333337</v>
      </c>
      <c r="F151" s="29"/>
      <c r="G151" s="29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</row>
    <row r="152" spans="1:30" s="158" customFormat="1" x14ac:dyDescent="0.25">
      <c r="B152" s="29">
        <v>516</v>
      </c>
      <c r="C152" s="206"/>
      <c r="D152" s="144">
        <v>41487</v>
      </c>
      <c r="E152" s="140">
        <f t="shared" si="2"/>
        <v>539.58333333333337</v>
      </c>
      <c r="F152" s="29"/>
      <c r="G152" s="29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</row>
    <row r="153" spans="1:30" s="158" customFormat="1" x14ac:dyDescent="0.25">
      <c r="B153" s="29">
        <v>512</v>
      </c>
      <c r="C153" s="206"/>
      <c r="D153" s="144">
        <v>41518</v>
      </c>
      <c r="E153" s="140">
        <f t="shared" si="2"/>
        <v>536.16666666666663</v>
      </c>
      <c r="F153" s="29"/>
      <c r="G153" s="29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</row>
    <row r="154" spans="1:30" s="158" customFormat="1" x14ac:dyDescent="0.25">
      <c r="B154" s="205">
        <v>518</v>
      </c>
      <c r="C154" s="206"/>
      <c r="D154" s="144">
        <v>41548</v>
      </c>
      <c r="E154" s="140">
        <f t="shared" si="2"/>
        <v>533.08333333333337</v>
      </c>
      <c r="F154" s="29"/>
      <c r="G154" s="29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</row>
    <row r="155" spans="1:30" s="158" customFormat="1" x14ac:dyDescent="0.25">
      <c r="B155" s="29">
        <v>520</v>
      </c>
      <c r="C155" s="206"/>
      <c r="D155" s="144">
        <v>41579</v>
      </c>
      <c r="E155" s="140">
        <f t="shared" ref="E155:E166" si="3">+AVERAGE(B144:B155)</f>
        <v>530.16666666666663</v>
      </c>
      <c r="F155" s="29"/>
      <c r="G155" s="29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</row>
    <row r="156" spans="1:30" s="112" customFormat="1" x14ac:dyDescent="0.25">
      <c r="A156" s="120"/>
      <c r="B156" s="29">
        <v>517</v>
      </c>
      <c r="C156" s="206"/>
      <c r="D156" s="144">
        <v>41609</v>
      </c>
      <c r="E156" s="140">
        <f t="shared" si="3"/>
        <v>527.83333333333337</v>
      </c>
      <c r="F156" s="29"/>
      <c r="G156" s="29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</row>
    <row r="157" spans="1:30" s="112" customFormat="1" x14ac:dyDescent="0.25">
      <c r="A157" s="120"/>
      <c r="B157" s="29">
        <v>517</v>
      </c>
      <c r="C157" s="206"/>
      <c r="D157" s="144">
        <v>41640</v>
      </c>
      <c r="E157" s="140">
        <f t="shared" si="3"/>
        <v>525.41666666666663</v>
      </c>
      <c r="F157" s="29"/>
      <c r="G157" s="29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</row>
    <row r="158" spans="1:30" s="112" customFormat="1" x14ac:dyDescent="0.25">
      <c r="A158" s="120"/>
      <c r="B158" s="29">
        <v>525</v>
      </c>
      <c r="C158" s="206"/>
      <c r="D158" s="144">
        <v>41671</v>
      </c>
      <c r="E158" s="140">
        <f t="shared" si="3"/>
        <v>524.16666666666663</v>
      </c>
      <c r="F158" s="29"/>
      <c r="G158" s="29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</row>
    <row r="159" spans="1:30" s="112" customFormat="1" x14ac:dyDescent="0.25">
      <c r="A159" s="120"/>
      <c r="B159" s="29">
        <v>524</v>
      </c>
      <c r="C159" s="206"/>
      <c r="D159" s="144">
        <v>41699</v>
      </c>
      <c r="E159" s="140">
        <f t="shared" si="3"/>
        <v>522.58333333333337</v>
      </c>
      <c r="F159" s="29"/>
      <c r="G159" s="29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</row>
    <row r="160" spans="1:30" x14ac:dyDescent="0.25">
      <c r="B160" s="29">
        <v>524</v>
      </c>
      <c r="C160" s="206"/>
      <c r="D160" s="144">
        <v>41730</v>
      </c>
      <c r="E160" s="140">
        <f t="shared" si="3"/>
        <v>521.16666666666663</v>
      </c>
      <c r="F160" s="29"/>
      <c r="G160" s="29"/>
    </row>
    <row r="161" spans="2:6" x14ac:dyDescent="0.25">
      <c r="B161" s="29">
        <v>518</v>
      </c>
      <c r="C161" s="206"/>
      <c r="D161" s="144">
        <v>41760</v>
      </c>
      <c r="E161" s="140">
        <f t="shared" si="3"/>
        <v>519</v>
      </c>
      <c r="F161" s="29"/>
    </row>
    <row r="162" spans="2:6" x14ac:dyDescent="0.25">
      <c r="B162" s="29">
        <v>523</v>
      </c>
      <c r="C162" s="206"/>
      <c r="D162" s="144">
        <v>41791</v>
      </c>
      <c r="E162" s="140">
        <f t="shared" si="3"/>
        <v>518.5</v>
      </c>
      <c r="F162" s="29"/>
    </row>
    <row r="163" spans="2:6" x14ac:dyDescent="0.25">
      <c r="B163" s="29">
        <v>528</v>
      </c>
      <c r="C163" s="206"/>
      <c r="D163" s="144">
        <v>41821</v>
      </c>
      <c r="E163" s="140">
        <f t="shared" si="3"/>
        <v>520.16666666666663</v>
      </c>
      <c r="F163" s="29"/>
    </row>
    <row r="164" spans="2:6" x14ac:dyDescent="0.25">
      <c r="B164" s="29">
        <v>530</v>
      </c>
      <c r="C164" s="206"/>
      <c r="D164" s="144">
        <v>41852</v>
      </c>
      <c r="E164" s="140">
        <f t="shared" si="3"/>
        <v>521.33333333333337</v>
      </c>
      <c r="F164" s="29"/>
    </row>
    <row r="165" spans="2:6" x14ac:dyDescent="0.25">
      <c r="B165" s="29">
        <v>541</v>
      </c>
      <c r="C165" s="206"/>
      <c r="D165" s="144">
        <v>41883</v>
      </c>
      <c r="E165" s="140">
        <f t="shared" si="3"/>
        <v>523.75</v>
      </c>
      <c r="F165" s="29"/>
    </row>
    <row r="166" spans="2:6" x14ac:dyDescent="0.25">
      <c r="B166" s="29">
        <v>542</v>
      </c>
      <c r="C166" s="206"/>
      <c r="D166" s="144">
        <v>41913</v>
      </c>
      <c r="E166" s="140">
        <f t="shared" si="3"/>
        <v>525.75</v>
      </c>
      <c r="F166" s="2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ignoredErrors>
    <ignoredError sqref="E65:E166" formulaRange="1"/>
  </ignoredErrors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6"/>
  <sheetViews>
    <sheetView zoomScaleSheetLayoutView="82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12"/>
    <col min="14" max="14" width="2.28515625" style="112" hidden="1" customWidth="1"/>
    <col min="15" max="23" width="11.42578125" style="110"/>
    <col min="24" max="25" width="11.42578125" style="143"/>
    <col min="26" max="16384" width="11.42578125" style="28"/>
  </cols>
  <sheetData>
    <row r="1" spans="1:2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1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1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1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1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1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1" x14ac:dyDescent="0.25">
      <c r="A7" s="49"/>
      <c r="B7" s="30"/>
      <c r="C7" s="235" t="s">
        <v>152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1" x14ac:dyDescent="0.25">
      <c r="A8" s="49"/>
      <c r="B8" s="30"/>
      <c r="C8" s="232" t="s">
        <v>94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1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21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21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64"/>
    </row>
    <row r="12" spans="1:21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1" x14ac:dyDescent="0.25">
      <c r="A13" s="49"/>
      <c r="B13" s="60" t="s">
        <v>3</v>
      </c>
      <c r="C13" s="63">
        <v>1.792</v>
      </c>
      <c r="D13" s="63">
        <v>2.988</v>
      </c>
      <c r="E13" s="63">
        <v>2.7269999999999999</v>
      </c>
      <c r="F13" s="63">
        <v>2.4220000000000002</v>
      </c>
      <c r="G13" s="63">
        <v>2.0939999999999999</v>
      </c>
      <c r="H13" s="65">
        <v>2.2879999999999998</v>
      </c>
      <c r="I13" s="63">
        <v>9.2645654250238749</v>
      </c>
      <c r="J13" s="63">
        <v>109.26456542502387</v>
      </c>
      <c r="K13" s="63">
        <v>-13.54252683732453</v>
      </c>
      <c r="L13" s="51"/>
      <c r="N13" s="112">
        <f t="shared" ref="N13:N24" si="0">IF(H13="","",1)</f>
        <v>1</v>
      </c>
      <c r="O13" s="68">
        <v>1792</v>
      </c>
      <c r="P13" s="68">
        <v>2988</v>
      </c>
      <c r="Q13" s="68">
        <v>2727</v>
      </c>
      <c r="R13" s="68">
        <v>2422</v>
      </c>
      <c r="S13" s="68">
        <v>2094</v>
      </c>
      <c r="T13" s="204">
        <v>2288</v>
      </c>
      <c r="U13" s="18"/>
    </row>
    <row r="14" spans="1:21" x14ac:dyDescent="0.25">
      <c r="A14" s="49"/>
      <c r="B14" s="60" t="s">
        <v>4</v>
      </c>
      <c r="C14" s="63">
        <v>2.351</v>
      </c>
      <c r="D14" s="63">
        <v>3.3650000000000002</v>
      </c>
      <c r="E14" s="63">
        <v>3.5710000000000002</v>
      </c>
      <c r="F14" s="63">
        <v>2.7949999999999999</v>
      </c>
      <c r="G14" s="63">
        <v>2.391</v>
      </c>
      <c r="H14" s="65">
        <v>2.452</v>
      </c>
      <c r="I14" s="63">
        <v>2.5512337933918827</v>
      </c>
      <c r="J14" s="63">
        <v>102.55123379339189</v>
      </c>
      <c r="K14" s="63">
        <v>-14.454382826475843</v>
      </c>
      <c r="L14" s="51"/>
      <c r="N14" s="112">
        <f t="shared" si="0"/>
        <v>1</v>
      </c>
      <c r="O14" s="68">
        <v>2351</v>
      </c>
      <c r="P14" s="68">
        <v>3365</v>
      </c>
      <c r="Q14" s="68">
        <v>3571</v>
      </c>
      <c r="R14" s="68">
        <v>2795</v>
      </c>
      <c r="S14" s="68">
        <v>2391</v>
      </c>
      <c r="T14" s="204">
        <v>2452</v>
      </c>
      <c r="U14" s="18"/>
    </row>
    <row r="15" spans="1:21" x14ac:dyDescent="0.25">
      <c r="A15" s="49"/>
      <c r="B15" s="60" t="s">
        <v>5</v>
      </c>
      <c r="C15" s="63">
        <v>2.02</v>
      </c>
      <c r="D15" s="63">
        <v>3.8860000000000001</v>
      </c>
      <c r="E15" s="63">
        <v>3.2490000000000001</v>
      </c>
      <c r="F15" s="63">
        <v>2.6970000000000001</v>
      </c>
      <c r="G15" s="63">
        <v>2.4550000000000001</v>
      </c>
      <c r="H15" s="65">
        <v>3.109</v>
      </c>
      <c r="I15" s="63">
        <v>26.639511201629329</v>
      </c>
      <c r="J15" s="63">
        <v>126.63951120162933</v>
      </c>
      <c r="K15" s="63">
        <v>-8.9729328883945136</v>
      </c>
      <c r="L15" s="51"/>
      <c r="N15" s="112">
        <f t="shared" si="0"/>
        <v>1</v>
      </c>
      <c r="O15" s="68">
        <v>2020</v>
      </c>
      <c r="P15" s="68">
        <v>3886</v>
      </c>
      <c r="Q15" s="68">
        <v>3249</v>
      </c>
      <c r="R15" s="68">
        <v>2697</v>
      </c>
      <c r="S15" s="68">
        <v>2455</v>
      </c>
      <c r="T15" s="204">
        <v>3109</v>
      </c>
      <c r="U15" s="18"/>
    </row>
    <row r="16" spans="1:21" x14ac:dyDescent="0.25">
      <c r="A16" s="49"/>
      <c r="B16" s="60" t="s">
        <v>6</v>
      </c>
      <c r="C16" s="63">
        <v>2.298</v>
      </c>
      <c r="D16" s="63">
        <v>3.464</v>
      </c>
      <c r="E16" s="63">
        <v>3.786</v>
      </c>
      <c r="F16" s="63">
        <v>2.6059999999999999</v>
      </c>
      <c r="G16" s="63">
        <v>1.917</v>
      </c>
      <c r="H16" s="65">
        <v>2.2530000000000001</v>
      </c>
      <c r="I16" s="63">
        <v>17.527386541471056</v>
      </c>
      <c r="J16" s="63">
        <v>117.52738654147106</v>
      </c>
      <c r="K16" s="63">
        <v>-26.438986953184951</v>
      </c>
      <c r="L16" s="51"/>
      <c r="N16" s="112">
        <f t="shared" si="0"/>
        <v>1</v>
      </c>
      <c r="O16" s="68">
        <v>2298</v>
      </c>
      <c r="P16" s="68">
        <v>3464</v>
      </c>
      <c r="Q16" s="68">
        <v>3786</v>
      </c>
      <c r="R16" s="68">
        <v>2606</v>
      </c>
      <c r="S16" s="68">
        <v>1917</v>
      </c>
      <c r="T16" s="204">
        <v>2253</v>
      </c>
      <c r="U16" s="18"/>
    </row>
    <row r="17" spans="1:25" x14ac:dyDescent="0.25">
      <c r="A17" s="49"/>
      <c r="B17" s="60" t="s">
        <v>7</v>
      </c>
      <c r="C17" s="63">
        <v>2.98</v>
      </c>
      <c r="D17" s="63">
        <v>2.8839999999999999</v>
      </c>
      <c r="E17" s="63">
        <v>3.1619999999999999</v>
      </c>
      <c r="F17" s="63">
        <v>2.3479999999999999</v>
      </c>
      <c r="G17" s="63">
        <v>2.3340000000000001</v>
      </c>
      <c r="H17" s="65">
        <v>2.5390000000000001</v>
      </c>
      <c r="I17" s="63">
        <v>8.7832047986289741</v>
      </c>
      <c r="J17" s="63">
        <v>108.78320479862897</v>
      </c>
      <c r="K17" s="63">
        <v>-0.59625212947188588</v>
      </c>
      <c r="L17" s="51"/>
      <c r="N17" s="112">
        <f t="shared" si="0"/>
        <v>1</v>
      </c>
      <c r="O17" s="68">
        <v>2980</v>
      </c>
      <c r="P17" s="68">
        <v>2884</v>
      </c>
      <c r="Q17" s="68">
        <v>3162</v>
      </c>
      <c r="R17" s="68">
        <v>2348</v>
      </c>
      <c r="S17" s="68">
        <v>2334</v>
      </c>
      <c r="T17" s="204">
        <v>2539</v>
      </c>
      <c r="U17" s="18"/>
    </row>
    <row r="18" spans="1:25" x14ac:dyDescent="0.25">
      <c r="A18" s="49"/>
      <c r="B18" s="60" t="s">
        <v>8</v>
      </c>
      <c r="C18" s="63">
        <v>3.4689999999999999</v>
      </c>
      <c r="D18" s="63">
        <v>2.847</v>
      </c>
      <c r="E18" s="63">
        <v>3.585</v>
      </c>
      <c r="F18" s="63">
        <v>2.7210000000000001</v>
      </c>
      <c r="G18" s="63">
        <v>2.629</v>
      </c>
      <c r="H18" s="65">
        <v>2.798</v>
      </c>
      <c r="I18" s="63">
        <v>6.4282997337390624</v>
      </c>
      <c r="J18" s="63">
        <v>106.42829973373907</v>
      </c>
      <c r="K18" s="63">
        <v>-3.3811098860712985</v>
      </c>
      <c r="L18" s="51"/>
      <c r="N18" s="112">
        <f t="shared" si="0"/>
        <v>1</v>
      </c>
      <c r="O18" s="68">
        <v>3469</v>
      </c>
      <c r="P18" s="68">
        <v>2847</v>
      </c>
      <c r="Q18" s="68">
        <v>3585</v>
      </c>
      <c r="R18" s="68">
        <v>2721</v>
      </c>
      <c r="S18" s="68">
        <v>2629</v>
      </c>
      <c r="T18" s="204">
        <v>2798</v>
      </c>
      <c r="U18" s="18"/>
    </row>
    <row r="19" spans="1:25" x14ac:dyDescent="0.25">
      <c r="A19" s="49"/>
      <c r="B19" s="60" t="s">
        <v>9</v>
      </c>
      <c r="C19" s="63">
        <v>3.6459999999999999</v>
      </c>
      <c r="D19" s="63">
        <v>2.8980000000000001</v>
      </c>
      <c r="E19" s="63">
        <v>3.4420000000000002</v>
      </c>
      <c r="F19" s="63">
        <v>2.5430000000000001</v>
      </c>
      <c r="G19" s="63">
        <v>2.2970000000000002</v>
      </c>
      <c r="H19" s="65">
        <v>2.153</v>
      </c>
      <c r="I19" s="63">
        <v>-6.2690465824989161</v>
      </c>
      <c r="J19" s="63">
        <v>93.730953417501084</v>
      </c>
      <c r="K19" s="63">
        <v>-9.6736138419189928</v>
      </c>
      <c r="L19" s="51"/>
      <c r="N19" s="112">
        <f t="shared" si="0"/>
        <v>1</v>
      </c>
      <c r="O19" s="68">
        <v>3646</v>
      </c>
      <c r="P19" s="68">
        <v>2898</v>
      </c>
      <c r="Q19" s="68">
        <v>3442</v>
      </c>
      <c r="R19" s="68">
        <v>2543</v>
      </c>
      <c r="S19" s="68">
        <v>2297</v>
      </c>
      <c r="T19" s="204">
        <v>2153</v>
      </c>
      <c r="U19" s="18"/>
    </row>
    <row r="20" spans="1:25" x14ac:dyDescent="0.25">
      <c r="A20" s="49"/>
      <c r="B20" s="60" t="s">
        <v>10</v>
      </c>
      <c r="C20" s="63">
        <v>3.49</v>
      </c>
      <c r="D20" s="63">
        <v>3.4039999999999999</v>
      </c>
      <c r="E20" s="63">
        <v>3.4449999999999998</v>
      </c>
      <c r="F20" s="63">
        <v>2.6640000000000001</v>
      </c>
      <c r="G20" s="63">
        <v>2.83</v>
      </c>
      <c r="H20" s="65">
        <v>2.254</v>
      </c>
      <c r="I20" s="63">
        <v>-20.353356890459363</v>
      </c>
      <c r="J20" s="63">
        <v>79.646643109540634</v>
      </c>
      <c r="K20" s="63">
        <v>6.2312312312312379</v>
      </c>
      <c r="L20" s="51"/>
      <c r="N20" s="112">
        <f t="shared" si="0"/>
        <v>1</v>
      </c>
      <c r="O20" s="68">
        <v>3490</v>
      </c>
      <c r="P20" s="68">
        <v>3404</v>
      </c>
      <c r="Q20" s="68">
        <v>3445</v>
      </c>
      <c r="R20" s="68">
        <v>2664</v>
      </c>
      <c r="S20" s="68">
        <v>2830</v>
      </c>
      <c r="T20" s="204">
        <v>2254</v>
      </c>
      <c r="U20" s="18"/>
    </row>
    <row r="21" spans="1:25" x14ac:dyDescent="0.25">
      <c r="A21" s="49"/>
      <c r="B21" s="60" t="s">
        <v>11</v>
      </c>
      <c r="C21" s="63">
        <v>5.1879999999999997</v>
      </c>
      <c r="D21" s="63">
        <v>3.19</v>
      </c>
      <c r="E21" s="63">
        <v>2.9950000000000001</v>
      </c>
      <c r="F21" s="63">
        <v>2.3130000000000002</v>
      </c>
      <c r="G21" s="63">
        <v>2.754</v>
      </c>
      <c r="H21" s="65">
        <v>2.0939999999999999</v>
      </c>
      <c r="I21" s="63">
        <v>-23.965141612200441</v>
      </c>
      <c r="J21" s="63">
        <v>76.034858387799559</v>
      </c>
      <c r="K21" s="63">
        <v>19.066147859922168</v>
      </c>
      <c r="L21" s="51"/>
      <c r="N21" s="112">
        <f t="shared" si="0"/>
        <v>1</v>
      </c>
      <c r="O21" s="68">
        <v>5188</v>
      </c>
      <c r="P21" s="68">
        <v>3190</v>
      </c>
      <c r="Q21" s="68">
        <v>2995</v>
      </c>
      <c r="R21" s="68">
        <v>2313</v>
      </c>
      <c r="S21" s="68">
        <v>2754</v>
      </c>
      <c r="T21" s="204">
        <v>2094</v>
      </c>
      <c r="U21" s="18"/>
    </row>
    <row r="22" spans="1:25" x14ac:dyDescent="0.25">
      <c r="A22" s="49"/>
      <c r="B22" s="60" t="s">
        <v>12</v>
      </c>
      <c r="C22" s="63">
        <v>3.8069999999999999</v>
      </c>
      <c r="D22" s="63">
        <v>2.956</v>
      </c>
      <c r="E22" s="63">
        <v>3.117</v>
      </c>
      <c r="F22" s="63">
        <v>2.1760000000000002</v>
      </c>
      <c r="G22" s="63">
        <v>3.04</v>
      </c>
      <c r="H22" s="23">
        <v>1.821</v>
      </c>
      <c r="I22" s="23">
        <v>-40.098684210526315</v>
      </c>
      <c r="J22" s="23">
        <v>59.901315789473685</v>
      </c>
      <c r="K22" s="23">
        <v>39.705882352941167</v>
      </c>
      <c r="L22" s="51"/>
      <c r="N22" s="112">
        <f t="shared" si="0"/>
        <v>1</v>
      </c>
      <c r="O22" s="68">
        <v>3807</v>
      </c>
      <c r="P22" s="68">
        <v>2956</v>
      </c>
      <c r="Q22" s="68">
        <v>3117</v>
      </c>
      <c r="R22" s="68">
        <v>2176</v>
      </c>
      <c r="S22" s="68">
        <v>3040</v>
      </c>
      <c r="T22" s="204">
        <v>1821</v>
      </c>
      <c r="U22" s="18"/>
    </row>
    <row r="23" spans="1:25" x14ac:dyDescent="0.25">
      <c r="A23" s="49"/>
      <c r="B23" s="60" t="s">
        <v>13</v>
      </c>
      <c r="C23" s="63">
        <v>3.6030000000000002</v>
      </c>
      <c r="D23" s="63">
        <v>3.9340000000000002</v>
      </c>
      <c r="E23" s="63">
        <v>2.8260000000000001</v>
      </c>
      <c r="F23" s="63">
        <v>2.14</v>
      </c>
      <c r="G23" s="63">
        <v>2.3690000000000002</v>
      </c>
      <c r="H23" s="65"/>
      <c r="I23" s="63" t="s">
        <v>110</v>
      </c>
      <c r="J23" s="63" t="s">
        <v>110</v>
      </c>
      <c r="K23" s="63" t="s">
        <v>110</v>
      </c>
      <c r="L23" s="51"/>
      <c r="N23" s="112" t="str">
        <f t="shared" si="0"/>
        <v/>
      </c>
      <c r="O23" s="68">
        <v>3603</v>
      </c>
      <c r="P23" s="68">
        <v>3934</v>
      </c>
      <c r="Q23" s="68">
        <v>2826</v>
      </c>
      <c r="R23" s="68">
        <v>2140</v>
      </c>
      <c r="S23" s="68">
        <v>2369</v>
      </c>
      <c r="T23" s="18"/>
      <c r="U23" s="18"/>
    </row>
    <row r="24" spans="1:25" x14ac:dyDescent="0.25">
      <c r="A24" s="49"/>
      <c r="B24" s="60" t="s">
        <v>14</v>
      </c>
      <c r="C24" s="63">
        <v>2.5259999999999998</v>
      </c>
      <c r="D24" s="63">
        <v>3.0739999999999998</v>
      </c>
      <c r="E24" s="63">
        <v>2.2010000000000001</v>
      </c>
      <c r="F24" s="63">
        <v>1.82</v>
      </c>
      <c r="G24" s="63">
        <v>2.0049999999999999</v>
      </c>
      <c r="H24" s="65"/>
      <c r="I24" s="63" t="s">
        <v>110</v>
      </c>
      <c r="J24" s="63" t="s">
        <v>110</v>
      </c>
      <c r="K24" s="63" t="s">
        <v>110</v>
      </c>
      <c r="L24" s="51"/>
      <c r="N24" s="112" t="str">
        <f t="shared" si="0"/>
        <v/>
      </c>
      <c r="O24" s="68">
        <v>2526</v>
      </c>
      <c r="P24" s="68">
        <v>3074</v>
      </c>
      <c r="Q24" s="68">
        <v>2201</v>
      </c>
      <c r="R24" s="68">
        <v>1820</v>
      </c>
      <c r="S24" s="68">
        <v>2005</v>
      </c>
      <c r="T24" s="18"/>
      <c r="U24" s="18"/>
    </row>
    <row r="25" spans="1:25" x14ac:dyDescent="0.25">
      <c r="A25" s="49"/>
      <c r="B25" s="64" t="s">
        <v>18</v>
      </c>
      <c r="C25" s="65">
        <v>37.17</v>
      </c>
      <c r="D25" s="65">
        <v>38.89</v>
      </c>
      <c r="E25" s="65">
        <v>38.106000000000002</v>
      </c>
      <c r="F25" s="65">
        <v>29.244999999999997</v>
      </c>
      <c r="G25" s="65">
        <v>29.114999999999995</v>
      </c>
      <c r="H25" s="83">
        <v>23.761000000000003</v>
      </c>
      <c r="I25" s="56"/>
      <c r="J25" s="38"/>
      <c r="K25" s="38"/>
      <c r="L25" s="51"/>
      <c r="O25" s="18"/>
      <c r="P25" s="18"/>
      <c r="Q25" s="18"/>
      <c r="R25" s="18"/>
      <c r="S25" s="18"/>
      <c r="T25" s="18"/>
      <c r="U25" s="18"/>
    </row>
    <row r="26" spans="1:25" ht="18.75" customHeight="1" x14ac:dyDescent="0.25">
      <c r="A26" s="49"/>
      <c r="B26" s="64" t="s">
        <v>15</v>
      </c>
      <c r="C26" s="65"/>
      <c r="D26" s="65">
        <v>4.6273876782351397</v>
      </c>
      <c r="E26" s="65">
        <v>-2.0159424016456651</v>
      </c>
      <c r="F26" s="65">
        <v>-23.253555870466602</v>
      </c>
      <c r="G26" s="65">
        <v>-0.44452043084288739</v>
      </c>
      <c r="H26" s="37"/>
      <c r="I26" s="38"/>
      <c r="J26" s="38"/>
      <c r="K26" s="38"/>
      <c r="L26" s="51"/>
    </row>
    <row r="27" spans="1:25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25" ht="18.75" customHeight="1" x14ac:dyDescent="0.25">
      <c r="A28" s="49"/>
      <c r="B28" s="64" t="s">
        <v>16</v>
      </c>
      <c r="C28" s="65">
        <v>31.040999999999997</v>
      </c>
      <c r="D28" s="65">
        <v>31.882000000000001</v>
      </c>
      <c r="E28" s="65">
        <v>33.079000000000001</v>
      </c>
      <c r="F28" s="65">
        <v>25.284999999999997</v>
      </c>
      <c r="G28" s="65">
        <v>24.740999999999996</v>
      </c>
      <c r="H28" s="23">
        <v>23.761000000000003</v>
      </c>
      <c r="I28" s="59">
        <v>-3.9610363364455448</v>
      </c>
      <c r="J28" s="23">
        <v>96.038963663554455</v>
      </c>
      <c r="K28" s="23">
        <v>-2.1514732054577879</v>
      </c>
      <c r="L28" s="51"/>
    </row>
    <row r="29" spans="1:25" ht="18.75" customHeight="1" x14ac:dyDescent="0.25">
      <c r="A29" s="49"/>
      <c r="B29" s="64" t="s">
        <v>15</v>
      </c>
      <c r="C29" s="65"/>
      <c r="D29" s="65">
        <v>2.7093199317032468</v>
      </c>
      <c r="E29" s="65">
        <v>3.7544696066746042</v>
      </c>
      <c r="F29" s="65">
        <v>-23.561776353577812</v>
      </c>
      <c r="G29" s="65">
        <v>-2.1514732054577879</v>
      </c>
      <c r="H29" s="23">
        <v>-3.9610363364455448</v>
      </c>
      <c r="I29" s="38"/>
      <c r="J29" s="38"/>
      <c r="K29" s="38"/>
      <c r="L29" s="51"/>
    </row>
    <row r="30" spans="1:25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25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25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12"/>
      <c r="N32" s="112" t="s">
        <v>110</v>
      </c>
      <c r="O32" s="110"/>
      <c r="P32" s="110"/>
      <c r="Q32" s="110"/>
      <c r="R32" s="110"/>
      <c r="S32" s="110"/>
      <c r="T32" s="110"/>
      <c r="U32" s="110"/>
      <c r="V32" s="110"/>
      <c r="W32" s="110"/>
      <c r="X32" s="143"/>
      <c r="Y32" s="143"/>
    </row>
    <row r="33" spans="1:25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12"/>
      <c r="N33" s="112" t="s">
        <v>110</v>
      </c>
      <c r="O33" s="110"/>
      <c r="P33" s="110"/>
      <c r="Q33" s="110"/>
      <c r="R33" s="110"/>
      <c r="S33" s="110"/>
      <c r="T33" s="110"/>
      <c r="U33" s="110"/>
      <c r="V33" s="110"/>
      <c r="W33" s="110"/>
      <c r="X33" s="143"/>
      <c r="Y33" s="143"/>
    </row>
    <row r="34" spans="1:25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12"/>
      <c r="N34" s="112" t="s">
        <v>110</v>
      </c>
      <c r="O34" s="110"/>
      <c r="P34" s="110"/>
      <c r="Q34" s="110"/>
      <c r="R34" s="110"/>
      <c r="S34" s="110"/>
      <c r="T34" s="110"/>
      <c r="U34" s="110"/>
      <c r="V34" s="110"/>
      <c r="W34" s="110"/>
      <c r="X34" s="143"/>
      <c r="Y34" s="143"/>
    </row>
    <row r="35" spans="1:25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12"/>
      <c r="N35" s="112" t="s">
        <v>110</v>
      </c>
      <c r="O35" s="110"/>
      <c r="P35" s="110"/>
      <c r="Q35" s="110"/>
      <c r="R35" s="110"/>
      <c r="S35" s="110"/>
      <c r="T35" s="110"/>
      <c r="U35" s="110"/>
      <c r="V35" s="110"/>
      <c r="W35" s="110"/>
      <c r="X35" s="143"/>
      <c r="Y35" s="143"/>
    </row>
    <row r="36" spans="1:25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112"/>
      <c r="N36" s="112" t="s">
        <v>110</v>
      </c>
      <c r="O36" s="110"/>
      <c r="P36" s="110"/>
      <c r="Q36" s="110"/>
      <c r="R36" s="110"/>
      <c r="S36" s="110"/>
      <c r="T36" s="110"/>
      <c r="U36" s="110"/>
      <c r="V36" s="110"/>
      <c r="W36" s="110"/>
      <c r="X36" s="143"/>
      <c r="Y36" s="143"/>
    </row>
    <row r="37" spans="1:25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112"/>
      <c r="N37" s="112"/>
      <c r="O37" s="110"/>
      <c r="P37" s="110"/>
      <c r="Q37" s="110"/>
      <c r="R37" s="110"/>
      <c r="S37" s="110"/>
      <c r="T37" s="110"/>
      <c r="U37" s="110"/>
      <c r="V37" s="110"/>
      <c r="W37" s="110"/>
      <c r="X37" s="143"/>
      <c r="Y37" s="143"/>
    </row>
    <row r="38" spans="1:25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112"/>
      <c r="N38" s="112" t="s">
        <v>110</v>
      </c>
      <c r="O38" s="110"/>
      <c r="P38" s="110"/>
      <c r="Q38" s="110"/>
      <c r="R38" s="110"/>
      <c r="S38" s="110"/>
      <c r="T38" s="110"/>
      <c r="U38" s="110"/>
      <c r="V38" s="110"/>
      <c r="W38" s="110"/>
      <c r="X38" s="143"/>
      <c r="Y38" s="143"/>
    </row>
    <row r="39" spans="1:25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112"/>
      <c r="N39" s="112" t="s">
        <v>110</v>
      </c>
      <c r="O39" s="110"/>
      <c r="P39" s="110"/>
      <c r="Q39" s="110"/>
      <c r="R39" s="110"/>
      <c r="S39" s="110"/>
      <c r="T39" s="110"/>
      <c r="U39" s="110"/>
      <c r="V39" s="110"/>
      <c r="W39" s="110"/>
      <c r="X39" s="143"/>
      <c r="Y39" s="143"/>
    </row>
    <row r="40" spans="1:25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112"/>
      <c r="N40" s="112" t="s">
        <v>110</v>
      </c>
      <c r="O40" s="110"/>
      <c r="P40" s="110"/>
      <c r="Q40" s="110"/>
      <c r="R40" s="110"/>
      <c r="S40" s="110"/>
      <c r="T40" s="110"/>
      <c r="U40" s="110"/>
      <c r="V40" s="110"/>
      <c r="W40" s="110"/>
      <c r="X40" s="143"/>
      <c r="Y40" s="143"/>
    </row>
    <row r="41" spans="1:25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112"/>
      <c r="N41" s="112" t="s">
        <v>110</v>
      </c>
      <c r="O41" s="110"/>
      <c r="P41" s="110"/>
      <c r="Q41" s="110"/>
      <c r="R41" s="110"/>
      <c r="S41" s="110"/>
      <c r="T41" s="110"/>
      <c r="U41" s="110"/>
      <c r="V41" s="110"/>
      <c r="W41" s="110"/>
      <c r="X41" s="143"/>
      <c r="Y41" s="143"/>
    </row>
    <row r="42" spans="1:25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112"/>
      <c r="N42" s="112"/>
      <c r="O42" s="110"/>
      <c r="P42" s="110"/>
      <c r="Q42" s="110"/>
      <c r="R42" s="110"/>
      <c r="S42" s="110"/>
      <c r="T42" s="110"/>
      <c r="U42" s="110"/>
      <c r="V42" s="110"/>
      <c r="W42" s="110"/>
      <c r="X42" s="143"/>
      <c r="Y42" s="143"/>
    </row>
    <row r="43" spans="1:25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112"/>
      <c r="N43" s="112"/>
      <c r="O43" s="110"/>
      <c r="P43" s="110"/>
      <c r="Q43" s="110"/>
      <c r="R43" s="110"/>
      <c r="S43" s="110"/>
      <c r="T43" s="110"/>
      <c r="U43" s="110"/>
      <c r="V43" s="110"/>
      <c r="W43" s="110"/>
      <c r="X43" s="143"/>
      <c r="Y43" s="143"/>
    </row>
    <row r="44" spans="1:25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112"/>
      <c r="N44" s="112"/>
      <c r="O44" s="110"/>
      <c r="P44" s="110"/>
      <c r="Q44" s="110"/>
      <c r="R44" s="110"/>
      <c r="S44" s="110"/>
      <c r="T44" s="110"/>
      <c r="U44" s="110"/>
      <c r="V44" s="110"/>
      <c r="W44" s="110"/>
      <c r="X44" s="143"/>
      <c r="Y44" s="143"/>
    </row>
    <row r="45" spans="1:25" s="44" customFormat="1" x14ac:dyDescent="0.25">
      <c r="A45" s="52"/>
      <c r="B45" s="70" t="s">
        <v>88</v>
      </c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112"/>
      <c r="N45" s="112"/>
      <c r="O45" s="110"/>
      <c r="P45" s="110"/>
      <c r="Q45" s="110"/>
      <c r="R45" s="110"/>
      <c r="S45" s="110"/>
      <c r="T45" s="110"/>
      <c r="U45" s="110"/>
      <c r="V45" s="110"/>
      <c r="W45" s="110"/>
      <c r="X45" s="143"/>
      <c r="Y45" s="143"/>
    </row>
    <row r="46" spans="1:25" x14ac:dyDescent="0.25">
      <c r="A46" s="53"/>
      <c r="B46" s="26" t="s">
        <v>93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25" s="110" customFormat="1" x14ac:dyDescent="0.25"/>
    <row r="48" spans="1:25" s="5" customFormat="1" x14ac:dyDescent="0.25">
      <c r="B48" s="18" t="s">
        <v>89</v>
      </c>
      <c r="C48" s="18"/>
      <c r="D48" s="18"/>
      <c r="E48" s="18"/>
      <c r="M48" s="110"/>
      <c r="N48" s="110"/>
      <c r="O48" s="110"/>
      <c r="P48" s="110"/>
      <c r="Q48" s="110"/>
      <c r="R48" s="110"/>
      <c r="S48" s="110"/>
      <c r="T48" s="110"/>
      <c r="U48" s="110"/>
      <c r="V48" s="110"/>
      <c r="W48" s="110"/>
    </row>
    <row r="49" spans="2:23" s="5" customFormat="1" x14ac:dyDescent="0.25">
      <c r="B49" s="68">
        <v>2791</v>
      </c>
      <c r="C49" s="18"/>
      <c r="D49" s="144">
        <v>38353</v>
      </c>
      <c r="E49" s="18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</row>
    <row r="50" spans="2:23" s="5" customFormat="1" x14ac:dyDescent="0.25">
      <c r="B50" s="68">
        <v>2559</v>
      </c>
      <c r="C50" s="18"/>
      <c r="D50" s="144">
        <v>38384</v>
      </c>
      <c r="E50" s="18"/>
      <c r="M50" s="110"/>
      <c r="N50" s="110"/>
      <c r="O50" s="110"/>
      <c r="P50" s="110"/>
      <c r="Q50" s="110"/>
      <c r="R50" s="110"/>
      <c r="S50" s="110"/>
      <c r="T50" s="110"/>
      <c r="U50" s="110"/>
      <c r="V50" s="110"/>
      <c r="W50" s="110"/>
    </row>
    <row r="51" spans="2:23" s="5" customFormat="1" x14ac:dyDescent="0.25">
      <c r="B51" s="68">
        <v>3091</v>
      </c>
      <c r="C51" s="18"/>
      <c r="D51" s="144">
        <v>38412</v>
      </c>
      <c r="E51" s="18"/>
      <c r="M51" s="110"/>
      <c r="N51" s="110"/>
      <c r="O51" s="110"/>
      <c r="P51" s="110"/>
      <c r="Q51" s="110"/>
      <c r="R51" s="110"/>
      <c r="S51" s="110"/>
      <c r="T51" s="110"/>
      <c r="U51" s="110"/>
      <c r="V51" s="110"/>
      <c r="W51" s="110"/>
    </row>
    <row r="52" spans="2:23" s="5" customFormat="1" x14ac:dyDescent="0.25">
      <c r="B52" s="68">
        <v>3231</v>
      </c>
      <c r="C52" s="18"/>
      <c r="D52" s="144">
        <v>38443</v>
      </c>
      <c r="E52" s="18"/>
      <c r="M52" s="110"/>
      <c r="N52" s="110"/>
      <c r="O52" s="110"/>
      <c r="P52" s="110"/>
      <c r="Q52" s="110"/>
      <c r="R52" s="110"/>
      <c r="S52" s="110"/>
      <c r="T52" s="110"/>
      <c r="U52" s="110"/>
      <c r="V52" s="110"/>
      <c r="W52" s="110"/>
    </row>
    <row r="53" spans="2:23" s="5" customFormat="1" x14ac:dyDescent="0.25">
      <c r="B53" s="68">
        <v>2707</v>
      </c>
      <c r="C53" s="18"/>
      <c r="D53" s="144">
        <v>38473</v>
      </c>
      <c r="E53" s="18"/>
      <c r="M53" s="110"/>
      <c r="N53" s="110"/>
      <c r="O53" s="110"/>
      <c r="P53" s="110"/>
      <c r="Q53" s="110"/>
      <c r="R53" s="110"/>
      <c r="S53" s="110"/>
      <c r="T53" s="110"/>
      <c r="U53" s="110"/>
      <c r="V53" s="110"/>
      <c r="W53" s="110"/>
    </row>
    <row r="54" spans="2:23" s="5" customFormat="1" x14ac:dyDescent="0.25">
      <c r="B54" s="68">
        <v>3527</v>
      </c>
      <c r="C54" s="18"/>
      <c r="D54" s="144">
        <v>38504</v>
      </c>
      <c r="E54" s="18"/>
      <c r="M54" s="110"/>
      <c r="N54" s="110"/>
      <c r="O54" s="110"/>
      <c r="P54" s="110"/>
      <c r="Q54" s="110"/>
      <c r="R54" s="110"/>
      <c r="S54" s="110"/>
      <c r="T54" s="110"/>
      <c r="U54" s="110"/>
      <c r="V54" s="110"/>
      <c r="W54" s="110"/>
    </row>
    <row r="55" spans="2:23" s="5" customFormat="1" x14ac:dyDescent="0.25">
      <c r="B55" s="68">
        <v>3832</v>
      </c>
      <c r="C55" s="18"/>
      <c r="D55" s="144">
        <v>38534</v>
      </c>
      <c r="E55" s="18"/>
      <c r="M55" s="110"/>
      <c r="N55" s="110"/>
      <c r="O55" s="110"/>
      <c r="P55" s="110"/>
      <c r="Q55" s="110"/>
      <c r="R55" s="110"/>
      <c r="S55" s="110"/>
      <c r="T55" s="110"/>
      <c r="U55" s="110"/>
      <c r="V55" s="110"/>
      <c r="W55" s="110"/>
    </row>
    <row r="56" spans="2:23" s="5" customFormat="1" x14ac:dyDescent="0.25">
      <c r="B56" s="68">
        <v>3880</v>
      </c>
      <c r="C56" s="18"/>
      <c r="D56" s="144">
        <v>38565</v>
      </c>
      <c r="E56" s="18"/>
      <c r="M56" s="110"/>
      <c r="N56" s="110"/>
      <c r="O56" s="110"/>
      <c r="P56" s="110"/>
      <c r="Q56" s="110"/>
      <c r="R56" s="110"/>
      <c r="S56" s="110"/>
      <c r="T56" s="110"/>
      <c r="U56" s="110"/>
      <c r="V56" s="110"/>
      <c r="W56" s="110"/>
    </row>
    <row r="57" spans="2:23" s="5" customFormat="1" x14ac:dyDescent="0.25">
      <c r="B57" s="68">
        <v>4079</v>
      </c>
      <c r="C57" s="18"/>
      <c r="D57" s="144">
        <v>38596</v>
      </c>
      <c r="E57" s="18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</row>
    <row r="58" spans="2:23" s="5" customFormat="1" x14ac:dyDescent="0.25">
      <c r="B58" s="68">
        <v>3870</v>
      </c>
      <c r="C58" s="18"/>
      <c r="D58" s="144">
        <v>38626</v>
      </c>
      <c r="E58" s="18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</row>
    <row r="59" spans="2:23" s="5" customFormat="1" x14ac:dyDescent="0.25">
      <c r="B59" s="68">
        <v>4071</v>
      </c>
      <c r="C59" s="18"/>
      <c r="D59" s="144">
        <v>38657</v>
      </c>
      <c r="E59" s="18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</row>
    <row r="60" spans="2:23" s="5" customFormat="1" x14ac:dyDescent="0.25">
      <c r="B60" s="68">
        <v>3595</v>
      </c>
      <c r="C60" s="18"/>
      <c r="D60" s="144">
        <v>38687</v>
      </c>
      <c r="E60" s="202">
        <f>+AVERAGE(B49:B60)/1000</f>
        <v>3.4360833333333334</v>
      </c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</row>
    <row r="61" spans="2:23" s="5" customFormat="1" x14ac:dyDescent="0.25">
      <c r="B61" s="68">
        <v>3516</v>
      </c>
      <c r="C61" s="18"/>
      <c r="D61" s="144">
        <v>38718</v>
      </c>
      <c r="E61" s="202">
        <f t="shared" ref="E61:E124" si="1">+AVERAGE(B50:B61)/1000</f>
        <v>3.4965000000000002</v>
      </c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</row>
    <row r="62" spans="2:23" s="5" customFormat="1" x14ac:dyDescent="0.25">
      <c r="B62" s="68">
        <v>3410</v>
      </c>
      <c r="C62" s="18"/>
      <c r="D62" s="144">
        <v>38749</v>
      </c>
      <c r="E62" s="202">
        <f t="shared" si="1"/>
        <v>3.5674166666666665</v>
      </c>
      <c r="M62" s="110"/>
      <c r="N62" s="110"/>
      <c r="O62" s="110"/>
      <c r="P62" s="110"/>
      <c r="Q62" s="110"/>
      <c r="R62" s="110"/>
      <c r="S62" s="110"/>
      <c r="T62" s="110"/>
      <c r="U62" s="110"/>
      <c r="V62" s="110"/>
      <c r="W62" s="110"/>
    </row>
    <row r="63" spans="2:23" s="5" customFormat="1" x14ac:dyDescent="0.25">
      <c r="B63" s="68">
        <v>4302</v>
      </c>
      <c r="C63" s="18"/>
      <c r="D63" s="144">
        <v>38777</v>
      </c>
      <c r="E63" s="202">
        <f t="shared" si="1"/>
        <v>3.6683333333333334</v>
      </c>
      <c r="M63" s="110"/>
      <c r="N63" s="110"/>
      <c r="O63" s="110"/>
      <c r="P63" s="110"/>
      <c r="Q63" s="110"/>
      <c r="R63" s="110"/>
      <c r="S63" s="110"/>
      <c r="T63" s="110"/>
      <c r="U63" s="110"/>
      <c r="V63" s="110"/>
      <c r="W63" s="110"/>
    </row>
    <row r="64" spans="2:23" s="5" customFormat="1" x14ac:dyDescent="0.25">
      <c r="B64" s="68">
        <v>3830</v>
      </c>
      <c r="C64" s="18"/>
      <c r="D64" s="144">
        <v>38808</v>
      </c>
      <c r="E64" s="202">
        <f t="shared" si="1"/>
        <v>3.7182499999999998</v>
      </c>
      <c r="M64" s="110"/>
      <c r="N64" s="110"/>
      <c r="O64" s="110"/>
      <c r="P64" s="110"/>
      <c r="Q64" s="110"/>
      <c r="R64" s="110"/>
      <c r="S64" s="110"/>
      <c r="T64" s="110"/>
      <c r="U64" s="110"/>
      <c r="V64" s="110"/>
      <c r="W64" s="110"/>
    </row>
    <row r="65" spans="2:23" s="5" customFormat="1" x14ac:dyDescent="0.25">
      <c r="B65" s="68">
        <v>3769</v>
      </c>
      <c r="C65" s="18"/>
      <c r="D65" s="144">
        <v>38838</v>
      </c>
      <c r="E65" s="202">
        <f t="shared" si="1"/>
        <v>3.8067500000000001</v>
      </c>
      <c r="M65" s="110"/>
      <c r="N65" s="110"/>
      <c r="O65" s="110"/>
      <c r="P65" s="110"/>
      <c r="Q65" s="110"/>
      <c r="R65" s="110"/>
      <c r="S65" s="110"/>
      <c r="T65" s="110"/>
      <c r="U65" s="110"/>
      <c r="V65" s="110"/>
      <c r="W65" s="110"/>
    </row>
    <row r="66" spans="2:23" s="5" customFormat="1" x14ac:dyDescent="0.25">
      <c r="B66" s="68">
        <v>4402</v>
      </c>
      <c r="C66" s="18"/>
      <c r="D66" s="144">
        <v>38869</v>
      </c>
      <c r="E66" s="202">
        <f t="shared" si="1"/>
        <v>3.8796666666666666</v>
      </c>
      <c r="M66" s="110"/>
      <c r="N66" s="110"/>
      <c r="O66" s="110"/>
      <c r="P66" s="110"/>
      <c r="Q66" s="110"/>
      <c r="R66" s="110"/>
      <c r="S66" s="110"/>
      <c r="T66" s="110"/>
      <c r="U66" s="110"/>
      <c r="V66" s="110"/>
      <c r="W66" s="110"/>
    </row>
    <row r="67" spans="2:23" s="5" customFormat="1" x14ac:dyDescent="0.25">
      <c r="B67" s="68">
        <v>4483</v>
      </c>
      <c r="C67" s="18"/>
      <c r="D67" s="144">
        <v>38899</v>
      </c>
      <c r="E67" s="202">
        <f t="shared" si="1"/>
        <v>3.9339166666666667</v>
      </c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</row>
    <row r="68" spans="2:23" s="5" customFormat="1" x14ac:dyDescent="0.25">
      <c r="B68" s="68">
        <v>4551</v>
      </c>
      <c r="C68" s="18"/>
      <c r="D68" s="144">
        <v>38930</v>
      </c>
      <c r="E68" s="202">
        <f t="shared" si="1"/>
        <v>3.9898333333333333</v>
      </c>
      <c r="M68" s="110"/>
      <c r="N68" s="110"/>
      <c r="O68" s="110"/>
      <c r="P68" s="110"/>
      <c r="Q68" s="110"/>
      <c r="R68" s="110"/>
      <c r="S68" s="110"/>
      <c r="T68" s="110"/>
      <c r="U68" s="110"/>
      <c r="V68" s="110"/>
      <c r="W68" s="110"/>
    </row>
    <row r="69" spans="2:23" s="5" customFormat="1" x14ac:dyDescent="0.25">
      <c r="B69" s="68">
        <v>4268</v>
      </c>
      <c r="C69" s="18"/>
      <c r="D69" s="144">
        <v>38961</v>
      </c>
      <c r="E69" s="202">
        <f t="shared" si="1"/>
        <v>4.0055833333333331</v>
      </c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</row>
    <row r="70" spans="2:23" s="5" customFormat="1" x14ac:dyDescent="0.25">
      <c r="B70" s="68">
        <v>3967</v>
      </c>
      <c r="C70" s="18"/>
      <c r="D70" s="144">
        <v>38991</v>
      </c>
      <c r="E70" s="202">
        <f t="shared" si="1"/>
        <v>4.0136666666666665</v>
      </c>
      <c r="M70" s="110"/>
      <c r="N70" s="110"/>
      <c r="O70" s="110"/>
      <c r="P70" s="110"/>
      <c r="Q70" s="110"/>
      <c r="R70" s="110"/>
      <c r="S70" s="110"/>
      <c r="T70" s="110"/>
      <c r="U70" s="110"/>
      <c r="V70" s="110"/>
      <c r="W70" s="110"/>
    </row>
    <row r="71" spans="2:23" s="5" customFormat="1" x14ac:dyDescent="0.25">
      <c r="B71" s="68">
        <v>3602</v>
      </c>
      <c r="C71" s="18"/>
      <c r="D71" s="144">
        <v>39022</v>
      </c>
      <c r="E71" s="202">
        <f t="shared" si="1"/>
        <v>3.9745833333333334</v>
      </c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</row>
    <row r="72" spans="2:23" s="5" customFormat="1" x14ac:dyDescent="0.25">
      <c r="B72" s="68">
        <v>3308</v>
      </c>
      <c r="C72" s="18"/>
      <c r="D72" s="144">
        <v>39052</v>
      </c>
      <c r="E72" s="202">
        <f t="shared" si="1"/>
        <v>3.9506666666666663</v>
      </c>
      <c r="M72" s="110"/>
      <c r="N72" s="110"/>
      <c r="O72" s="110"/>
      <c r="P72" s="110"/>
      <c r="Q72" s="110"/>
      <c r="R72" s="110"/>
      <c r="S72" s="110"/>
      <c r="T72" s="110"/>
      <c r="U72" s="110"/>
      <c r="V72" s="110"/>
      <c r="W72" s="110"/>
    </row>
    <row r="73" spans="2:23" s="5" customFormat="1" x14ac:dyDescent="0.25">
      <c r="B73" s="68">
        <v>3561</v>
      </c>
      <c r="C73" s="18"/>
      <c r="D73" s="144">
        <v>39083</v>
      </c>
      <c r="E73" s="202">
        <f t="shared" si="1"/>
        <v>3.9544166666666665</v>
      </c>
      <c r="M73" s="110"/>
      <c r="N73" s="110"/>
      <c r="O73" s="110"/>
      <c r="P73" s="110"/>
      <c r="Q73" s="110"/>
      <c r="R73" s="110"/>
      <c r="S73" s="110"/>
      <c r="T73" s="110"/>
      <c r="U73" s="110"/>
      <c r="V73" s="110"/>
      <c r="W73" s="110"/>
    </row>
    <row r="74" spans="2:23" s="5" customFormat="1" x14ac:dyDescent="0.25">
      <c r="B74" s="68">
        <v>3185</v>
      </c>
      <c r="C74" s="18"/>
      <c r="D74" s="144">
        <v>39114</v>
      </c>
      <c r="E74" s="202">
        <f t="shared" si="1"/>
        <v>3.9356666666666666</v>
      </c>
      <c r="M74" s="110"/>
      <c r="N74" s="110"/>
      <c r="O74" s="110"/>
      <c r="P74" s="110"/>
      <c r="Q74" s="110"/>
      <c r="R74" s="110"/>
      <c r="S74" s="110"/>
      <c r="T74" s="110"/>
      <c r="U74" s="110"/>
      <c r="V74" s="110"/>
      <c r="W74" s="110"/>
    </row>
    <row r="75" spans="2:23" s="5" customFormat="1" x14ac:dyDescent="0.25">
      <c r="B75" s="68">
        <v>3942</v>
      </c>
      <c r="C75" s="18"/>
      <c r="D75" s="144">
        <v>39142</v>
      </c>
      <c r="E75" s="202">
        <f t="shared" si="1"/>
        <v>3.9056666666666664</v>
      </c>
      <c r="M75" s="110"/>
      <c r="N75" s="110"/>
      <c r="O75" s="110"/>
      <c r="P75" s="110"/>
      <c r="Q75" s="110"/>
      <c r="R75" s="110"/>
      <c r="S75" s="110"/>
      <c r="T75" s="110"/>
      <c r="U75" s="110"/>
      <c r="V75" s="110"/>
      <c r="W75" s="110"/>
    </row>
    <row r="76" spans="2:23" s="5" customFormat="1" x14ac:dyDescent="0.25">
      <c r="B76" s="68">
        <v>3879</v>
      </c>
      <c r="C76" s="18"/>
      <c r="D76" s="144">
        <v>39173</v>
      </c>
      <c r="E76" s="202">
        <f t="shared" si="1"/>
        <v>3.9097499999999998</v>
      </c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0"/>
    </row>
    <row r="77" spans="2:23" s="5" customFormat="1" x14ac:dyDescent="0.25">
      <c r="B77" s="68">
        <v>3199</v>
      </c>
      <c r="C77" s="18"/>
      <c r="D77" s="144">
        <v>39203</v>
      </c>
      <c r="E77" s="202">
        <f t="shared" si="1"/>
        <v>3.86225</v>
      </c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</row>
    <row r="78" spans="2:23" s="5" customFormat="1" x14ac:dyDescent="0.25">
      <c r="B78" s="68">
        <v>3313</v>
      </c>
      <c r="C78" s="18"/>
      <c r="D78" s="144">
        <v>39234</v>
      </c>
      <c r="E78" s="202">
        <f t="shared" si="1"/>
        <v>3.7715000000000001</v>
      </c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</row>
    <row r="79" spans="2:23" s="5" customFormat="1" x14ac:dyDescent="0.25">
      <c r="B79" s="68">
        <v>3016</v>
      </c>
      <c r="C79" s="18"/>
      <c r="D79" s="144">
        <v>39264</v>
      </c>
      <c r="E79" s="202">
        <f t="shared" si="1"/>
        <v>3.6492499999999999</v>
      </c>
      <c r="M79" s="110"/>
      <c r="N79" s="110"/>
      <c r="O79" s="110"/>
      <c r="P79" s="110"/>
      <c r="Q79" s="110"/>
      <c r="R79" s="110"/>
      <c r="S79" s="110"/>
      <c r="T79" s="110"/>
      <c r="U79" s="110"/>
      <c r="V79" s="110"/>
      <c r="W79" s="110"/>
    </row>
    <row r="80" spans="2:23" s="5" customFormat="1" x14ac:dyDescent="0.25">
      <c r="B80" s="68">
        <v>3478</v>
      </c>
      <c r="C80" s="18"/>
      <c r="D80" s="144">
        <v>39295</v>
      </c>
      <c r="E80" s="202">
        <f t="shared" si="1"/>
        <v>3.5598333333333336</v>
      </c>
      <c r="M80" s="110"/>
      <c r="N80" s="110"/>
      <c r="O80" s="110"/>
      <c r="P80" s="110"/>
      <c r="Q80" s="110"/>
      <c r="R80" s="110"/>
      <c r="S80" s="110"/>
      <c r="T80" s="110"/>
      <c r="U80" s="110"/>
      <c r="V80" s="110"/>
      <c r="W80" s="110"/>
    </row>
    <row r="81" spans="2:23" s="5" customFormat="1" x14ac:dyDescent="0.25">
      <c r="B81" s="68">
        <v>3398</v>
      </c>
      <c r="C81" s="18"/>
      <c r="D81" s="144">
        <v>39326</v>
      </c>
      <c r="E81" s="202">
        <f t="shared" si="1"/>
        <v>3.4873333333333334</v>
      </c>
      <c r="M81" s="110"/>
      <c r="N81" s="110"/>
      <c r="O81" s="110"/>
      <c r="P81" s="110"/>
      <c r="Q81" s="110"/>
      <c r="R81" s="110"/>
      <c r="S81" s="110"/>
      <c r="T81" s="110"/>
      <c r="U81" s="110"/>
      <c r="V81" s="110"/>
      <c r="W81" s="110"/>
    </row>
    <row r="82" spans="2:23" s="5" customFormat="1" x14ac:dyDescent="0.25">
      <c r="B82" s="68">
        <v>2889</v>
      </c>
      <c r="C82" s="18"/>
      <c r="D82" s="144">
        <v>39356</v>
      </c>
      <c r="E82" s="202">
        <f t="shared" si="1"/>
        <v>3.3975</v>
      </c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0"/>
    </row>
    <row r="83" spans="2:23" s="5" customFormat="1" x14ac:dyDescent="0.25">
      <c r="B83" s="68">
        <v>3254</v>
      </c>
      <c r="C83" s="18"/>
      <c r="D83" s="144">
        <v>39387</v>
      </c>
      <c r="E83" s="202">
        <f t="shared" si="1"/>
        <v>3.3685</v>
      </c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</row>
    <row r="84" spans="2:23" s="5" customFormat="1" x14ac:dyDescent="0.25">
      <c r="B84" s="68">
        <v>2803</v>
      </c>
      <c r="C84" s="18"/>
      <c r="D84" s="144">
        <v>39417</v>
      </c>
      <c r="E84" s="202">
        <f t="shared" si="1"/>
        <v>3.3264166666666664</v>
      </c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</row>
    <row r="85" spans="2:23" s="5" customFormat="1" x14ac:dyDescent="0.25">
      <c r="B85" s="68">
        <v>2733</v>
      </c>
      <c r="C85" s="18"/>
      <c r="D85" s="144">
        <v>39448</v>
      </c>
      <c r="E85" s="202">
        <f t="shared" si="1"/>
        <v>3.2574166666666664</v>
      </c>
      <c r="M85" s="110"/>
      <c r="N85" s="110"/>
      <c r="O85" s="110"/>
      <c r="P85" s="110"/>
      <c r="Q85" s="110"/>
      <c r="R85" s="110"/>
      <c r="S85" s="110"/>
      <c r="T85" s="110"/>
      <c r="U85" s="110"/>
      <c r="V85" s="110"/>
      <c r="W85" s="110"/>
    </row>
    <row r="86" spans="2:23" s="5" customFormat="1" x14ac:dyDescent="0.25">
      <c r="B86" s="68">
        <v>4095</v>
      </c>
      <c r="C86" s="18"/>
      <c r="D86" s="144">
        <v>39479</v>
      </c>
      <c r="E86" s="202">
        <f t="shared" si="1"/>
        <v>3.33325</v>
      </c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</row>
    <row r="87" spans="2:23" s="5" customFormat="1" x14ac:dyDescent="0.25">
      <c r="B87" s="68">
        <v>3186</v>
      </c>
      <c r="C87" s="18"/>
      <c r="D87" s="144">
        <v>39508</v>
      </c>
      <c r="E87" s="202">
        <f t="shared" si="1"/>
        <v>3.2702499999999999</v>
      </c>
      <c r="M87" s="110"/>
      <c r="N87" s="110"/>
      <c r="O87" s="110"/>
      <c r="P87" s="110"/>
      <c r="Q87" s="110"/>
      <c r="R87" s="110"/>
      <c r="S87" s="110"/>
      <c r="T87" s="110"/>
      <c r="U87" s="110"/>
      <c r="V87" s="110"/>
      <c r="W87" s="110"/>
    </row>
    <row r="88" spans="2:23" s="5" customFormat="1" x14ac:dyDescent="0.25">
      <c r="B88" s="68">
        <v>3202</v>
      </c>
      <c r="C88" s="18"/>
      <c r="D88" s="144">
        <v>39539</v>
      </c>
      <c r="E88" s="202">
        <f t="shared" si="1"/>
        <v>3.2138333333333335</v>
      </c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</row>
    <row r="89" spans="2:23" s="5" customFormat="1" x14ac:dyDescent="0.25">
      <c r="B89" s="68">
        <v>3398</v>
      </c>
      <c r="C89" s="18"/>
      <c r="D89" s="144">
        <v>39569</v>
      </c>
      <c r="E89" s="202">
        <f t="shared" si="1"/>
        <v>3.2304166666666667</v>
      </c>
      <c r="M89" s="110"/>
      <c r="N89" s="110"/>
      <c r="O89" s="110"/>
      <c r="P89" s="110"/>
      <c r="Q89" s="110"/>
      <c r="R89" s="110"/>
      <c r="S89" s="110"/>
      <c r="T89" s="110"/>
      <c r="U89" s="110"/>
      <c r="V89" s="110"/>
      <c r="W89" s="110"/>
    </row>
    <row r="90" spans="2:23" s="5" customFormat="1" x14ac:dyDescent="0.25">
      <c r="B90" s="68">
        <v>2348</v>
      </c>
      <c r="C90" s="18"/>
      <c r="D90" s="144">
        <v>39600</v>
      </c>
      <c r="E90" s="202">
        <f t="shared" si="1"/>
        <v>3.15</v>
      </c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</row>
    <row r="91" spans="2:23" s="5" customFormat="1" x14ac:dyDescent="0.25">
      <c r="B91" s="68">
        <v>2481</v>
      </c>
      <c r="C91" s="18"/>
      <c r="D91" s="144">
        <v>39630</v>
      </c>
      <c r="E91" s="202">
        <f t="shared" si="1"/>
        <v>3.1054166666666667</v>
      </c>
      <c r="M91" s="110"/>
      <c r="N91" s="110"/>
      <c r="O91" s="110"/>
      <c r="P91" s="110"/>
      <c r="Q91" s="110"/>
      <c r="R91" s="110"/>
      <c r="S91" s="110"/>
      <c r="T91" s="110"/>
      <c r="U91" s="110"/>
      <c r="V91" s="110"/>
      <c r="W91" s="110"/>
    </row>
    <row r="92" spans="2:23" s="5" customFormat="1" x14ac:dyDescent="0.25">
      <c r="B92" s="68">
        <v>2349</v>
      </c>
      <c r="C92" s="18"/>
      <c r="D92" s="144">
        <v>39661</v>
      </c>
      <c r="E92" s="202">
        <f t="shared" si="1"/>
        <v>3.0113333333333334</v>
      </c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</row>
    <row r="93" spans="2:23" s="5" customFormat="1" x14ac:dyDescent="0.25">
      <c r="B93" s="68">
        <v>2055</v>
      </c>
      <c r="C93" s="18"/>
      <c r="D93" s="144">
        <v>39692</v>
      </c>
      <c r="E93" s="202">
        <f t="shared" si="1"/>
        <v>2.8994166666666663</v>
      </c>
      <c r="M93" s="110"/>
      <c r="N93" s="110"/>
      <c r="O93" s="110"/>
      <c r="P93" s="110"/>
      <c r="Q93" s="110"/>
      <c r="R93" s="110"/>
      <c r="S93" s="110"/>
      <c r="T93" s="110"/>
      <c r="U93" s="110"/>
      <c r="V93" s="110"/>
      <c r="W93" s="110"/>
    </row>
    <row r="94" spans="2:23" s="5" customFormat="1" x14ac:dyDescent="0.25">
      <c r="B94" s="68">
        <v>1915</v>
      </c>
      <c r="C94" s="18"/>
      <c r="D94" s="144">
        <v>39722</v>
      </c>
      <c r="E94" s="202">
        <f t="shared" si="1"/>
        <v>2.8182499999999999</v>
      </c>
      <c r="M94" s="110"/>
      <c r="N94" s="110"/>
      <c r="O94" s="110"/>
      <c r="P94" s="110"/>
      <c r="Q94" s="110"/>
      <c r="R94" s="110"/>
      <c r="S94" s="110"/>
      <c r="T94" s="110"/>
      <c r="U94" s="110"/>
      <c r="V94" s="110"/>
      <c r="W94" s="110"/>
    </row>
    <row r="95" spans="2:23" s="5" customFormat="1" x14ac:dyDescent="0.25">
      <c r="B95" s="68">
        <v>1881</v>
      </c>
      <c r="C95" s="18"/>
      <c r="D95" s="144">
        <v>39753</v>
      </c>
      <c r="E95" s="202">
        <f t="shared" si="1"/>
        <v>2.7038333333333333</v>
      </c>
      <c r="M95" s="110"/>
      <c r="N95" s="110"/>
      <c r="O95" s="110"/>
      <c r="P95" s="110"/>
      <c r="Q95" s="110"/>
      <c r="R95" s="110"/>
      <c r="S95" s="110"/>
      <c r="T95" s="110"/>
      <c r="U95" s="110"/>
      <c r="V95" s="110"/>
      <c r="W95" s="110"/>
    </row>
    <row r="96" spans="2:23" s="5" customFormat="1" x14ac:dyDescent="0.25">
      <c r="B96" s="68">
        <v>1376</v>
      </c>
      <c r="C96" s="18"/>
      <c r="D96" s="144">
        <v>39783</v>
      </c>
      <c r="E96" s="202">
        <f t="shared" si="1"/>
        <v>2.5849166666666665</v>
      </c>
      <c r="M96" s="110"/>
      <c r="N96" s="110"/>
      <c r="O96" s="110"/>
      <c r="P96" s="110"/>
      <c r="Q96" s="110"/>
      <c r="R96" s="110"/>
      <c r="S96" s="110"/>
      <c r="T96" s="110"/>
      <c r="U96" s="110"/>
      <c r="V96" s="110"/>
      <c r="W96" s="110"/>
    </row>
    <row r="97" spans="2:23" s="5" customFormat="1" x14ac:dyDescent="0.25">
      <c r="B97" s="68">
        <v>1792</v>
      </c>
      <c r="C97" s="18"/>
      <c r="D97" s="144">
        <v>39814</v>
      </c>
      <c r="E97" s="202">
        <f t="shared" si="1"/>
        <v>2.5065</v>
      </c>
      <c r="M97" s="110"/>
      <c r="N97" s="110"/>
      <c r="O97" s="110"/>
      <c r="P97" s="110"/>
      <c r="Q97" s="110"/>
      <c r="R97" s="110"/>
      <c r="S97" s="110"/>
      <c r="T97" s="110"/>
      <c r="U97" s="110"/>
      <c r="V97" s="110"/>
      <c r="W97" s="110"/>
    </row>
    <row r="98" spans="2:23" s="5" customFormat="1" x14ac:dyDescent="0.25">
      <c r="B98" s="68">
        <v>2351</v>
      </c>
      <c r="C98" s="18"/>
      <c r="D98" s="144">
        <v>39845</v>
      </c>
      <c r="E98" s="202">
        <f t="shared" si="1"/>
        <v>2.3611666666666666</v>
      </c>
      <c r="M98" s="110"/>
      <c r="N98" s="110"/>
      <c r="O98" s="110"/>
      <c r="P98" s="110"/>
      <c r="Q98" s="110"/>
      <c r="R98" s="110"/>
      <c r="S98" s="110"/>
      <c r="T98" s="110"/>
      <c r="U98" s="110"/>
      <c r="V98" s="110"/>
      <c r="W98" s="110"/>
    </row>
    <row r="99" spans="2:23" s="5" customFormat="1" x14ac:dyDescent="0.25">
      <c r="B99" s="68">
        <v>2020</v>
      </c>
      <c r="C99" s="18"/>
      <c r="D99" s="144">
        <v>39873</v>
      </c>
      <c r="E99" s="202">
        <f t="shared" si="1"/>
        <v>2.2639999999999998</v>
      </c>
      <c r="M99" s="110"/>
      <c r="N99" s="110"/>
      <c r="O99" s="110"/>
      <c r="P99" s="110"/>
      <c r="Q99" s="110"/>
      <c r="R99" s="110"/>
      <c r="S99" s="110"/>
      <c r="T99" s="110"/>
      <c r="U99" s="110"/>
      <c r="V99" s="110"/>
      <c r="W99" s="110"/>
    </row>
    <row r="100" spans="2:23" s="5" customFormat="1" x14ac:dyDescent="0.25">
      <c r="B100" s="68">
        <v>2298</v>
      </c>
      <c r="C100" s="18"/>
      <c r="D100" s="144">
        <v>39904</v>
      </c>
      <c r="E100" s="202">
        <f t="shared" si="1"/>
        <v>2.1886666666666663</v>
      </c>
      <c r="M100" s="110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</row>
    <row r="101" spans="2:23" s="5" customFormat="1" x14ac:dyDescent="0.25">
      <c r="B101" s="68">
        <v>2980</v>
      </c>
      <c r="C101" s="18"/>
      <c r="D101" s="144">
        <v>39934</v>
      </c>
      <c r="E101" s="202">
        <f t="shared" si="1"/>
        <v>2.1538333333333335</v>
      </c>
      <c r="M101" s="110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</row>
    <row r="102" spans="2:23" s="5" customFormat="1" x14ac:dyDescent="0.25">
      <c r="B102" s="68">
        <v>3469</v>
      </c>
      <c r="C102" s="18"/>
      <c r="D102" s="144">
        <v>39965</v>
      </c>
      <c r="E102" s="202">
        <f t="shared" si="1"/>
        <v>2.2472500000000002</v>
      </c>
      <c r="M102" s="110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</row>
    <row r="103" spans="2:23" s="5" customFormat="1" x14ac:dyDescent="0.25">
      <c r="B103" s="68">
        <v>3646</v>
      </c>
      <c r="C103" s="18"/>
      <c r="D103" s="144">
        <v>39995</v>
      </c>
      <c r="E103" s="202">
        <f t="shared" si="1"/>
        <v>2.3443333333333336</v>
      </c>
      <c r="M103" s="110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</row>
    <row r="104" spans="2:23" s="5" customFormat="1" x14ac:dyDescent="0.25">
      <c r="B104" s="68">
        <v>3490</v>
      </c>
      <c r="C104" s="18"/>
      <c r="D104" s="144">
        <v>40026</v>
      </c>
      <c r="E104" s="202">
        <f t="shared" si="1"/>
        <v>2.4394166666666663</v>
      </c>
      <c r="M104" s="110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</row>
    <row r="105" spans="2:23" s="5" customFormat="1" x14ac:dyDescent="0.25">
      <c r="B105" s="68">
        <v>5188</v>
      </c>
      <c r="C105" s="18"/>
      <c r="D105" s="144">
        <v>40057</v>
      </c>
      <c r="E105" s="202">
        <f t="shared" si="1"/>
        <v>2.7004999999999999</v>
      </c>
      <c r="M105" s="110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</row>
    <row r="106" spans="2:23" s="5" customFormat="1" x14ac:dyDescent="0.25">
      <c r="B106" s="68">
        <v>3807</v>
      </c>
      <c r="C106" s="18"/>
      <c r="D106" s="144">
        <v>40087</v>
      </c>
      <c r="E106" s="202">
        <f t="shared" si="1"/>
        <v>2.8581666666666665</v>
      </c>
      <c r="M106" s="110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</row>
    <row r="107" spans="2:23" s="5" customFormat="1" x14ac:dyDescent="0.25">
      <c r="B107" s="68">
        <v>3603</v>
      </c>
      <c r="C107" s="18"/>
      <c r="D107" s="144">
        <v>40118</v>
      </c>
      <c r="E107" s="202">
        <f t="shared" si="1"/>
        <v>3.0016666666666665</v>
      </c>
      <c r="M107" s="110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</row>
    <row r="108" spans="2:23" s="5" customFormat="1" x14ac:dyDescent="0.25">
      <c r="B108" s="68">
        <v>2526</v>
      </c>
      <c r="C108" s="18"/>
      <c r="D108" s="144">
        <v>40148</v>
      </c>
      <c r="E108" s="202">
        <f t="shared" si="1"/>
        <v>3.0975000000000001</v>
      </c>
      <c r="M108" s="110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</row>
    <row r="109" spans="2:23" s="5" customFormat="1" x14ac:dyDescent="0.25">
      <c r="B109" s="68">
        <v>2988</v>
      </c>
      <c r="C109" s="18"/>
      <c r="D109" s="144">
        <v>40179</v>
      </c>
      <c r="E109" s="202">
        <f t="shared" si="1"/>
        <v>3.1971666666666665</v>
      </c>
      <c r="M109" s="110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</row>
    <row r="110" spans="2:23" s="5" customFormat="1" x14ac:dyDescent="0.25">
      <c r="B110" s="68">
        <v>3365</v>
      </c>
      <c r="C110" s="18"/>
      <c r="D110" s="144">
        <v>40210</v>
      </c>
      <c r="E110" s="202">
        <f t="shared" si="1"/>
        <v>3.2816666666666667</v>
      </c>
      <c r="M110" s="110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</row>
    <row r="111" spans="2:23" s="5" customFormat="1" x14ac:dyDescent="0.25">
      <c r="B111" s="68">
        <v>3886</v>
      </c>
      <c r="C111" s="18"/>
      <c r="D111" s="144">
        <v>40238</v>
      </c>
      <c r="E111" s="202">
        <f t="shared" si="1"/>
        <v>3.4371666666666667</v>
      </c>
      <c r="M111" s="110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</row>
    <row r="112" spans="2:23" s="5" customFormat="1" x14ac:dyDescent="0.25">
      <c r="B112" s="68">
        <v>3464</v>
      </c>
      <c r="C112" s="18"/>
      <c r="D112" s="144">
        <v>40269</v>
      </c>
      <c r="E112" s="202">
        <f t="shared" si="1"/>
        <v>3.5343333333333335</v>
      </c>
      <c r="M112" s="110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</row>
    <row r="113" spans="2:23" s="5" customFormat="1" x14ac:dyDescent="0.25">
      <c r="B113" s="68">
        <v>2884</v>
      </c>
      <c r="C113" s="18"/>
      <c r="D113" s="144">
        <v>40299</v>
      </c>
      <c r="E113" s="202">
        <f t="shared" si="1"/>
        <v>3.5263333333333335</v>
      </c>
      <c r="M113" s="110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</row>
    <row r="114" spans="2:23" s="5" customFormat="1" x14ac:dyDescent="0.25">
      <c r="B114" s="68">
        <v>2847</v>
      </c>
      <c r="C114" s="18"/>
      <c r="D114" s="144">
        <v>40330</v>
      </c>
      <c r="E114" s="202">
        <f t="shared" si="1"/>
        <v>3.4744999999999999</v>
      </c>
      <c r="M114" s="110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</row>
    <row r="115" spans="2:23" s="5" customFormat="1" x14ac:dyDescent="0.25">
      <c r="B115" s="68">
        <v>2898</v>
      </c>
      <c r="C115" s="18"/>
      <c r="D115" s="144">
        <v>40360</v>
      </c>
      <c r="E115" s="202">
        <f t="shared" si="1"/>
        <v>3.4121666666666663</v>
      </c>
      <c r="M115" s="110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</row>
    <row r="116" spans="2:23" s="5" customFormat="1" x14ac:dyDescent="0.25">
      <c r="B116" s="68">
        <v>3404</v>
      </c>
      <c r="C116" s="18"/>
      <c r="D116" s="144">
        <v>40391</v>
      </c>
      <c r="E116" s="202">
        <f t="shared" si="1"/>
        <v>3.4049999999999998</v>
      </c>
      <c r="M116" s="110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</row>
    <row r="117" spans="2:23" s="5" customFormat="1" x14ac:dyDescent="0.25">
      <c r="B117" s="68">
        <v>3190</v>
      </c>
      <c r="C117" s="18"/>
      <c r="D117" s="144">
        <v>40422</v>
      </c>
      <c r="E117" s="202">
        <f t="shared" si="1"/>
        <v>3.2385000000000002</v>
      </c>
      <c r="M117" s="110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</row>
    <row r="118" spans="2:23" s="5" customFormat="1" x14ac:dyDescent="0.25">
      <c r="B118" s="68">
        <v>2956</v>
      </c>
      <c r="C118" s="18"/>
      <c r="D118" s="144">
        <v>40452</v>
      </c>
      <c r="E118" s="202">
        <f t="shared" si="1"/>
        <v>3.1675833333333334</v>
      </c>
      <c r="M118" s="110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</row>
    <row r="119" spans="2:23" s="5" customFormat="1" x14ac:dyDescent="0.25">
      <c r="B119" s="68">
        <v>3934</v>
      </c>
      <c r="C119" s="18"/>
      <c r="D119" s="144">
        <v>40483</v>
      </c>
      <c r="E119" s="202">
        <f t="shared" si="1"/>
        <v>3.1951666666666667</v>
      </c>
      <c r="M119" s="110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</row>
    <row r="120" spans="2:23" s="5" customFormat="1" x14ac:dyDescent="0.25">
      <c r="B120" s="68">
        <v>3074</v>
      </c>
      <c r="C120" s="18"/>
      <c r="D120" s="144">
        <v>40513</v>
      </c>
      <c r="E120" s="202">
        <f t="shared" si="1"/>
        <v>3.2408333333333337</v>
      </c>
      <c r="M120" s="110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</row>
    <row r="121" spans="2:23" s="5" customFormat="1" x14ac:dyDescent="0.25">
      <c r="B121" s="68">
        <v>2727</v>
      </c>
      <c r="C121" s="18"/>
      <c r="D121" s="144">
        <v>40544</v>
      </c>
      <c r="E121" s="202">
        <f t="shared" si="1"/>
        <v>3.2190833333333333</v>
      </c>
      <c r="M121" s="110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</row>
    <row r="122" spans="2:23" s="5" customFormat="1" x14ac:dyDescent="0.25">
      <c r="B122" s="68">
        <v>3571</v>
      </c>
      <c r="C122" s="18"/>
      <c r="D122" s="144">
        <v>40575</v>
      </c>
      <c r="E122" s="202">
        <f t="shared" si="1"/>
        <v>3.2362500000000001</v>
      </c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</row>
    <row r="123" spans="2:23" s="5" customFormat="1" x14ac:dyDescent="0.25">
      <c r="B123" s="68">
        <v>3249</v>
      </c>
      <c r="C123" s="18"/>
      <c r="D123" s="144">
        <v>40603</v>
      </c>
      <c r="E123" s="202">
        <f t="shared" si="1"/>
        <v>3.1831666666666667</v>
      </c>
      <c r="M123" s="110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</row>
    <row r="124" spans="2:23" s="5" customFormat="1" x14ac:dyDescent="0.25">
      <c r="B124" s="68">
        <v>3786</v>
      </c>
      <c r="C124" s="18"/>
      <c r="D124" s="144">
        <v>40634</v>
      </c>
      <c r="E124" s="202">
        <f t="shared" si="1"/>
        <v>3.21</v>
      </c>
      <c r="M124" s="110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</row>
    <row r="125" spans="2:23" s="5" customFormat="1" x14ac:dyDescent="0.25">
      <c r="B125" s="68">
        <v>3162</v>
      </c>
      <c r="C125" s="18"/>
      <c r="D125" s="144">
        <v>40664</v>
      </c>
      <c r="E125" s="202">
        <f t="shared" ref="E125:E154" si="2">+AVERAGE(B114:B125)/1000</f>
        <v>3.2331666666666665</v>
      </c>
      <c r="M125" s="110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</row>
    <row r="126" spans="2:23" s="5" customFormat="1" x14ac:dyDescent="0.25">
      <c r="B126" s="68">
        <v>3585</v>
      </c>
      <c r="C126" s="18"/>
      <c r="D126" s="144">
        <v>40695</v>
      </c>
      <c r="E126" s="202">
        <f t="shared" si="2"/>
        <v>3.2946666666666666</v>
      </c>
      <c r="M126" s="110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</row>
    <row r="127" spans="2:23" s="5" customFormat="1" x14ac:dyDescent="0.25">
      <c r="B127" s="68">
        <v>3442</v>
      </c>
      <c r="C127" s="18"/>
      <c r="D127" s="144">
        <v>40725</v>
      </c>
      <c r="E127" s="202">
        <f t="shared" si="2"/>
        <v>3.34</v>
      </c>
      <c r="M127" s="110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</row>
    <row r="128" spans="2:23" s="5" customFormat="1" x14ac:dyDescent="0.25">
      <c r="B128" s="68">
        <v>3445</v>
      </c>
      <c r="C128" s="18"/>
      <c r="D128" s="144">
        <v>40756</v>
      </c>
      <c r="E128" s="202">
        <f t="shared" si="2"/>
        <v>3.3434166666666667</v>
      </c>
      <c r="M128" s="110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</row>
    <row r="129" spans="2:23" s="5" customFormat="1" x14ac:dyDescent="0.25">
      <c r="B129" s="68">
        <v>2995</v>
      </c>
      <c r="C129" s="18"/>
      <c r="D129" s="144">
        <v>40787</v>
      </c>
      <c r="E129" s="202">
        <f t="shared" si="2"/>
        <v>3.3271666666666664</v>
      </c>
      <c r="M129" s="110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</row>
    <row r="130" spans="2:23" s="5" customFormat="1" x14ac:dyDescent="0.25">
      <c r="B130" s="68">
        <v>3117</v>
      </c>
      <c r="C130" s="18"/>
      <c r="D130" s="144">
        <v>40817</v>
      </c>
      <c r="E130" s="202">
        <f t="shared" si="2"/>
        <v>3.3405833333333335</v>
      </c>
      <c r="M130" s="110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</row>
    <row r="131" spans="2:23" s="5" customFormat="1" x14ac:dyDescent="0.25">
      <c r="B131" s="68">
        <v>2826</v>
      </c>
      <c r="C131" s="18"/>
      <c r="D131" s="144">
        <v>40848</v>
      </c>
      <c r="E131" s="202">
        <f t="shared" si="2"/>
        <v>3.2482500000000001</v>
      </c>
      <c r="M131" s="110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</row>
    <row r="132" spans="2:23" s="5" customFormat="1" x14ac:dyDescent="0.25">
      <c r="B132" s="68">
        <v>2201</v>
      </c>
      <c r="C132" s="18"/>
      <c r="D132" s="144">
        <v>40878</v>
      </c>
      <c r="E132" s="202">
        <f t="shared" si="2"/>
        <v>3.1755</v>
      </c>
      <c r="M132" s="110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</row>
    <row r="133" spans="2:23" s="5" customFormat="1" x14ac:dyDescent="0.25">
      <c r="B133" s="68">
        <v>2422</v>
      </c>
      <c r="C133" s="18"/>
      <c r="D133" s="144">
        <v>40909</v>
      </c>
      <c r="E133" s="202">
        <f t="shared" si="2"/>
        <v>3.1500833333333333</v>
      </c>
      <c r="M133" s="110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</row>
    <row r="134" spans="2:23" s="5" customFormat="1" x14ac:dyDescent="0.25">
      <c r="B134" s="68">
        <v>2795</v>
      </c>
      <c r="C134" s="18"/>
      <c r="D134" s="144">
        <v>40940</v>
      </c>
      <c r="E134" s="202">
        <f t="shared" si="2"/>
        <v>3.0854166666666667</v>
      </c>
      <c r="M134" s="110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</row>
    <row r="135" spans="2:23" s="5" customFormat="1" x14ac:dyDescent="0.25">
      <c r="B135" s="68">
        <v>2697</v>
      </c>
      <c r="C135" s="18"/>
      <c r="D135" s="144">
        <v>40969</v>
      </c>
      <c r="E135" s="202">
        <f t="shared" si="2"/>
        <v>3.0394166666666664</v>
      </c>
      <c r="M135" s="110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</row>
    <row r="136" spans="2:23" s="5" customFormat="1" x14ac:dyDescent="0.25">
      <c r="B136" s="68">
        <v>2606</v>
      </c>
      <c r="C136" s="18"/>
      <c r="D136" s="144">
        <v>41000</v>
      </c>
      <c r="E136" s="202">
        <f t="shared" si="2"/>
        <v>2.9410833333333333</v>
      </c>
      <c r="M136" s="110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</row>
    <row r="137" spans="2:23" s="5" customFormat="1" x14ac:dyDescent="0.25">
      <c r="B137" s="68">
        <v>2348</v>
      </c>
      <c r="C137" s="18"/>
      <c r="D137" s="144">
        <v>41030</v>
      </c>
      <c r="E137" s="202">
        <f t="shared" si="2"/>
        <v>2.8732500000000001</v>
      </c>
      <c r="M137" s="110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</row>
    <row r="138" spans="2:23" s="5" customFormat="1" x14ac:dyDescent="0.25">
      <c r="B138" s="68">
        <v>2721</v>
      </c>
      <c r="C138" s="18"/>
      <c r="D138" s="144">
        <v>41061</v>
      </c>
      <c r="E138" s="202">
        <f t="shared" si="2"/>
        <v>2.80125</v>
      </c>
      <c r="M138" s="110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</row>
    <row r="139" spans="2:23" s="5" customFormat="1" x14ac:dyDescent="0.25">
      <c r="B139" s="68">
        <v>2543</v>
      </c>
      <c r="C139" s="18"/>
      <c r="D139" s="144">
        <v>41091</v>
      </c>
      <c r="E139" s="202">
        <f t="shared" si="2"/>
        <v>2.7263333333333333</v>
      </c>
      <c r="M139" s="110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</row>
    <row r="140" spans="2:23" s="5" customFormat="1" x14ac:dyDescent="0.25">
      <c r="B140" s="68">
        <v>2664</v>
      </c>
      <c r="C140" s="18"/>
      <c r="D140" s="144">
        <v>41122</v>
      </c>
      <c r="E140" s="202">
        <f t="shared" si="2"/>
        <v>2.6612499999999999</v>
      </c>
      <c r="M140" s="110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</row>
    <row r="141" spans="2:23" s="5" customFormat="1" x14ac:dyDescent="0.25">
      <c r="B141" s="68">
        <v>2313</v>
      </c>
      <c r="C141" s="18"/>
      <c r="D141" s="144">
        <v>41153</v>
      </c>
      <c r="E141" s="202">
        <f t="shared" si="2"/>
        <v>2.6044166666666664</v>
      </c>
      <c r="M141" s="110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</row>
    <row r="142" spans="2:23" s="5" customFormat="1" x14ac:dyDescent="0.25">
      <c r="B142" s="68">
        <v>2176</v>
      </c>
      <c r="C142" s="18"/>
      <c r="D142" s="144">
        <v>41183</v>
      </c>
      <c r="E142" s="202">
        <f t="shared" si="2"/>
        <v>2.5259999999999998</v>
      </c>
      <c r="M142" s="110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</row>
    <row r="143" spans="2:23" s="5" customFormat="1" x14ac:dyDescent="0.25">
      <c r="B143" s="68">
        <v>2140</v>
      </c>
      <c r="C143" s="18"/>
      <c r="D143" s="144">
        <v>41214</v>
      </c>
      <c r="E143" s="202">
        <f t="shared" si="2"/>
        <v>2.4688333333333334</v>
      </c>
      <c r="M143" s="110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</row>
    <row r="144" spans="2:23" s="5" customFormat="1" x14ac:dyDescent="0.25">
      <c r="B144" s="68">
        <v>1820</v>
      </c>
      <c r="C144" s="18"/>
      <c r="D144" s="144">
        <v>41244</v>
      </c>
      <c r="E144" s="202">
        <f t="shared" si="2"/>
        <v>2.4370833333333333</v>
      </c>
      <c r="M144" s="110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</row>
    <row r="145" spans="2:25" s="5" customFormat="1" x14ac:dyDescent="0.25">
      <c r="B145" s="68">
        <v>2094</v>
      </c>
      <c r="C145" s="18"/>
      <c r="D145" s="144">
        <v>41275</v>
      </c>
      <c r="E145" s="202">
        <f t="shared" si="2"/>
        <v>2.4097499999999998</v>
      </c>
      <c r="M145" s="110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</row>
    <row r="146" spans="2:25" s="158" customFormat="1" x14ac:dyDescent="0.25">
      <c r="B146" s="68">
        <v>2391</v>
      </c>
      <c r="C146" s="29"/>
      <c r="D146" s="144">
        <v>41306</v>
      </c>
      <c r="E146" s="202">
        <f t="shared" si="2"/>
        <v>2.3760833333333333</v>
      </c>
      <c r="M146" s="112"/>
      <c r="N146" s="112"/>
      <c r="O146" s="110"/>
      <c r="P146" s="110"/>
      <c r="Q146" s="110"/>
      <c r="R146" s="110"/>
      <c r="S146" s="110"/>
      <c r="T146" s="110"/>
      <c r="U146" s="110"/>
      <c r="V146" s="110"/>
      <c r="W146" s="110"/>
      <c r="X146" s="5"/>
      <c r="Y146" s="5"/>
    </row>
    <row r="147" spans="2:25" s="158" customFormat="1" x14ac:dyDescent="0.25">
      <c r="B147" s="68">
        <v>2455</v>
      </c>
      <c r="C147" s="29"/>
      <c r="D147" s="144">
        <v>41334</v>
      </c>
      <c r="E147" s="202">
        <f t="shared" si="2"/>
        <v>2.3559166666666664</v>
      </c>
      <c r="M147" s="112"/>
      <c r="N147" s="112"/>
      <c r="O147" s="110"/>
      <c r="P147" s="110"/>
      <c r="Q147" s="110"/>
      <c r="R147" s="110"/>
      <c r="S147" s="110"/>
      <c r="T147" s="110"/>
      <c r="U147" s="110"/>
      <c r="V147" s="110"/>
      <c r="W147" s="110"/>
      <c r="X147" s="5"/>
      <c r="Y147" s="5"/>
    </row>
    <row r="148" spans="2:25" s="158" customFormat="1" x14ac:dyDescent="0.25">
      <c r="B148" s="68">
        <v>1917</v>
      </c>
      <c r="C148" s="29"/>
      <c r="D148" s="144">
        <v>41365</v>
      </c>
      <c r="E148" s="202">
        <f t="shared" si="2"/>
        <v>2.2985000000000002</v>
      </c>
      <c r="M148" s="112"/>
      <c r="N148" s="112"/>
      <c r="O148" s="110"/>
      <c r="P148" s="110"/>
      <c r="Q148" s="110"/>
      <c r="R148" s="110"/>
      <c r="S148" s="110"/>
      <c r="T148" s="110"/>
      <c r="U148" s="110"/>
      <c r="V148" s="110"/>
      <c r="W148" s="110"/>
      <c r="X148" s="5"/>
      <c r="Y148" s="5"/>
    </row>
    <row r="149" spans="2:25" s="158" customFormat="1" x14ac:dyDescent="0.25">
      <c r="B149" s="68">
        <v>2334</v>
      </c>
      <c r="C149" s="29"/>
      <c r="D149" s="144">
        <v>41395</v>
      </c>
      <c r="E149" s="202">
        <f t="shared" si="2"/>
        <v>2.2973333333333334</v>
      </c>
      <c r="M149" s="112"/>
      <c r="N149" s="112"/>
      <c r="O149" s="110"/>
      <c r="P149" s="110"/>
      <c r="Q149" s="110"/>
      <c r="R149" s="110"/>
      <c r="S149" s="110"/>
      <c r="T149" s="110"/>
      <c r="U149" s="110"/>
      <c r="V149" s="110"/>
      <c r="W149" s="110"/>
      <c r="X149" s="5"/>
      <c r="Y149" s="5"/>
    </row>
    <row r="150" spans="2:25" s="158" customFormat="1" x14ac:dyDescent="0.25">
      <c r="B150" s="68">
        <v>2629</v>
      </c>
      <c r="C150" s="29"/>
      <c r="D150" s="144">
        <v>41426</v>
      </c>
      <c r="E150" s="202">
        <f t="shared" si="2"/>
        <v>2.2896666666666663</v>
      </c>
      <c r="M150" s="112"/>
      <c r="N150" s="112"/>
      <c r="O150" s="110"/>
      <c r="P150" s="110"/>
      <c r="Q150" s="110"/>
      <c r="R150" s="110"/>
      <c r="S150" s="110"/>
      <c r="T150" s="110"/>
      <c r="U150" s="110"/>
      <c r="V150" s="110"/>
      <c r="W150" s="110"/>
      <c r="X150" s="5"/>
      <c r="Y150" s="5"/>
    </row>
    <row r="151" spans="2:25" s="158" customFormat="1" x14ac:dyDescent="0.25">
      <c r="B151" s="68">
        <v>2297</v>
      </c>
      <c r="C151" s="29"/>
      <c r="D151" s="144">
        <v>41456</v>
      </c>
      <c r="E151" s="202">
        <f t="shared" si="2"/>
        <v>2.2691666666666666</v>
      </c>
      <c r="M151" s="112"/>
      <c r="N151" s="112"/>
      <c r="O151" s="110"/>
      <c r="P151" s="110"/>
      <c r="Q151" s="110"/>
      <c r="R151" s="110"/>
      <c r="S151" s="110"/>
      <c r="T151" s="110"/>
      <c r="U151" s="110"/>
      <c r="V151" s="110"/>
      <c r="W151" s="110"/>
      <c r="X151" s="5"/>
      <c r="Y151" s="5"/>
    </row>
    <row r="152" spans="2:25" s="158" customFormat="1" x14ac:dyDescent="0.25">
      <c r="B152" s="68">
        <v>2830</v>
      </c>
      <c r="C152" s="29"/>
      <c r="D152" s="144">
        <v>41487</v>
      </c>
      <c r="E152" s="202">
        <f t="shared" si="2"/>
        <v>2.2829999999999999</v>
      </c>
      <c r="M152" s="112"/>
      <c r="N152" s="112"/>
      <c r="O152" s="110"/>
      <c r="P152" s="110"/>
      <c r="Q152" s="110"/>
      <c r="R152" s="110"/>
      <c r="S152" s="110"/>
      <c r="T152" s="110"/>
      <c r="U152" s="110"/>
      <c r="V152" s="110"/>
      <c r="W152" s="110"/>
      <c r="X152" s="5"/>
      <c r="Y152" s="5"/>
    </row>
    <row r="153" spans="2:25" s="158" customFormat="1" x14ac:dyDescent="0.25">
      <c r="B153" s="68">
        <v>2754</v>
      </c>
      <c r="C153" s="29"/>
      <c r="D153" s="144">
        <v>41518</v>
      </c>
      <c r="E153" s="202">
        <f t="shared" si="2"/>
        <v>2.31975</v>
      </c>
      <c r="M153" s="112"/>
      <c r="N153" s="112"/>
      <c r="O153" s="110"/>
      <c r="P153" s="110"/>
      <c r="Q153" s="110"/>
      <c r="R153" s="110"/>
      <c r="S153" s="110"/>
      <c r="T153" s="110"/>
      <c r="U153" s="110"/>
      <c r="V153" s="110"/>
      <c r="W153" s="110"/>
      <c r="X153" s="5"/>
      <c r="Y153" s="5"/>
    </row>
    <row r="154" spans="2:25" s="158" customFormat="1" x14ac:dyDescent="0.25">
      <c r="B154" s="68">
        <v>3040</v>
      </c>
      <c r="C154" s="29"/>
      <c r="D154" s="144">
        <v>41548</v>
      </c>
      <c r="E154" s="202">
        <f t="shared" si="2"/>
        <v>2.39175</v>
      </c>
      <c r="M154" s="112"/>
      <c r="N154" s="112"/>
      <c r="O154" s="110"/>
      <c r="P154" s="110"/>
      <c r="Q154" s="110"/>
      <c r="R154" s="110"/>
      <c r="S154" s="110"/>
      <c r="T154" s="110"/>
      <c r="U154" s="110"/>
      <c r="V154" s="110"/>
      <c r="W154" s="110"/>
      <c r="X154" s="5"/>
      <c r="Y154" s="5"/>
    </row>
    <row r="155" spans="2:25" s="158" customFormat="1" x14ac:dyDescent="0.25">
      <c r="B155" s="68">
        <v>2369</v>
      </c>
      <c r="C155" s="29"/>
      <c r="D155" s="144">
        <v>41579</v>
      </c>
      <c r="E155" s="202">
        <f t="shared" ref="E155:E166" si="3">+AVERAGE(B144:B155)/1000</f>
        <v>2.4108333333333336</v>
      </c>
      <c r="M155" s="112"/>
      <c r="N155" s="112"/>
      <c r="O155" s="110"/>
      <c r="P155" s="110"/>
      <c r="Q155" s="110"/>
      <c r="R155" s="110"/>
      <c r="S155" s="110"/>
      <c r="T155" s="110"/>
      <c r="U155" s="110"/>
      <c r="V155" s="110"/>
      <c r="W155" s="110"/>
      <c r="X155" s="5"/>
      <c r="Y155" s="5"/>
    </row>
    <row r="156" spans="2:25" s="158" customFormat="1" x14ac:dyDescent="0.25">
      <c r="B156" s="68">
        <v>2005</v>
      </c>
      <c r="C156" s="29"/>
      <c r="D156" s="144">
        <v>41609</v>
      </c>
      <c r="E156" s="202">
        <f t="shared" si="3"/>
        <v>2.42625</v>
      </c>
      <c r="M156" s="112"/>
      <c r="N156" s="112"/>
      <c r="O156" s="110"/>
      <c r="P156" s="110"/>
      <c r="Q156" s="110"/>
      <c r="R156" s="110"/>
      <c r="S156" s="110"/>
      <c r="T156" s="110"/>
      <c r="U156" s="110"/>
      <c r="V156" s="110"/>
      <c r="W156" s="110"/>
      <c r="X156" s="5"/>
      <c r="Y156" s="5"/>
    </row>
    <row r="157" spans="2:25" s="112" customFormat="1" x14ac:dyDescent="0.25">
      <c r="B157" s="204">
        <v>2288</v>
      </c>
      <c r="C157" s="29"/>
      <c r="D157" s="144">
        <v>41640</v>
      </c>
      <c r="E157" s="202">
        <f t="shared" si="3"/>
        <v>2.4424166666666665</v>
      </c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</row>
    <row r="158" spans="2:25" s="112" customFormat="1" x14ac:dyDescent="0.25">
      <c r="B158" s="204">
        <v>2452</v>
      </c>
      <c r="C158" s="29"/>
      <c r="D158" s="144">
        <v>41671</v>
      </c>
      <c r="E158" s="202">
        <f t="shared" si="3"/>
        <v>2.4474999999999998</v>
      </c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</row>
    <row r="159" spans="2:25" s="112" customFormat="1" x14ac:dyDescent="0.25">
      <c r="B159" s="204">
        <v>3109</v>
      </c>
      <c r="C159" s="29"/>
      <c r="D159" s="144">
        <v>41699</v>
      </c>
      <c r="E159" s="202">
        <f t="shared" si="3"/>
        <v>2.5019999999999998</v>
      </c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</row>
    <row r="160" spans="2:25" x14ac:dyDescent="0.25">
      <c r="B160" s="204">
        <v>2253</v>
      </c>
      <c r="C160" s="29"/>
      <c r="D160" s="144">
        <v>41730</v>
      </c>
      <c r="E160" s="202">
        <f t="shared" si="3"/>
        <v>2.5299999999999998</v>
      </c>
    </row>
    <row r="161" spans="2:5" x14ac:dyDescent="0.25">
      <c r="B161" s="204">
        <v>2539</v>
      </c>
      <c r="C161" s="29"/>
      <c r="D161" s="144">
        <v>41760</v>
      </c>
      <c r="E161" s="202">
        <f t="shared" si="3"/>
        <v>2.5470833333333336</v>
      </c>
    </row>
    <row r="162" spans="2:5" x14ac:dyDescent="0.25">
      <c r="B162" s="204">
        <v>2798</v>
      </c>
      <c r="C162" s="29"/>
      <c r="D162" s="144">
        <v>41791</v>
      </c>
      <c r="E162" s="202">
        <f t="shared" si="3"/>
        <v>2.5611666666666664</v>
      </c>
    </row>
    <row r="163" spans="2:5" x14ac:dyDescent="0.25">
      <c r="B163" s="204">
        <v>2153</v>
      </c>
      <c r="C163" s="29"/>
      <c r="D163" s="144">
        <v>41821</v>
      </c>
      <c r="E163" s="202">
        <f t="shared" si="3"/>
        <v>2.5491666666666664</v>
      </c>
    </row>
    <row r="164" spans="2:5" x14ac:dyDescent="0.25">
      <c r="B164" s="204">
        <v>2254</v>
      </c>
      <c r="C164" s="29"/>
      <c r="D164" s="144">
        <v>41852</v>
      </c>
      <c r="E164" s="202">
        <f t="shared" si="3"/>
        <v>2.5011666666666663</v>
      </c>
    </row>
    <row r="165" spans="2:5" x14ac:dyDescent="0.25">
      <c r="B165" s="204">
        <v>2094</v>
      </c>
      <c r="C165" s="29"/>
      <c r="D165" s="144">
        <v>41883</v>
      </c>
      <c r="E165" s="202">
        <f t="shared" si="3"/>
        <v>2.4461666666666666</v>
      </c>
    </row>
    <row r="166" spans="2:5" x14ac:dyDescent="0.25">
      <c r="B166" s="204">
        <v>1821</v>
      </c>
      <c r="C166" s="29"/>
      <c r="D166" s="144">
        <v>41913</v>
      </c>
      <c r="E166" s="202">
        <f t="shared" si="3"/>
        <v>2.3445833333333335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ignoredErrors>
    <ignoredError sqref="E53:E166" formulaRange="1"/>
  </ignoredError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66"/>
  <sheetViews>
    <sheetView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7109375" style="28" customWidth="1"/>
    <col min="14" max="14" width="8" style="112" hidden="1" customWidth="1"/>
    <col min="15" max="24" width="11.42578125" style="110"/>
    <col min="25" max="33" width="11.42578125" style="143"/>
    <col min="34" max="16384" width="11.42578125" style="28"/>
  </cols>
  <sheetData>
    <row r="1" spans="1:15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5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5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5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5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5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5" x14ac:dyDescent="0.25">
      <c r="A7" s="49"/>
      <c r="B7" s="30"/>
      <c r="C7" s="235" t="s">
        <v>167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5" x14ac:dyDescent="0.25">
      <c r="A8" s="49"/>
      <c r="B8" s="30"/>
      <c r="C8" s="232" t="s">
        <v>181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5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5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15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64"/>
    </row>
    <row r="12" spans="1:15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5" x14ac:dyDescent="0.25">
      <c r="A13" s="49"/>
      <c r="B13" s="60" t="s">
        <v>3</v>
      </c>
      <c r="C13" s="61">
        <v>184</v>
      </c>
      <c r="D13" s="61">
        <v>296</v>
      </c>
      <c r="E13" s="61">
        <v>261</v>
      </c>
      <c r="F13" s="61">
        <v>82</v>
      </c>
      <c r="G13" s="61">
        <v>25</v>
      </c>
      <c r="H13" s="62">
        <v>36</v>
      </c>
      <c r="I13" s="63">
        <v>43.999999999999993</v>
      </c>
      <c r="J13" s="63">
        <v>144</v>
      </c>
      <c r="K13" s="63">
        <v>-69.512195121951208</v>
      </c>
      <c r="L13" s="51"/>
      <c r="N13" s="112">
        <f>IF(H13="","",1)</f>
        <v>1</v>
      </c>
      <c r="O13" s="186"/>
    </row>
    <row r="14" spans="1:15" x14ac:dyDescent="0.25">
      <c r="A14" s="49"/>
      <c r="B14" s="60" t="s">
        <v>4</v>
      </c>
      <c r="C14" s="61">
        <v>398</v>
      </c>
      <c r="D14" s="61">
        <v>349</v>
      </c>
      <c r="E14" s="61">
        <v>268</v>
      </c>
      <c r="F14" s="61">
        <v>85</v>
      </c>
      <c r="G14" s="61">
        <v>19</v>
      </c>
      <c r="H14" s="62">
        <v>146</v>
      </c>
      <c r="I14" s="63">
        <v>668.42105263157896</v>
      </c>
      <c r="J14" s="63">
        <v>768.42105263157896</v>
      </c>
      <c r="K14" s="63">
        <v>-77.64705882352942</v>
      </c>
      <c r="L14" s="51"/>
      <c r="N14" s="112">
        <f t="shared" ref="N14:N24" si="0">IF(H14="","",1)</f>
        <v>1</v>
      </c>
      <c r="O14" s="186"/>
    </row>
    <row r="15" spans="1:15" x14ac:dyDescent="0.25">
      <c r="A15" s="49"/>
      <c r="B15" s="60" t="s">
        <v>5</v>
      </c>
      <c r="C15" s="61">
        <v>193</v>
      </c>
      <c r="D15" s="61">
        <v>472</v>
      </c>
      <c r="E15" s="61">
        <v>371</v>
      </c>
      <c r="F15" s="61">
        <v>47</v>
      </c>
      <c r="G15" s="61">
        <v>62</v>
      </c>
      <c r="H15" s="62">
        <v>863</v>
      </c>
      <c r="I15" s="63">
        <v>1291.9354838709678</v>
      </c>
      <c r="J15" s="63">
        <v>1391.9354838709678</v>
      </c>
      <c r="K15" s="63">
        <v>31.914893617021267</v>
      </c>
      <c r="L15" s="51"/>
      <c r="N15" s="112">
        <f t="shared" si="0"/>
        <v>1</v>
      </c>
      <c r="O15" s="186"/>
    </row>
    <row r="16" spans="1:15" x14ac:dyDescent="0.25">
      <c r="A16" s="49"/>
      <c r="B16" s="60" t="s">
        <v>6</v>
      </c>
      <c r="C16" s="61">
        <v>200</v>
      </c>
      <c r="D16" s="61">
        <v>279</v>
      </c>
      <c r="E16" s="61">
        <v>535</v>
      </c>
      <c r="F16" s="61">
        <v>124</v>
      </c>
      <c r="G16" s="61">
        <v>87</v>
      </c>
      <c r="H16" s="62">
        <v>451</v>
      </c>
      <c r="I16" s="63">
        <v>418.39080459770111</v>
      </c>
      <c r="J16" s="63">
        <v>518.39080459770116</v>
      </c>
      <c r="K16" s="63">
        <v>-29.838709677419352</v>
      </c>
      <c r="L16" s="51"/>
      <c r="N16" s="112">
        <f t="shared" si="0"/>
        <v>1</v>
      </c>
      <c r="O16" s="186"/>
    </row>
    <row r="17" spans="1:33" x14ac:dyDescent="0.25">
      <c r="A17" s="49"/>
      <c r="B17" s="60" t="s">
        <v>7</v>
      </c>
      <c r="C17" s="61">
        <v>669</v>
      </c>
      <c r="D17" s="61">
        <v>213</v>
      </c>
      <c r="E17" s="61">
        <v>382</v>
      </c>
      <c r="F17" s="61">
        <v>131</v>
      </c>
      <c r="G17" s="61">
        <v>22</v>
      </c>
      <c r="H17" s="62">
        <v>767</v>
      </c>
      <c r="I17" s="63">
        <v>3386.3636363636365</v>
      </c>
      <c r="J17" s="63">
        <v>3486.3636363636365</v>
      </c>
      <c r="K17" s="63">
        <v>-83.206106870229007</v>
      </c>
      <c r="L17" s="51"/>
      <c r="N17" s="112">
        <f t="shared" si="0"/>
        <v>1</v>
      </c>
      <c r="O17" s="186"/>
    </row>
    <row r="18" spans="1:33" x14ac:dyDescent="0.25">
      <c r="A18" s="49"/>
      <c r="B18" s="60" t="s">
        <v>8</v>
      </c>
      <c r="C18" s="61">
        <v>547</v>
      </c>
      <c r="D18" s="61">
        <v>95</v>
      </c>
      <c r="E18" s="61">
        <v>732</v>
      </c>
      <c r="F18" s="61">
        <v>73</v>
      </c>
      <c r="G18" s="61">
        <v>30</v>
      </c>
      <c r="H18" s="62">
        <v>1250</v>
      </c>
      <c r="I18" s="63">
        <v>4066.6666666666665</v>
      </c>
      <c r="J18" s="63">
        <v>4166.6666666666661</v>
      </c>
      <c r="K18" s="63">
        <v>-58.904109589041099</v>
      </c>
      <c r="L18" s="51"/>
      <c r="N18" s="112">
        <f t="shared" si="0"/>
        <v>1</v>
      </c>
      <c r="O18" s="186"/>
    </row>
    <row r="19" spans="1:33" x14ac:dyDescent="0.25">
      <c r="A19" s="49"/>
      <c r="B19" s="60" t="s">
        <v>9</v>
      </c>
      <c r="C19" s="61">
        <v>588</v>
      </c>
      <c r="D19" s="61">
        <v>341</v>
      </c>
      <c r="E19" s="61">
        <v>484</v>
      </c>
      <c r="F19" s="61">
        <v>75</v>
      </c>
      <c r="G19" s="61">
        <v>7</v>
      </c>
      <c r="H19" s="62">
        <v>466</v>
      </c>
      <c r="I19" s="63">
        <v>6557.1428571428569</v>
      </c>
      <c r="J19" s="63">
        <v>6657.1428571428569</v>
      </c>
      <c r="K19" s="63">
        <v>-90.666666666666657</v>
      </c>
      <c r="L19" s="51"/>
      <c r="N19" s="112">
        <f t="shared" si="0"/>
        <v>1</v>
      </c>
      <c r="O19" s="186"/>
    </row>
    <row r="20" spans="1:33" x14ac:dyDescent="0.25">
      <c r="A20" s="49"/>
      <c r="B20" s="60" t="s">
        <v>10</v>
      </c>
      <c r="C20" s="61">
        <v>668</v>
      </c>
      <c r="D20" s="61">
        <v>526</v>
      </c>
      <c r="E20" s="61">
        <v>582</v>
      </c>
      <c r="F20" s="61">
        <v>88</v>
      </c>
      <c r="G20" s="61">
        <v>-17</v>
      </c>
      <c r="H20" s="62">
        <v>152</v>
      </c>
      <c r="I20" s="63">
        <v>-994.11764705882354</v>
      </c>
      <c r="J20" s="63">
        <v>894.11764705882354</v>
      </c>
      <c r="K20" s="63">
        <v>-80</v>
      </c>
      <c r="L20" s="51"/>
      <c r="M20" s="119"/>
      <c r="N20" s="112">
        <f t="shared" si="0"/>
        <v>1</v>
      </c>
      <c r="O20" s="186"/>
    </row>
    <row r="21" spans="1:33" x14ac:dyDescent="0.25">
      <c r="A21" s="49"/>
      <c r="B21" s="60" t="s">
        <v>11</v>
      </c>
      <c r="C21" s="61">
        <v>906</v>
      </c>
      <c r="D21" s="61">
        <v>292</v>
      </c>
      <c r="E21" s="61">
        <v>301</v>
      </c>
      <c r="F21" s="61">
        <v>43</v>
      </c>
      <c r="G21" s="61">
        <v>13</v>
      </c>
      <c r="H21" s="62">
        <v>3</v>
      </c>
      <c r="I21" s="63">
        <v>-76.923076923076934</v>
      </c>
      <c r="J21" s="63">
        <v>23.076923076923077</v>
      </c>
      <c r="K21" s="63">
        <v>-69.767441860465112</v>
      </c>
      <c r="L21" s="51"/>
      <c r="N21" s="112">
        <f t="shared" si="0"/>
        <v>1</v>
      </c>
      <c r="O21" s="186"/>
    </row>
    <row r="22" spans="1:33" x14ac:dyDescent="0.25">
      <c r="A22" s="49"/>
      <c r="B22" s="60" t="s">
        <v>12</v>
      </c>
      <c r="C22" s="61">
        <v>764</v>
      </c>
      <c r="D22" s="61">
        <v>318</v>
      </c>
      <c r="E22" s="61">
        <v>249</v>
      </c>
      <c r="F22" s="61">
        <v>51</v>
      </c>
      <c r="G22" s="61">
        <v>15</v>
      </c>
      <c r="H22" s="58">
        <v>2</v>
      </c>
      <c r="I22" s="23">
        <v>-86.666666666666671</v>
      </c>
      <c r="J22" s="23">
        <v>13.333333333333334</v>
      </c>
      <c r="K22" s="23">
        <v>-70.588235294117638</v>
      </c>
      <c r="L22" s="51"/>
      <c r="N22" s="112">
        <f t="shared" si="0"/>
        <v>1</v>
      </c>
      <c r="O22" s="193"/>
    </row>
    <row r="23" spans="1:33" x14ac:dyDescent="0.25">
      <c r="A23" s="49"/>
      <c r="B23" s="60" t="s">
        <v>13</v>
      </c>
      <c r="C23" s="61">
        <v>841</v>
      </c>
      <c r="D23" s="61">
        <v>846</v>
      </c>
      <c r="E23" s="61">
        <v>178</v>
      </c>
      <c r="F23" s="61">
        <v>131</v>
      </c>
      <c r="G23" s="61">
        <v>16</v>
      </c>
      <c r="H23" s="62"/>
      <c r="I23" s="63" t="s">
        <v>110</v>
      </c>
      <c r="J23" s="63" t="s">
        <v>110</v>
      </c>
      <c r="K23" s="63" t="s">
        <v>110</v>
      </c>
      <c r="L23" s="51"/>
      <c r="N23" s="112" t="str">
        <f t="shared" si="0"/>
        <v/>
      </c>
      <c r="O23" s="186"/>
    </row>
    <row r="24" spans="1:33" x14ac:dyDescent="0.25">
      <c r="A24" s="49"/>
      <c r="B24" s="60" t="s">
        <v>14</v>
      </c>
      <c r="C24" s="61">
        <v>480</v>
      </c>
      <c r="D24" s="61">
        <v>698</v>
      </c>
      <c r="E24" s="61">
        <v>187</v>
      </c>
      <c r="F24" s="61">
        <v>79</v>
      </c>
      <c r="G24" s="61">
        <v>38</v>
      </c>
      <c r="H24" s="62"/>
      <c r="I24" s="63" t="s">
        <v>110</v>
      </c>
      <c r="J24" s="63" t="s">
        <v>110</v>
      </c>
      <c r="K24" s="63" t="s">
        <v>110</v>
      </c>
      <c r="L24" s="51"/>
      <c r="N24" s="112" t="str">
        <f t="shared" si="0"/>
        <v/>
      </c>
      <c r="O24" s="186"/>
    </row>
    <row r="25" spans="1:33" x14ac:dyDescent="0.25">
      <c r="A25" s="49"/>
      <c r="B25" s="64" t="s">
        <v>18</v>
      </c>
      <c r="C25" s="62">
        <v>6438</v>
      </c>
      <c r="D25" s="62">
        <v>4725</v>
      </c>
      <c r="E25" s="62">
        <v>4530</v>
      </c>
      <c r="F25" s="62">
        <v>1006</v>
      </c>
      <c r="G25" s="62">
        <v>351</v>
      </c>
      <c r="H25" s="57">
        <v>4136</v>
      </c>
      <c r="I25" s="56"/>
      <c r="J25" s="38"/>
      <c r="K25" s="38"/>
      <c r="L25" s="51"/>
    </row>
    <row r="26" spans="1:33" ht="18.75" customHeight="1" x14ac:dyDescent="0.25">
      <c r="A26" s="49"/>
      <c r="B26" s="64" t="s">
        <v>15</v>
      </c>
      <c r="C26" s="65"/>
      <c r="D26" s="65">
        <v>-26.607642124883501</v>
      </c>
      <c r="E26" s="65">
        <v>-4.126984126984123</v>
      </c>
      <c r="F26" s="65">
        <v>-77.79249448123619</v>
      </c>
      <c r="G26" s="65">
        <v>-65.109343936381705</v>
      </c>
      <c r="H26" s="37"/>
      <c r="I26" s="38"/>
      <c r="J26" s="38"/>
      <c r="K26" s="38"/>
      <c r="L26" s="51"/>
    </row>
    <row r="27" spans="1:33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3" ht="18.75" customHeight="1" x14ac:dyDescent="0.25">
      <c r="A28" s="49"/>
      <c r="B28" s="64" t="s">
        <v>16</v>
      </c>
      <c r="C28" s="62">
        <v>5117</v>
      </c>
      <c r="D28" s="62">
        <v>3181</v>
      </c>
      <c r="E28" s="62">
        <v>4165</v>
      </c>
      <c r="F28" s="62">
        <v>796</v>
      </c>
      <c r="G28" s="62">
        <v>297</v>
      </c>
      <c r="H28" s="58">
        <v>4136</v>
      </c>
      <c r="I28" s="59">
        <v>1292.5925925925926</v>
      </c>
      <c r="J28" s="23">
        <v>1392.5925925925926</v>
      </c>
      <c r="K28" s="23">
        <v>-62.688442211055275</v>
      </c>
      <c r="L28" s="51"/>
      <c r="O28" s="111"/>
    </row>
    <row r="29" spans="1:33" ht="18.75" customHeight="1" x14ac:dyDescent="0.25">
      <c r="A29" s="49"/>
      <c r="B29" s="64" t="s">
        <v>15</v>
      </c>
      <c r="C29" s="65"/>
      <c r="D29" s="65">
        <v>-37.834668751221422</v>
      </c>
      <c r="E29" s="65">
        <v>30.933668657654835</v>
      </c>
      <c r="F29" s="65">
        <v>-80.888355342136848</v>
      </c>
      <c r="G29" s="65">
        <v>-62.688442211055275</v>
      </c>
      <c r="H29" s="23">
        <v>1292.5925925925926</v>
      </c>
      <c r="I29" s="38"/>
      <c r="J29" s="38"/>
      <c r="K29" s="38"/>
      <c r="L29" s="51"/>
    </row>
    <row r="30" spans="1:33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3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3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112" t="s">
        <v>110</v>
      </c>
      <c r="O32" s="110"/>
      <c r="P32" s="110"/>
      <c r="Q32" s="110"/>
      <c r="R32" s="110"/>
      <c r="S32" s="110"/>
      <c r="T32" s="110"/>
      <c r="U32" s="110"/>
      <c r="V32" s="110"/>
      <c r="W32" s="110"/>
      <c r="X32" s="110"/>
      <c r="Y32" s="143"/>
      <c r="Z32" s="143"/>
      <c r="AA32" s="143"/>
      <c r="AB32" s="143"/>
      <c r="AC32" s="143"/>
      <c r="AD32" s="143"/>
      <c r="AE32" s="143"/>
      <c r="AF32" s="143"/>
      <c r="AG32" s="143"/>
    </row>
    <row r="33" spans="1:33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112" t="s">
        <v>110</v>
      </c>
      <c r="O33" s="110"/>
      <c r="P33" s="110"/>
      <c r="Q33" s="110"/>
      <c r="R33" s="110"/>
      <c r="S33" s="110"/>
      <c r="T33" s="110"/>
      <c r="U33" s="110"/>
      <c r="V33" s="110"/>
      <c r="W33" s="110"/>
      <c r="X33" s="110"/>
      <c r="Y33" s="143"/>
      <c r="Z33" s="143"/>
      <c r="AA33" s="143"/>
      <c r="AB33" s="143"/>
      <c r="AC33" s="143"/>
      <c r="AD33" s="143"/>
      <c r="AE33" s="143"/>
      <c r="AF33" s="143"/>
      <c r="AG33" s="143"/>
    </row>
    <row r="34" spans="1:33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112" t="s">
        <v>110</v>
      </c>
      <c r="O34" s="110"/>
      <c r="P34" s="110"/>
      <c r="Q34" s="110"/>
      <c r="R34" s="110"/>
      <c r="S34" s="110"/>
      <c r="T34" s="110"/>
      <c r="U34" s="110"/>
      <c r="V34" s="110"/>
      <c r="W34" s="110"/>
      <c r="X34" s="110"/>
      <c r="Y34" s="143"/>
      <c r="Z34" s="143"/>
      <c r="AA34" s="143"/>
      <c r="AB34" s="143"/>
      <c r="AC34" s="143"/>
      <c r="AD34" s="143"/>
      <c r="AE34" s="143"/>
      <c r="AF34" s="143"/>
      <c r="AG34" s="143"/>
    </row>
    <row r="35" spans="1:33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112" t="s">
        <v>110</v>
      </c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43"/>
      <c r="Z35" s="143"/>
      <c r="AA35" s="143"/>
      <c r="AB35" s="143"/>
      <c r="AC35" s="143"/>
      <c r="AD35" s="143"/>
      <c r="AE35" s="143"/>
      <c r="AF35" s="143"/>
      <c r="AG35" s="143"/>
    </row>
    <row r="36" spans="1:33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112" t="s">
        <v>110</v>
      </c>
      <c r="O36" s="110"/>
      <c r="P36" s="110"/>
      <c r="Q36" s="110"/>
      <c r="R36" s="110"/>
      <c r="S36" s="110"/>
      <c r="T36" s="110"/>
      <c r="U36" s="110"/>
      <c r="V36" s="110"/>
      <c r="W36" s="110"/>
      <c r="X36" s="110"/>
      <c r="Y36" s="143"/>
      <c r="Z36" s="143"/>
      <c r="AA36" s="143"/>
      <c r="AB36" s="143"/>
      <c r="AC36" s="143"/>
      <c r="AD36" s="143"/>
      <c r="AE36" s="143"/>
      <c r="AF36" s="143"/>
      <c r="AG36" s="143"/>
    </row>
    <row r="37" spans="1:33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112"/>
      <c r="O37" s="110"/>
      <c r="P37" s="110"/>
      <c r="Q37" s="110"/>
      <c r="R37" s="110"/>
      <c r="S37" s="110"/>
      <c r="T37" s="110"/>
      <c r="U37" s="110"/>
      <c r="V37" s="110"/>
      <c r="W37" s="110"/>
      <c r="X37" s="110"/>
      <c r="Y37" s="143"/>
      <c r="Z37" s="143"/>
      <c r="AA37" s="143"/>
      <c r="AB37" s="143"/>
      <c r="AC37" s="143"/>
      <c r="AD37" s="143"/>
      <c r="AE37" s="143"/>
      <c r="AF37" s="143"/>
      <c r="AG37" s="143"/>
    </row>
    <row r="38" spans="1:33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112" t="s">
        <v>110</v>
      </c>
      <c r="O38" s="110"/>
      <c r="P38" s="110"/>
      <c r="Q38" s="110"/>
      <c r="R38" s="110"/>
      <c r="S38" s="110"/>
      <c r="T38" s="110"/>
      <c r="U38" s="110"/>
      <c r="V38" s="110"/>
      <c r="W38" s="110"/>
      <c r="X38" s="110"/>
      <c r="Y38" s="143"/>
      <c r="Z38" s="143"/>
      <c r="AA38" s="143"/>
      <c r="AB38" s="143"/>
      <c r="AC38" s="143"/>
      <c r="AD38" s="143"/>
      <c r="AE38" s="143"/>
      <c r="AF38" s="143"/>
      <c r="AG38" s="143"/>
    </row>
    <row r="39" spans="1:33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112" t="s">
        <v>110</v>
      </c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43"/>
      <c r="Z39" s="143"/>
      <c r="AA39" s="143"/>
      <c r="AB39" s="143"/>
      <c r="AC39" s="143"/>
      <c r="AD39" s="143"/>
      <c r="AE39" s="143"/>
      <c r="AF39" s="143"/>
      <c r="AG39" s="143"/>
    </row>
    <row r="40" spans="1:33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112" t="s">
        <v>110</v>
      </c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43"/>
      <c r="Z40" s="143"/>
      <c r="AA40" s="143"/>
      <c r="AB40" s="143"/>
      <c r="AC40" s="143"/>
      <c r="AD40" s="143"/>
      <c r="AE40" s="143"/>
      <c r="AF40" s="143"/>
      <c r="AG40" s="143"/>
    </row>
    <row r="41" spans="1:33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112" t="s">
        <v>110</v>
      </c>
      <c r="O41" s="110"/>
      <c r="P41" s="110"/>
      <c r="Q41" s="110"/>
      <c r="R41" s="110"/>
      <c r="S41" s="110"/>
      <c r="T41" s="110"/>
      <c r="U41" s="110"/>
      <c r="V41" s="110"/>
      <c r="W41" s="110"/>
      <c r="X41" s="110"/>
      <c r="Y41" s="143"/>
      <c r="Z41" s="143"/>
      <c r="AA41" s="143"/>
      <c r="AB41" s="143"/>
      <c r="AC41" s="143"/>
      <c r="AD41" s="143"/>
      <c r="AE41" s="143"/>
      <c r="AF41" s="143"/>
      <c r="AG41" s="143"/>
    </row>
    <row r="42" spans="1:33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112"/>
      <c r="O42" s="110"/>
      <c r="P42" s="110"/>
      <c r="Q42" s="110"/>
      <c r="R42" s="110"/>
      <c r="S42" s="110"/>
      <c r="T42" s="110"/>
      <c r="U42" s="110"/>
      <c r="V42" s="110"/>
      <c r="W42" s="110"/>
      <c r="X42" s="110"/>
      <c r="Y42" s="143"/>
      <c r="Z42" s="143"/>
      <c r="AA42" s="143"/>
      <c r="AB42" s="143"/>
      <c r="AC42" s="143"/>
      <c r="AD42" s="143"/>
      <c r="AE42" s="143"/>
      <c r="AF42" s="143"/>
      <c r="AG42" s="143"/>
    </row>
    <row r="43" spans="1:33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112"/>
      <c r="O43" s="110"/>
      <c r="P43" s="110"/>
      <c r="Q43" s="110"/>
      <c r="R43" s="110"/>
      <c r="S43" s="110"/>
      <c r="T43" s="110"/>
      <c r="U43" s="110"/>
      <c r="V43" s="110"/>
      <c r="W43" s="110"/>
      <c r="X43" s="110"/>
      <c r="Y43" s="143"/>
      <c r="Z43" s="143"/>
      <c r="AA43" s="143"/>
      <c r="AB43" s="143"/>
      <c r="AC43" s="143"/>
      <c r="AD43" s="143"/>
      <c r="AE43" s="143"/>
      <c r="AF43" s="143"/>
      <c r="AG43" s="143"/>
    </row>
    <row r="44" spans="1:33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112"/>
      <c r="O44" s="110"/>
      <c r="P44" s="110"/>
      <c r="Q44" s="110"/>
      <c r="R44" s="110"/>
      <c r="S44" s="110"/>
      <c r="T44" s="110"/>
      <c r="U44" s="110"/>
      <c r="V44" s="110"/>
      <c r="W44" s="110"/>
      <c r="X44" s="110"/>
      <c r="Y44" s="143"/>
      <c r="Z44" s="143"/>
      <c r="AA44" s="143"/>
      <c r="AB44" s="143"/>
      <c r="AC44" s="143"/>
      <c r="AD44" s="143"/>
      <c r="AE44" s="143"/>
      <c r="AF44" s="143"/>
      <c r="AG44" s="143"/>
    </row>
    <row r="45" spans="1:33" s="44" customFormat="1" x14ac:dyDescent="0.25">
      <c r="A45" s="52"/>
      <c r="B45" s="70" t="s">
        <v>88</v>
      </c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28"/>
      <c r="N45" s="112"/>
      <c r="O45" s="110"/>
      <c r="P45" s="110"/>
      <c r="Q45" s="110"/>
      <c r="R45" s="110"/>
      <c r="S45" s="110"/>
      <c r="T45" s="110"/>
      <c r="U45" s="110"/>
      <c r="V45" s="110"/>
      <c r="W45" s="110"/>
      <c r="X45" s="110"/>
      <c r="Y45" s="143"/>
      <c r="Z45" s="143"/>
      <c r="AA45" s="143"/>
      <c r="AB45" s="143"/>
      <c r="AC45" s="143"/>
      <c r="AD45" s="143"/>
      <c r="AE45" s="143"/>
      <c r="AF45" s="143"/>
      <c r="AG45" s="143"/>
    </row>
    <row r="46" spans="1:33" x14ac:dyDescent="0.25">
      <c r="A46" s="53"/>
      <c r="B46" s="26" t="s">
        <v>93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33" s="110" customFormat="1" x14ac:dyDescent="0.25"/>
    <row r="48" spans="1:33" s="5" customFormat="1" x14ac:dyDescent="0.25">
      <c r="B48" s="18" t="s">
        <v>89</v>
      </c>
      <c r="C48" s="18"/>
      <c r="D48" s="18"/>
      <c r="E48" s="18"/>
      <c r="F48" s="18"/>
      <c r="N48" s="110"/>
      <c r="O48" s="110"/>
      <c r="P48" s="110"/>
      <c r="Q48" s="110"/>
      <c r="R48" s="110"/>
      <c r="S48" s="110"/>
      <c r="T48" s="110"/>
      <c r="U48" s="110"/>
      <c r="V48" s="110"/>
      <c r="W48" s="110"/>
      <c r="X48" s="110"/>
    </row>
    <row r="49" spans="2:24" s="5" customFormat="1" x14ac:dyDescent="0.25">
      <c r="B49" s="68"/>
      <c r="C49" s="18"/>
      <c r="D49" s="144">
        <v>38353</v>
      </c>
      <c r="E49" s="18"/>
      <c r="F49" s="18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</row>
    <row r="50" spans="2:24" s="5" customFormat="1" x14ac:dyDescent="0.25">
      <c r="B50" s="68"/>
      <c r="C50" s="18"/>
      <c r="D50" s="144">
        <v>38384</v>
      </c>
      <c r="E50" s="18"/>
      <c r="F50" s="18"/>
      <c r="N50" s="110"/>
      <c r="O50" s="110"/>
      <c r="P50" s="110"/>
      <c r="Q50" s="110"/>
      <c r="R50" s="110"/>
      <c r="S50" s="110"/>
      <c r="T50" s="110"/>
      <c r="U50" s="110"/>
      <c r="V50" s="110"/>
      <c r="W50" s="110"/>
      <c r="X50" s="110"/>
    </row>
    <row r="51" spans="2:24" s="5" customFormat="1" x14ac:dyDescent="0.25">
      <c r="B51" s="68"/>
      <c r="C51" s="18"/>
      <c r="D51" s="144">
        <v>38412</v>
      </c>
      <c r="E51" s="18"/>
      <c r="F51" s="18"/>
      <c r="N51" s="110"/>
      <c r="O51" s="110"/>
      <c r="P51" s="110"/>
      <c r="Q51" s="110"/>
      <c r="R51" s="110"/>
      <c r="S51" s="110"/>
      <c r="T51" s="110"/>
      <c r="U51" s="110"/>
      <c r="V51" s="110"/>
      <c r="W51" s="110"/>
      <c r="X51" s="110"/>
    </row>
    <row r="52" spans="2:24" s="5" customFormat="1" x14ac:dyDescent="0.25">
      <c r="B52" s="68"/>
      <c r="C52" s="18"/>
      <c r="D52" s="144">
        <v>38443</v>
      </c>
      <c r="E52" s="18"/>
      <c r="F52" s="18"/>
      <c r="N52" s="110"/>
      <c r="O52" s="110"/>
      <c r="P52" s="110"/>
      <c r="Q52" s="110"/>
      <c r="R52" s="110"/>
      <c r="S52" s="110"/>
      <c r="T52" s="110"/>
      <c r="U52" s="110"/>
      <c r="V52" s="110"/>
      <c r="W52" s="110"/>
      <c r="X52" s="110"/>
    </row>
    <row r="53" spans="2:24" s="5" customFormat="1" x14ac:dyDescent="0.25">
      <c r="B53" s="68"/>
      <c r="C53" s="18"/>
      <c r="D53" s="144">
        <v>38473</v>
      </c>
      <c r="E53" s="18"/>
      <c r="F53" s="18"/>
      <c r="N53" s="110"/>
      <c r="O53" s="110"/>
      <c r="P53" s="110"/>
      <c r="Q53" s="110"/>
      <c r="R53" s="110"/>
      <c r="S53" s="110"/>
      <c r="T53" s="110"/>
      <c r="U53" s="110"/>
      <c r="V53" s="110"/>
      <c r="W53" s="110"/>
      <c r="X53" s="110"/>
    </row>
    <row r="54" spans="2:24" s="5" customFormat="1" x14ac:dyDescent="0.25">
      <c r="B54" s="68"/>
      <c r="C54" s="18"/>
      <c r="D54" s="144">
        <v>38504</v>
      </c>
      <c r="E54" s="18"/>
      <c r="F54" s="18"/>
      <c r="N54" s="110"/>
      <c r="O54" s="110"/>
      <c r="P54" s="110"/>
      <c r="Q54" s="110"/>
      <c r="R54" s="110"/>
      <c r="S54" s="110"/>
      <c r="T54" s="110"/>
      <c r="U54" s="110"/>
      <c r="V54" s="110"/>
      <c r="W54" s="110"/>
      <c r="X54" s="110"/>
    </row>
    <row r="55" spans="2:24" s="5" customFormat="1" x14ac:dyDescent="0.25">
      <c r="B55" s="68"/>
      <c r="C55" s="18"/>
      <c r="D55" s="144">
        <v>38534</v>
      </c>
      <c r="E55" s="18"/>
      <c r="F55" s="18"/>
      <c r="N55" s="110"/>
      <c r="O55" s="110"/>
      <c r="P55" s="110"/>
      <c r="Q55" s="110"/>
      <c r="R55" s="110"/>
      <c r="S55" s="110"/>
      <c r="T55" s="110"/>
      <c r="U55" s="110"/>
      <c r="V55" s="110"/>
      <c r="W55" s="110"/>
      <c r="X55" s="110"/>
    </row>
    <row r="56" spans="2:24" s="5" customFormat="1" x14ac:dyDescent="0.25">
      <c r="B56" s="68"/>
      <c r="C56" s="18"/>
      <c r="D56" s="144">
        <v>38565</v>
      </c>
      <c r="E56" s="18"/>
      <c r="F56" s="18"/>
      <c r="N56" s="110"/>
      <c r="O56" s="110"/>
      <c r="P56" s="110"/>
      <c r="Q56" s="110"/>
      <c r="R56" s="110"/>
      <c r="S56" s="110"/>
      <c r="T56" s="110"/>
      <c r="U56" s="110"/>
      <c r="V56" s="110"/>
      <c r="W56" s="110"/>
      <c r="X56" s="110"/>
    </row>
    <row r="57" spans="2:24" s="5" customFormat="1" x14ac:dyDescent="0.25">
      <c r="B57" s="68"/>
      <c r="C57" s="18"/>
      <c r="D57" s="144">
        <v>38596</v>
      </c>
      <c r="E57" s="18"/>
      <c r="F57" s="18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</row>
    <row r="58" spans="2:24" s="5" customFormat="1" x14ac:dyDescent="0.25">
      <c r="B58" s="68"/>
      <c r="C58" s="18"/>
      <c r="D58" s="144">
        <v>38626</v>
      </c>
      <c r="E58" s="18"/>
      <c r="F58" s="18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</row>
    <row r="59" spans="2:24" s="5" customFormat="1" x14ac:dyDescent="0.25">
      <c r="B59" s="68"/>
      <c r="C59" s="18"/>
      <c r="D59" s="144">
        <v>38657</v>
      </c>
      <c r="E59" s="18"/>
      <c r="F59" s="18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</row>
    <row r="60" spans="2:24" s="5" customFormat="1" x14ac:dyDescent="0.25">
      <c r="B60" s="68"/>
      <c r="C60" s="18"/>
      <c r="D60" s="144">
        <v>38687</v>
      </c>
      <c r="E60" s="201"/>
      <c r="F60" s="18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</row>
    <row r="61" spans="2:24" s="5" customFormat="1" x14ac:dyDescent="0.25">
      <c r="B61" s="68">
        <v>1276</v>
      </c>
      <c r="C61" s="18"/>
      <c r="D61" s="144">
        <v>38718</v>
      </c>
      <c r="E61" s="201"/>
      <c r="F61" s="18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</row>
    <row r="62" spans="2:24" s="5" customFormat="1" x14ac:dyDescent="0.25">
      <c r="B62" s="68">
        <v>1152</v>
      </c>
      <c r="C62" s="18"/>
      <c r="D62" s="144">
        <v>38749</v>
      </c>
      <c r="E62" s="201"/>
      <c r="F62" s="18"/>
      <c r="N62" s="110"/>
      <c r="O62" s="110"/>
      <c r="P62" s="110"/>
      <c r="Q62" s="110"/>
      <c r="R62" s="110"/>
      <c r="S62" s="110"/>
      <c r="T62" s="110"/>
      <c r="U62" s="110"/>
      <c r="V62" s="110"/>
      <c r="W62" s="110"/>
      <c r="X62" s="110"/>
    </row>
    <row r="63" spans="2:24" s="5" customFormat="1" x14ac:dyDescent="0.25">
      <c r="B63" s="68">
        <v>1554</v>
      </c>
      <c r="C63" s="18"/>
      <c r="D63" s="144">
        <v>38777</v>
      </c>
      <c r="E63" s="201"/>
      <c r="F63" s="18"/>
      <c r="N63" s="110"/>
      <c r="O63" s="110"/>
      <c r="P63" s="110"/>
      <c r="Q63" s="110"/>
      <c r="R63" s="110"/>
      <c r="S63" s="110"/>
      <c r="T63" s="110"/>
      <c r="U63" s="110"/>
      <c r="V63" s="110"/>
      <c r="W63" s="110"/>
      <c r="X63" s="110"/>
    </row>
    <row r="64" spans="2:24" s="5" customFormat="1" x14ac:dyDescent="0.25">
      <c r="B64" s="68">
        <v>1128</v>
      </c>
      <c r="C64" s="18"/>
      <c r="D64" s="144">
        <v>38808</v>
      </c>
      <c r="E64" s="201"/>
      <c r="F64" s="18"/>
      <c r="N64" s="110"/>
      <c r="O64" s="110"/>
      <c r="P64" s="110"/>
      <c r="Q64" s="110"/>
      <c r="R64" s="110"/>
      <c r="S64" s="110"/>
      <c r="T64" s="110"/>
      <c r="U64" s="110"/>
      <c r="V64" s="110"/>
      <c r="W64" s="110"/>
      <c r="X64" s="110"/>
    </row>
    <row r="65" spans="2:24" s="5" customFormat="1" x14ac:dyDescent="0.25">
      <c r="B65" s="68">
        <v>929</v>
      </c>
      <c r="C65" s="18"/>
      <c r="D65" s="144">
        <v>38838</v>
      </c>
      <c r="E65" s="201"/>
      <c r="F65" s="18"/>
      <c r="N65" s="110"/>
      <c r="O65" s="110"/>
      <c r="P65" s="110"/>
      <c r="Q65" s="110"/>
      <c r="R65" s="110"/>
      <c r="S65" s="110"/>
      <c r="T65" s="110"/>
      <c r="U65" s="110"/>
      <c r="V65" s="110"/>
      <c r="W65" s="110"/>
      <c r="X65" s="110"/>
    </row>
    <row r="66" spans="2:24" s="5" customFormat="1" x14ac:dyDescent="0.25">
      <c r="B66" s="68">
        <v>838</v>
      </c>
      <c r="C66" s="18"/>
      <c r="D66" s="144">
        <v>38869</v>
      </c>
      <c r="E66" s="201"/>
      <c r="F66" s="18"/>
      <c r="N66" s="110"/>
      <c r="O66" s="110"/>
      <c r="P66" s="110"/>
      <c r="Q66" s="110"/>
      <c r="R66" s="110"/>
      <c r="S66" s="110"/>
      <c r="T66" s="110"/>
      <c r="U66" s="110"/>
      <c r="V66" s="110"/>
      <c r="W66" s="110"/>
      <c r="X66" s="110"/>
    </row>
    <row r="67" spans="2:24" s="5" customFormat="1" x14ac:dyDescent="0.25">
      <c r="B67" s="68">
        <v>653</v>
      </c>
      <c r="C67" s="18"/>
      <c r="D67" s="144">
        <v>38899</v>
      </c>
      <c r="E67" s="201"/>
      <c r="F67" s="18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</row>
    <row r="68" spans="2:24" s="5" customFormat="1" x14ac:dyDescent="0.25">
      <c r="B68" s="68">
        <v>703</v>
      </c>
      <c r="C68" s="18"/>
      <c r="D68" s="144">
        <v>38930</v>
      </c>
      <c r="E68" s="201"/>
      <c r="F68" s="18"/>
      <c r="N68" s="110"/>
      <c r="O68" s="110"/>
      <c r="P68" s="110"/>
      <c r="Q68" s="110"/>
      <c r="R68" s="110"/>
      <c r="S68" s="110"/>
      <c r="T68" s="110"/>
      <c r="U68" s="110"/>
      <c r="V68" s="110"/>
      <c r="W68" s="110"/>
      <c r="X68" s="110"/>
    </row>
    <row r="69" spans="2:24" s="5" customFormat="1" x14ac:dyDescent="0.25">
      <c r="B69" s="68">
        <v>863</v>
      </c>
      <c r="C69" s="18"/>
      <c r="D69" s="144">
        <v>38961</v>
      </c>
      <c r="E69" s="201"/>
      <c r="F69" s="18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</row>
    <row r="70" spans="2:24" s="5" customFormat="1" x14ac:dyDescent="0.25">
      <c r="B70" s="68">
        <v>239</v>
      </c>
      <c r="C70" s="18"/>
      <c r="D70" s="144">
        <v>38991</v>
      </c>
      <c r="E70" s="201"/>
      <c r="F70" s="18"/>
      <c r="N70" s="110"/>
      <c r="O70" s="110"/>
      <c r="P70" s="110"/>
      <c r="Q70" s="110"/>
      <c r="R70" s="110"/>
      <c r="S70" s="110"/>
      <c r="T70" s="110"/>
      <c r="U70" s="110"/>
      <c r="V70" s="110"/>
      <c r="W70" s="110"/>
      <c r="X70" s="110"/>
    </row>
    <row r="71" spans="2:24" s="5" customFormat="1" x14ac:dyDescent="0.25">
      <c r="B71" s="68">
        <v>401</v>
      </c>
      <c r="C71" s="18"/>
      <c r="D71" s="144">
        <v>39022</v>
      </c>
      <c r="E71" s="201"/>
      <c r="F71" s="18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</row>
    <row r="72" spans="2:24" s="5" customFormat="1" x14ac:dyDescent="0.25">
      <c r="B72" s="68">
        <v>590</v>
      </c>
      <c r="C72" s="18"/>
      <c r="D72" s="144">
        <v>39052</v>
      </c>
      <c r="E72" s="201">
        <f>+AVERAGE(B61:B72)/1000</f>
        <v>0.86050000000000004</v>
      </c>
      <c r="F72" s="18"/>
      <c r="N72" s="110"/>
      <c r="O72" s="110"/>
      <c r="P72" s="110"/>
      <c r="Q72" s="110"/>
      <c r="R72" s="110"/>
      <c r="S72" s="110"/>
      <c r="T72" s="110"/>
      <c r="U72" s="110"/>
      <c r="V72" s="110"/>
      <c r="W72" s="110"/>
      <c r="X72" s="110"/>
    </row>
    <row r="73" spans="2:24" s="5" customFormat="1" x14ac:dyDescent="0.25">
      <c r="B73" s="68">
        <v>570</v>
      </c>
      <c r="C73" s="18"/>
      <c r="D73" s="144">
        <v>39083</v>
      </c>
      <c r="E73" s="201">
        <f>+AVERAGE(B62:B73)/1000</f>
        <v>0.80166666666666664</v>
      </c>
      <c r="F73" s="18"/>
      <c r="N73" s="110"/>
      <c r="O73" s="110"/>
      <c r="P73" s="110"/>
      <c r="Q73" s="110"/>
      <c r="R73" s="110"/>
      <c r="S73" s="110"/>
      <c r="T73" s="110"/>
      <c r="U73" s="110"/>
      <c r="V73" s="110"/>
      <c r="W73" s="110"/>
      <c r="X73" s="110"/>
    </row>
    <row r="74" spans="2:24" s="5" customFormat="1" x14ac:dyDescent="0.25">
      <c r="B74" s="68">
        <v>289</v>
      </c>
      <c r="C74" s="18"/>
      <c r="D74" s="144">
        <v>39114</v>
      </c>
      <c r="E74" s="201">
        <f t="shared" ref="E74:E137" si="1">+AVERAGE(B63:B74)/1000</f>
        <v>0.72975000000000001</v>
      </c>
      <c r="F74" s="18"/>
      <c r="N74" s="110"/>
      <c r="O74" s="110"/>
      <c r="P74" s="110"/>
      <c r="Q74" s="110"/>
      <c r="R74" s="110"/>
      <c r="S74" s="110"/>
      <c r="T74" s="110"/>
      <c r="U74" s="110"/>
      <c r="V74" s="110"/>
      <c r="W74" s="110"/>
      <c r="X74" s="110"/>
    </row>
    <row r="75" spans="2:24" s="5" customFormat="1" x14ac:dyDescent="0.25">
      <c r="B75" s="68">
        <v>672</v>
      </c>
      <c r="C75" s="18"/>
      <c r="D75" s="144">
        <v>39142</v>
      </c>
      <c r="E75" s="201">
        <f t="shared" si="1"/>
        <v>0.65625</v>
      </c>
      <c r="F75" s="18"/>
      <c r="N75" s="110"/>
      <c r="O75" s="110"/>
      <c r="P75" s="110"/>
      <c r="Q75" s="110"/>
      <c r="R75" s="110"/>
      <c r="S75" s="110"/>
      <c r="T75" s="110"/>
      <c r="U75" s="110"/>
      <c r="V75" s="110"/>
      <c r="W75" s="110"/>
      <c r="X75" s="110"/>
    </row>
    <row r="76" spans="2:24" s="5" customFormat="1" x14ac:dyDescent="0.25">
      <c r="B76" s="68">
        <v>730</v>
      </c>
      <c r="C76" s="18"/>
      <c r="D76" s="144">
        <v>39173</v>
      </c>
      <c r="E76" s="201">
        <f t="shared" si="1"/>
        <v>0.62308333333333332</v>
      </c>
      <c r="F76" s="18"/>
      <c r="N76" s="110"/>
      <c r="O76" s="110"/>
      <c r="P76" s="110"/>
      <c r="Q76" s="110"/>
      <c r="R76" s="110"/>
      <c r="S76" s="110"/>
      <c r="T76" s="110"/>
      <c r="U76" s="110"/>
      <c r="V76" s="110"/>
      <c r="W76" s="110"/>
      <c r="X76" s="110"/>
    </row>
    <row r="77" spans="2:24" s="5" customFormat="1" x14ac:dyDescent="0.25">
      <c r="B77" s="68">
        <v>534</v>
      </c>
      <c r="C77" s="18"/>
      <c r="D77" s="144">
        <v>39203</v>
      </c>
      <c r="E77" s="201">
        <f t="shared" si="1"/>
        <v>0.59016666666666662</v>
      </c>
      <c r="F77" s="18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</row>
    <row r="78" spans="2:24" s="5" customFormat="1" x14ac:dyDescent="0.25">
      <c r="B78" s="68">
        <v>712</v>
      </c>
      <c r="C78" s="18"/>
      <c r="D78" s="144">
        <v>39234</v>
      </c>
      <c r="E78" s="201">
        <f t="shared" si="1"/>
        <v>0.57966666666666666</v>
      </c>
      <c r="F78" s="18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</row>
    <row r="79" spans="2:24" s="5" customFormat="1" x14ac:dyDescent="0.25">
      <c r="B79" s="68">
        <v>668</v>
      </c>
      <c r="C79" s="18"/>
      <c r="D79" s="144">
        <v>39264</v>
      </c>
      <c r="E79" s="201">
        <f t="shared" si="1"/>
        <v>0.58091666666666664</v>
      </c>
      <c r="F79" s="18"/>
      <c r="N79" s="110"/>
      <c r="O79" s="110"/>
      <c r="P79" s="110"/>
      <c r="Q79" s="110"/>
      <c r="R79" s="110"/>
      <c r="S79" s="110"/>
      <c r="T79" s="110"/>
      <c r="U79" s="110"/>
      <c r="V79" s="110"/>
      <c r="W79" s="110"/>
      <c r="X79" s="110"/>
    </row>
    <row r="80" spans="2:24" s="5" customFormat="1" x14ac:dyDescent="0.25">
      <c r="B80" s="68">
        <v>657</v>
      </c>
      <c r="C80" s="18"/>
      <c r="D80" s="144">
        <v>39295</v>
      </c>
      <c r="E80" s="201">
        <f t="shared" si="1"/>
        <v>0.57708333333333339</v>
      </c>
      <c r="F80" s="18"/>
      <c r="N80" s="110"/>
      <c r="O80" s="110"/>
      <c r="P80" s="110"/>
      <c r="Q80" s="110"/>
      <c r="R80" s="110"/>
      <c r="S80" s="110"/>
      <c r="T80" s="110"/>
      <c r="U80" s="110"/>
      <c r="V80" s="110"/>
      <c r="W80" s="110"/>
      <c r="X80" s="110"/>
    </row>
    <row r="81" spans="2:24" s="5" customFormat="1" x14ac:dyDescent="0.25">
      <c r="B81" s="68">
        <v>750</v>
      </c>
      <c r="C81" s="18"/>
      <c r="D81" s="144">
        <v>39326</v>
      </c>
      <c r="E81" s="201">
        <f t="shared" si="1"/>
        <v>0.56766666666666665</v>
      </c>
      <c r="F81" s="18"/>
      <c r="N81" s="110"/>
      <c r="O81" s="110"/>
      <c r="P81" s="110"/>
      <c r="Q81" s="110"/>
      <c r="R81" s="110"/>
      <c r="S81" s="110"/>
      <c r="T81" s="110"/>
      <c r="U81" s="110"/>
      <c r="V81" s="110"/>
      <c r="W81" s="110"/>
      <c r="X81" s="110"/>
    </row>
    <row r="82" spans="2:24" s="5" customFormat="1" x14ac:dyDescent="0.25">
      <c r="B82" s="68">
        <v>618</v>
      </c>
      <c r="C82" s="18"/>
      <c r="D82" s="144">
        <v>39356</v>
      </c>
      <c r="E82" s="201">
        <f t="shared" si="1"/>
        <v>0.59924999999999995</v>
      </c>
      <c r="F82" s="18"/>
      <c r="N82" s="110"/>
      <c r="O82" s="110"/>
      <c r="P82" s="110"/>
      <c r="Q82" s="110"/>
      <c r="R82" s="110"/>
      <c r="S82" s="110"/>
      <c r="T82" s="110"/>
      <c r="U82" s="110"/>
      <c r="V82" s="110"/>
      <c r="W82" s="110"/>
      <c r="X82" s="110"/>
    </row>
    <row r="83" spans="2:24" s="5" customFormat="1" x14ac:dyDescent="0.25">
      <c r="B83" s="68">
        <v>637</v>
      </c>
      <c r="C83" s="18"/>
      <c r="D83" s="144">
        <v>39387</v>
      </c>
      <c r="E83" s="201">
        <f t="shared" si="1"/>
        <v>0.61891666666666667</v>
      </c>
      <c r="F83" s="18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</row>
    <row r="84" spans="2:24" s="5" customFormat="1" x14ac:dyDescent="0.25">
      <c r="B84" s="68">
        <v>576</v>
      </c>
      <c r="C84" s="18"/>
      <c r="D84" s="144">
        <v>39417</v>
      </c>
      <c r="E84" s="201">
        <f t="shared" si="1"/>
        <v>0.61775000000000002</v>
      </c>
      <c r="F84" s="18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</row>
    <row r="85" spans="2:24" s="5" customFormat="1" x14ac:dyDescent="0.25">
      <c r="B85" s="68">
        <v>345</v>
      </c>
      <c r="C85" s="18"/>
      <c r="D85" s="144">
        <v>39448</v>
      </c>
      <c r="E85" s="201">
        <f t="shared" si="1"/>
        <v>0.59899999999999998</v>
      </c>
      <c r="F85" s="18"/>
      <c r="N85" s="110"/>
      <c r="O85" s="110"/>
      <c r="P85" s="110"/>
      <c r="Q85" s="110"/>
      <c r="R85" s="110"/>
      <c r="S85" s="110"/>
      <c r="T85" s="110"/>
      <c r="U85" s="110"/>
      <c r="V85" s="110"/>
      <c r="W85" s="110"/>
      <c r="X85" s="110"/>
    </row>
    <row r="86" spans="2:24" s="5" customFormat="1" x14ac:dyDescent="0.25">
      <c r="B86" s="68">
        <v>902</v>
      </c>
      <c r="C86" s="18"/>
      <c r="D86" s="144">
        <v>39479</v>
      </c>
      <c r="E86" s="201">
        <f t="shared" si="1"/>
        <v>0.65008333333333335</v>
      </c>
      <c r="F86" s="18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</row>
    <row r="87" spans="2:24" s="5" customFormat="1" x14ac:dyDescent="0.25">
      <c r="B87" s="68">
        <v>451</v>
      </c>
      <c r="C87" s="18"/>
      <c r="D87" s="144">
        <v>39508</v>
      </c>
      <c r="E87" s="201">
        <f t="shared" si="1"/>
        <v>0.6316666666666666</v>
      </c>
      <c r="F87" s="18"/>
      <c r="N87" s="110"/>
      <c r="O87" s="110"/>
      <c r="P87" s="110"/>
      <c r="Q87" s="110"/>
      <c r="R87" s="110"/>
      <c r="S87" s="110"/>
      <c r="T87" s="110"/>
      <c r="U87" s="110"/>
      <c r="V87" s="110"/>
      <c r="W87" s="110"/>
      <c r="X87" s="110"/>
    </row>
    <row r="88" spans="2:24" s="5" customFormat="1" x14ac:dyDescent="0.25">
      <c r="B88" s="68">
        <v>480</v>
      </c>
      <c r="C88" s="18"/>
      <c r="D88" s="144">
        <v>39539</v>
      </c>
      <c r="E88" s="201">
        <f t="shared" si="1"/>
        <v>0.61083333333333334</v>
      </c>
      <c r="F88" s="18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</row>
    <row r="89" spans="2:24" s="5" customFormat="1" x14ac:dyDescent="0.25">
      <c r="B89" s="68">
        <v>483</v>
      </c>
      <c r="C89" s="18"/>
      <c r="D89" s="144">
        <v>39569</v>
      </c>
      <c r="E89" s="201">
        <f t="shared" si="1"/>
        <v>0.60658333333333336</v>
      </c>
      <c r="F89" s="18"/>
      <c r="N89" s="110"/>
      <c r="O89" s="110"/>
      <c r="P89" s="110"/>
      <c r="Q89" s="110"/>
      <c r="R89" s="110"/>
      <c r="S89" s="110"/>
      <c r="T89" s="110"/>
      <c r="U89" s="110"/>
      <c r="V89" s="110"/>
      <c r="W89" s="110"/>
      <c r="X89" s="110"/>
    </row>
    <row r="90" spans="2:24" s="5" customFormat="1" x14ac:dyDescent="0.25">
      <c r="B90" s="68">
        <v>487</v>
      </c>
      <c r="C90" s="18"/>
      <c r="D90" s="144">
        <v>39600</v>
      </c>
      <c r="E90" s="201">
        <f t="shared" si="1"/>
        <v>0.58783333333333332</v>
      </c>
      <c r="F90" s="18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</row>
    <row r="91" spans="2:24" s="5" customFormat="1" x14ac:dyDescent="0.25">
      <c r="B91" s="68">
        <v>517</v>
      </c>
      <c r="C91" s="18"/>
      <c r="D91" s="144">
        <v>39630</v>
      </c>
      <c r="E91" s="201">
        <f t="shared" si="1"/>
        <v>0.57525000000000004</v>
      </c>
      <c r="F91" s="18"/>
      <c r="N91" s="110"/>
      <c r="O91" s="110"/>
      <c r="P91" s="110"/>
      <c r="Q91" s="110"/>
      <c r="R91" s="110"/>
      <c r="S91" s="110"/>
      <c r="T91" s="110"/>
      <c r="U91" s="110"/>
      <c r="V91" s="110"/>
      <c r="W91" s="110"/>
      <c r="X91" s="110"/>
    </row>
    <row r="92" spans="2:24" s="5" customFormat="1" x14ac:dyDescent="0.25">
      <c r="B92" s="68">
        <v>299</v>
      </c>
      <c r="C92" s="18"/>
      <c r="D92" s="144">
        <v>39661</v>
      </c>
      <c r="E92" s="201">
        <f t="shared" si="1"/>
        <v>0.54541666666666666</v>
      </c>
      <c r="F92" s="18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</row>
    <row r="93" spans="2:24" s="5" customFormat="1" x14ac:dyDescent="0.25">
      <c r="B93" s="68">
        <v>282</v>
      </c>
      <c r="C93" s="18"/>
      <c r="D93" s="144">
        <v>39692</v>
      </c>
      <c r="E93" s="201">
        <f t="shared" si="1"/>
        <v>0.50641666666666674</v>
      </c>
      <c r="F93" s="18"/>
      <c r="N93" s="110"/>
      <c r="O93" s="110"/>
      <c r="P93" s="110"/>
      <c r="Q93" s="110"/>
      <c r="R93" s="110"/>
      <c r="S93" s="110"/>
      <c r="T93" s="110"/>
      <c r="U93" s="110"/>
      <c r="V93" s="110"/>
      <c r="W93" s="110"/>
      <c r="X93" s="110"/>
    </row>
    <row r="94" spans="2:24" s="5" customFormat="1" x14ac:dyDescent="0.25">
      <c r="B94" s="68">
        <v>253</v>
      </c>
      <c r="C94" s="18"/>
      <c r="D94" s="144">
        <v>39722</v>
      </c>
      <c r="E94" s="201">
        <f t="shared" si="1"/>
        <v>0.47599999999999998</v>
      </c>
      <c r="F94" s="18"/>
      <c r="N94" s="110"/>
      <c r="O94" s="110"/>
      <c r="P94" s="110"/>
      <c r="Q94" s="110"/>
      <c r="R94" s="110"/>
      <c r="S94" s="110"/>
      <c r="T94" s="110"/>
      <c r="U94" s="110"/>
      <c r="V94" s="110"/>
      <c r="W94" s="110"/>
      <c r="X94" s="110"/>
    </row>
    <row r="95" spans="2:24" s="5" customFormat="1" x14ac:dyDescent="0.25">
      <c r="B95" s="68">
        <v>329</v>
      </c>
      <c r="C95" s="18"/>
      <c r="D95" s="144">
        <v>39753</v>
      </c>
      <c r="E95" s="201">
        <f t="shared" si="1"/>
        <v>0.45033333333333331</v>
      </c>
      <c r="F95" s="18"/>
      <c r="N95" s="110"/>
      <c r="O95" s="110"/>
      <c r="P95" s="110"/>
      <c r="Q95" s="110"/>
      <c r="R95" s="110"/>
      <c r="S95" s="110"/>
      <c r="T95" s="110"/>
      <c r="U95" s="110"/>
      <c r="V95" s="110"/>
      <c r="W95" s="110"/>
      <c r="X95" s="110"/>
    </row>
    <row r="96" spans="2:24" s="5" customFormat="1" x14ac:dyDescent="0.25">
      <c r="B96" s="68">
        <v>309</v>
      </c>
      <c r="C96" s="18"/>
      <c r="D96" s="144">
        <v>39783</v>
      </c>
      <c r="E96" s="201">
        <f t="shared" si="1"/>
        <v>0.42808333333333332</v>
      </c>
      <c r="F96" s="18"/>
      <c r="N96" s="110"/>
      <c r="O96" s="110"/>
      <c r="P96" s="110"/>
      <c r="Q96" s="110"/>
      <c r="R96" s="110"/>
      <c r="S96" s="110"/>
      <c r="T96" s="110"/>
      <c r="U96" s="110"/>
      <c r="V96" s="110"/>
      <c r="W96" s="110"/>
      <c r="X96" s="110"/>
    </row>
    <row r="97" spans="2:24" s="5" customFormat="1" x14ac:dyDescent="0.25">
      <c r="B97" s="68">
        <v>184</v>
      </c>
      <c r="C97" s="18"/>
      <c r="D97" s="144">
        <v>39814</v>
      </c>
      <c r="E97" s="201">
        <f t="shared" si="1"/>
        <v>0.41466666666666668</v>
      </c>
      <c r="F97" s="18"/>
      <c r="N97" s="110"/>
      <c r="O97" s="110"/>
      <c r="P97" s="110"/>
      <c r="Q97" s="110"/>
      <c r="R97" s="110"/>
      <c r="S97" s="110"/>
      <c r="T97" s="110"/>
      <c r="U97" s="110"/>
      <c r="V97" s="110"/>
      <c r="W97" s="110"/>
      <c r="X97" s="110"/>
    </row>
    <row r="98" spans="2:24" s="5" customFormat="1" x14ac:dyDescent="0.25">
      <c r="B98" s="68">
        <v>398</v>
      </c>
      <c r="C98" s="18"/>
      <c r="D98" s="144">
        <v>39845</v>
      </c>
      <c r="E98" s="201">
        <f t="shared" si="1"/>
        <v>0.3726666666666667</v>
      </c>
      <c r="F98" s="18"/>
      <c r="N98" s="110"/>
      <c r="O98" s="110"/>
      <c r="P98" s="110"/>
      <c r="Q98" s="110"/>
      <c r="R98" s="110"/>
      <c r="S98" s="110"/>
      <c r="T98" s="110"/>
      <c r="U98" s="110"/>
      <c r="V98" s="110"/>
      <c r="W98" s="110"/>
      <c r="X98" s="110"/>
    </row>
    <row r="99" spans="2:24" s="5" customFormat="1" x14ac:dyDescent="0.25">
      <c r="B99" s="68">
        <v>193</v>
      </c>
      <c r="C99" s="18"/>
      <c r="D99" s="144">
        <v>39873</v>
      </c>
      <c r="E99" s="201">
        <f t="shared" si="1"/>
        <v>0.35116666666666668</v>
      </c>
      <c r="F99" s="18"/>
      <c r="N99" s="110"/>
      <c r="O99" s="110"/>
      <c r="P99" s="110"/>
      <c r="Q99" s="110"/>
      <c r="R99" s="110"/>
      <c r="S99" s="110"/>
      <c r="T99" s="110"/>
      <c r="U99" s="110"/>
      <c r="V99" s="110"/>
      <c r="W99" s="110"/>
      <c r="X99" s="110"/>
    </row>
    <row r="100" spans="2:24" s="5" customFormat="1" x14ac:dyDescent="0.25">
      <c r="B100" s="68">
        <v>200</v>
      </c>
      <c r="C100" s="18"/>
      <c r="D100" s="144">
        <v>39904</v>
      </c>
      <c r="E100" s="201">
        <f t="shared" si="1"/>
        <v>0.32783333333333331</v>
      </c>
      <c r="F100" s="18"/>
      <c r="N100" s="110"/>
      <c r="O100" s="110"/>
      <c r="P100" s="110"/>
      <c r="Q100" s="110"/>
      <c r="R100" s="110"/>
      <c r="S100" s="110"/>
      <c r="T100" s="110"/>
      <c r="U100" s="110"/>
      <c r="V100" s="110"/>
      <c r="W100" s="110"/>
      <c r="X100" s="110"/>
    </row>
    <row r="101" spans="2:24" s="5" customFormat="1" x14ac:dyDescent="0.25">
      <c r="B101" s="68">
        <v>669</v>
      </c>
      <c r="C101" s="18"/>
      <c r="D101" s="144">
        <v>39934</v>
      </c>
      <c r="E101" s="201">
        <f t="shared" si="1"/>
        <v>0.34333333333333332</v>
      </c>
      <c r="F101" s="18"/>
      <c r="N101" s="110"/>
      <c r="O101" s="110"/>
      <c r="P101" s="110"/>
      <c r="Q101" s="110"/>
      <c r="R101" s="110"/>
      <c r="S101" s="110"/>
      <c r="T101" s="110"/>
      <c r="U101" s="110"/>
      <c r="V101" s="110"/>
      <c r="W101" s="110"/>
      <c r="X101" s="110"/>
    </row>
    <row r="102" spans="2:24" s="5" customFormat="1" x14ac:dyDescent="0.25">
      <c r="B102" s="68">
        <v>547</v>
      </c>
      <c r="C102" s="18"/>
      <c r="D102" s="144">
        <v>39965</v>
      </c>
      <c r="E102" s="201">
        <f t="shared" si="1"/>
        <v>0.34833333333333333</v>
      </c>
      <c r="F102" s="18"/>
      <c r="N102" s="110"/>
      <c r="O102" s="110"/>
      <c r="P102" s="110"/>
      <c r="Q102" s="110"/>
      <c r="R102" s="110"/>
      <c r="S102" s="110"/>
      <c r="T102" s="110"/>
      <c r="U102" s="110"/>
      <c r="V102" s="110"/>
      <c r="W102" s="110"/>
      <c r="X102" s="110"/>
    </row>
    <row r="103" spans="2:24" s="5" customFormat="1" x14ac:dyDescent="0.25">
      <c r="B103" s="68">
        <v>588</v>
      </c>
      <c r="C103" s="18"/>
      <c r="D103" s="144">
        <v>39995</v>
      </c>
      <c r="E103" s="201">
        <f t="shared" si="1"/>
        <v>0.35425000000000001</v>
      </c>
      <c r="F103" s="18"/>
      <c r="N103" s="110"/>
      <c r="O103" s="110"/>
      <c r="P103" s="110"/>
      <c r="Q103" s="110"/>
      <c r="R103" s="110"/>
      <c r="S103" s="110"/>
      <c r="T103" s="110"/>
      <c r="U103" s="110"/>
      <c r="V103" s="110"/>
      <c r="W103" s="110"/>
      <c r="X103" s="110"/>
    </row>
    <row r="104" spans="2:24" s="5" customFormat="1" x14ac:dyDescent="0.25">
      <c r="B104" s="68">
        <v>668</v>
      </c>
      <c r="C104" s="18"/>
      <c r="D104" s="144">
        <v>40026</v>
      </c>
      <c r="E104" s="201">
        <f t="shared" si="1"/>
        <v>0.38500000000000001</v>
      </c>
      <c r="F104" s="18"/>
      <c r="N104" s="110"/>
      <c r="O104" s="110"/>
      <c r="P104" s="110"/>
      <c r="Q104" s="110"/>
      <c r="R104" s="110"/>
      <c r="S104" s="110"/>
      <c r="T104" s="110"/>
      <c r="U104" s="110"/>
      <c r="V104" s="110"/>
      <c r="W104" s="110"/>
      <c r="X104" s="110"/>
    </row>
    <row r="105" spans="2:24" s="5" customFormat="1" x14ac:dyDescent="0.25">
      <c r="B105" s="68">
        <v>906</v>
      </c>
      <c r="C105" s="18"/>
      <c r="D105" s="144">
        <v>40057</v>
      </c>
      <c r="E105" s="201">
        <f t="shared" si="1"/>
        <v>0.437</v>
      </c>
      <c r="F105" s="18"/>
      <c r="N105" s="110"/>
      <c r="O105" s="110"/>
      <c r="P105" s="110"/>
      <c r="Q105" s="110"/>
      <c r="R105" s="110"/>
      <c r="S105" s="110"/>
      <c r="T105" s="110"/>
      <c r="U105" s="110"/>
      <c r="V105" s="110"/>
      <c r="W105" s="110"/>
      <c r="X105" s="110"/>
    </row>
    <row r="106" spans="2:24" s="5" customFormat="1" x14ac:dyDescent="0.25">
      <c r="B106" s="68">
        <v>764</v>
      </c>
      <c r="C106" s="18"/>
      <c r="D106" s="144">
        <v>40087</v>
      </c>
      <c r="E106" s="201">
        <f t="shared" si="1"/>
        <v>0.47958333333333331</v>
      </c>
      <c r="F106" s="18"/>
      <c r="N106" s="110"/>
      <c r="O106" s="110"/>
      <c r="P106" s="110"/>
      <c r="Q106" s="110"/>
      <c r="R106" s="110"/>
      <c r="S106" s="110"/>
      <c r="T106" s="110"/>
      <c r="U106" s="110"/>
      <c r="V106" s="110"/>
      <c r="W106" s="110"/>
      <c r="X106" s="110"/>
    </row>
    <row r="107" spans="2:24" s="5" customFormat="1" x14ac:dyDescent="0.25">
      <c r="B107" s="68">
        <v>841</v>
      </c>
      <c r="C107" s="18"/>
      <c r="D107" s="144">
        <v>40118</v>
      </c>
      <c r="E107" s="201">
        <f t="shared" si="1"/>
        <v>0.52224999999999999</v>
      </c>
      <c r="F107" s="18"/>
      <c r="N107" s="110"/>
      <c r="O107" s="110"/>
      <c r="P107" s="110"/>
      <c r="Q107" s="110"/>
      <c r="R107" s="110"/>
      <c r="S107" s="110"/>
      <c r="T107" s="110"/>
      <c r="U107" s="110"/>
      <c r="V107" s="110"/>
      <c r="W107" s="110"/>
      <c r="X107" s="110"/>
    </row>
    <row r="108" spans="2:24" s="5" customFormat="1" x14ac:dyDescent="0.25">
      <c r="B108" s="68">
        <v>480</v>
      </c>
      <c r="C108" s="18"/>
      <c r="D108" s="144">
        <v>40148</v>
      </c>
      <c r="E108" s="201">
        <f t="shared" si="1"/>
        <v>0.53649999999999998</v>
      </c>
      <c r="F108" s="18"/>
      <c r="N108" s="110"/>
      <c r="O108" s="110"/>
      <c r="P108" s="110"/>
      <c r="Q108" s="110"/>
      <c r="R108" s="110"/>
      <c r="S108" s="110"/>
      <c r="T108" s="110"/>
      <c r="U108" s="110"/>
      <c r="V108" s="110"/>
      <c r="W108" s="110"/>
      <c r="X108" s="110"/>
    </row>
    <row r="109" spans="2:24" s="5" customFormat="1" x14ac:dyDescent="0.25">
      <c r="B109" s="68">
        <v>296</v>
      </c>
      <c r="C109" s="18"/>
      <c r="D109" s="144">
        <v>40179</v>
      </c>
      <c r="E109" s="201">
        <f t="shared" si="1"/>
        <v>0.54583333333333339</v>
      </c>
      <c r="F109" s="18"/>
      <c r="N109" s="110"/>
      <c r="O109" s="110"/>
      <c r="P109" s="110"/>
      <c r="Q109" s="110"/>
      <c r="R109" s="110"/>
      <c r="S109" s="110"/>
      <c r="T109" s="110"/>
      <c r="U109" s="110"/>
      <c r="V109" s="110"/>
      <c r="W109" s="110"/>
      <c r="X109" s="110"/>
    </row>
    <row r="110" spans="2:24" s="5" customFormat="1" x14ac:dyDescent="0.25">
      <c r="B110" s="68">
        <v>349</v>
      </c>
      <c r="C110" s="18"/>
      <c r="D110" s="144">
        <v>40210</v>
      </c>
      <c r="E110" s="201">
        <f t="shared" si="1"/>
        <v>0.54174999999999995</v>
      </c>
      <c r="F110" s="18"/>
      <c r="N110" s="110"/>
      <c r="O110" s="110"/>
      <c r="P110" s="110"/>
      <c r="Q110" s="110"/>
      <c r="R110" s="110"/>
      <c r="S110" s="110"/>
      <c r="T110" s="110"/>
      <c r="U110" s="110"/>
      <c r="V110" s="110"/>
      <c r="W110" s="110"/>
      <c r="X110" s="110"/>
    </row>
    <row r="111" spans="2:24" s="5" customFormat="1" x14ac:dyDescent="0.25">
      <c r="B111" s="68">
        <v>472</v>
      </c>
      <c r="C111" s="18"/>
      <c r="D111" s="144">
        <v>40238</v>
      </c>
      <c r="E111" s="201">
        <f t="shared" si="1"/>
        <v>0.56499999999999995</v>
      </c>
      <c r="F111" s="18"/>
      <c r="N111" s="110"/>
      <c r="O111" s="110"/>
      <c r="P111" s="110"/>
      <c r="Q111" s="110"/>
      <c r="R111" s="110"/>
      <c r="S111" s="110"/>
      <c r="T111" s="110"/>
      <c r="U111" s="110"/>
      <c r="V111" s="110"/>
      <c r="W111" s="110"/>
      <c r="X111" s="110"/>
    </row>
    <row r="112" spans="2:24" s="5" customFormat="1" x14ac:dyDescent="0.25">
      <c r="B112" s="68">
        <v>279</v>
      </c>
      <c r="C112" s="18"/>
      <c r="D112" s="144">
        <v>40269</v>
      </c>
      <c r="E112" s="201">
        <f t="shared" si="1"/>
        <v>0.57158333333333333</v>
      </c>
      <c r="F112" s="18"/>
      <c r="N112" s="110"/>
      <c r="O112" s="110"/>
      <c r="P112" s="110"/>
      <c r="Q112" s="110"/>
      <c r="R112" s="110"/>
      <c r="S112" s="110"/>
      <c r="T112" s="110"/>
      <c r="U112" s="110"/>
      <c r="V112" s="110"/>
      <c r="W112" s="110"/>
      <c r="X112" s="110"/>
    </row>
    <row r="113" spans="2:24" s="5" customFormat="1" x14ac:dyDescent="0.25">
      <c r="B113" s="68">
        <v>213</v>
      </c>
      <c r="C113" s="18"/>
      <c r="D113" s="144">
        <v>40299</v>
      </c>
      <c r="E113" s="201">
        <f t="shared" si="1"/>
        <v>0.53358333333333341</v>
      </c>
      <c r="F113" s="18"/>
      <c r="N113" s="110"/>
      <c r="O113" s="110"/>
      <c r="P113" s="110"/>
      <c r="Q113" s="110"/>
      <c r="R113" s="110"/>
      <c r="S113" s="110"/>
      <c r="T113" s="110"/>
      <c r="U113" s="110"/>
      <c r="V113" s="110"/>
      <c r="W113" s="110"/>
      <c r="X113" s="110"/>
    </row>
    <row r="114" spans="2:24" s="5" customFormat="1" x14ac:dyDescent="0.25">
      <c r="B114" s="68">
        <v>95</v>
      </c>
      <c r="C114" s="18"/>
      <c r="D114" s="144">
        <v>40330</v>
      </c>
      <c r="E114" s="201">
        <f t="shared" si="1"/>
        <v>0.49591666666666667</v>
      </c>
      <c r="F114" s="18"/>
      <c r="N114" s="110"/>
      <c r="O114" s="110"/>
      <c r="P114" s="110"/>
      <c r="Q114" s="110"/>
      <c r="R114" s="110"/>
      <c r="S114" s="110"/>
      <c r="T114" s="110"/>
      <c r="U114" s="110"/>
      <c r="V114" s="110"/>
      <c r="W114" s="110"/>
      <c r="X114" s="110"/>
    </row>
    <row r="115" spans="2:24" s="5" customFormat="1" x14ac:dyDescent="0.25">
      <c r="B115" s="68">
        <v>341</v>
      </c>
      <c r="C115" s="18"/>
      <c r="D115" s="144">
        <v>40360</v>
      </c>
      <c r="E115" s="201">
        <f t="shared" si="1"/>
        <v>0.47533333333333333</v>
      </c>
      <c r="F115" s="18"/>
      <c r="N115" s="110"/>
      <c r="O115" s="110"/>
      <c r="P115" s="110"/>
      <c r="Q115" s="110"/>
      <c r="R115" s="110"/>
      <c r="S115" s="110"/>
      <c r="T115" s="110"/>
      <c r="U115" s="110"/>
      <c r="V115" s="110"/>
      <c r="W115" s="110"/>
      <c r="X115" s="110"/>
    </row>
    <row r="116" spans="2:24" s="5" customFormat="1" x14ac:dyDescent="0.25">
      <c r="B116" s="68">
        <v>526</v>
      </c>
      <c r="C116" s="18"/>
      <c r="D116" s="144">
        <v>40391</v>
      </c>
      <c r="E116" s="201">
        <f t="shared" si="1"/>
        <v>0.46350000000000002</v>
      </c>
      <c r="F116" s="18"/>
      <c r="N116" s="110"/>
      <c r="O116" s="110"/>
      <c r="P116" s="110"/>
      <c r="Q116" s="110"/>
      <c r="R116" s="110"/>
      <c r="S116" s="110"/>
      <c r="T116" s="110"/>
      <c r="U116" s="110"/>
      <c r="V116" s="110"/>
      <c r="W116" s="110"/>
      <c r="X116" s="110"/>
    </row>
    <row r="117" spans="2:24" s="5" customFormat="1" x14ac:dyDescent="0.25">
      <c r="B117" s="68">
        <v>292</v>
      </c>
      <c r="C117" s="18"/>
      <c r="D117" s="144">
        <v>40422</v>
      </c>
      <c r="E117" s="201">
        <f t="shared" si="1"/>
        <v>0.41233333333333333</v>
      </c>
      <c r="F117" s="18"/>
      <c r="N117" s="110"/>
      <c r="O117" s="110"/>
      <c r="P117" s="110"/>
      <c r="Q117" s="110"/>
      <c r="R117" s="110"/>
      <c r="S117" s="110"/>
      <c r="T117" s="110"/>
      <c r="U117" s="110"/>
      <c r="V117" s="110"/>
      <c r="W117" s="110"/>
      <c r="X117" s="110"/>
    </row>
    <row r="118" spans="2:24" s="5" customFormat="1" x14ac:dyDescent="0.25">
      <c r="B118" s="68">
        <v>318</v>
      </c>
      <c r="C118" s="18"/>
      <c r="D118" s="144">
        <v>40452</v>
      </c>
      <c r="E118" s="201">
        <f t="shared" si="1"/>
        <v>0.3751666666666667</v>
      </c>
      <c r="F118" s="18"/>
      <c r="N118" s="110"/>
      <c r="O118" s="110"/>
      <c r="P118" s="110"/>
      <c r="Q118" s="110"/>
      <c r="R118" s="110"/>
      <c r="S118" s="110"/>
      <c r="T118" s="110"/>
      <c r="U118" s="110"/>
      <c r="V118" s="110"/>
      <c r="W118" s="110"/>
      <c r="X118" s="110"/>
    </row>
    <row r="119" spans="2:24" s="5" customFormat="1" x14ac:dyDescent="0.25">
      <c r="B119" s="68">
        <v>846</v>
      </c>
      <c r="C119" s="18"/>
      <c r="D119" s="144">
        <v>40483</v>
      </c>
      <c r="E119" s="201">
        <f t="shared" si="1"/>
        <v>0.37558333333333332</v>
      </c>
      <c r="F119" s="18"/>
      <c r="N119" s="110"/>
      <c r="O119" s="110"/>
      <c r="P119" s="110"/>
      <c r="Q119" s="110"/>
      <c r="R119" s="110"/>
      <c r="S119" s="110"/>
      <c r="T119" s="110"/>
      <c r="U119" s="110"/>
      <c r="V119" s="110"/>
      <c r="W119" s="110"/>
      <c r="X119" s="110"/>
    </row>
    <row r="120" spans="2:24" s="5" customFormat="1" x14ac:dyDescent="0.25">
      <c r="B120" s="68">
        <v>698</v>
      </c>
      <c r="C120" s="18"/>
      <c r="D120" s="144">
        <v>40513</v>
      </c>
      <c r="E120" s="201">
        <f t="shared" si="1"/>
        <v>0.39374999999999999</v>
      </c>
      <c r="F120" s="18"/>
      <c r="N120" s="110"/>
      <c r="O120" s="110"/>
      <c r="P120" s="110"/>
      <c r="Q120" s="110"/>
      <c r="R120" s="110"/>
      <c r="S120" s="110"/>
      <c r="T120" s="110"/>
      <c r="U120" s="110"/>
      <c r="V120" s="110"/>
      <c r="W120" s="110"/>
      <c r="X120" s="110"/>
    </row>
    <row r="121" spans="2:24" s="5" customFormat="1" x14ac:dyDescent="0.25">
      <c r="B121" s="68">
        <v>261</v>
      </c>
      <c r="C121" s="18"/>
      <c r="D121" s="144">
        <v>40544</v>
      </c>
      <c r="E121" s="201">
        <f t="shared" si="1"/>
        <v>0.39083333333333331</v>
      </c>
      <c r="F121" s="18"/>
      <c r="N121" s="110"/>
      <c r="O121" s="110"/>
      <c r="P121" s="110"/>
      <c r="Q121" s="110"/>
      <c r="R121" s="110"/>
      <c r="S121" s="110"/>
      <c r="T121" s="110"/>
      <c r="U121" s="110"/>
      <c r="V121" s="110"/>
      <c r="W121" s="110"/>
      <c r="X121" s="110"/>
    </row>
    <row r="122" spans="2:24" s="5" customFormat="1" x14ac:dyDescent="0.25">
      <c r="B122" s="68">
        <v>268</v>
      </c>
      <c r="C122" s="18"/>
      <c r="D122" s="144">
        <v>40575</v>
      </c>
      <c r="E122" s="201">
        <f t="shared" si="1"/>
        <v>0.38408333333333333</v>
      </c>
      <c r="F122" s="18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</row>
    <row r="123" spans="2:24" s="5" customFormat="1" x14ac:dyDescent="0.25">
      <c r="B123" s="68">
        <v>371</v>
      </c>
      <c r="C123" s="18"/>
      <c r="D123" s="144">
        <v>40603</v>
      </c>
      <c r="E123" s="201">
        <f t="shared" si="1"/>
        <v>0.3756666666666667</v>
      </c>
      <c r="F123" s="18"/>
      <c r="N123" s="110"/>
      <c r="O123" s="110"/>
      <c r="P123" s="110"/>
      <c r="Q123" s="110"/>
      <c r="R123" s="110"/>
      <c r="S123" s="110"/>
      <c r="T123" s="110"/>
      <c r="U123" s="110"/>
      <c r="V123" s="110"/>
      <c r="W123" s="110"/>
      <c r="X123" s="110"/>
    </row>
    <row r="124" spans="2:24" s="5" customFormat="1" x14ac:dyDescent="0.25">
      <c r="B124" s="68">
        <v>535</v>
      </c>
      <c r="C124" s="18"/>
      <c r="D124" s="144">
        <v>40634</v>
      </c>
      <c r="E124" s="201">
        <f t="shared" si="1"/>
        <v>0.39700000000000002</v>
      </c>
      <c r="F124" s="18"/>
      <c r="N124" s="110"/>
      <c r="O124" s="110"/>
      <c r="P124" s="110"/>
      <c r="Q124" s="110"/>
      <c r="R124" s="110"/>
      <c r="S124" s="110"/>
      <c r="T124" s="110"/>
      <c r="U124" s="110"/>
      <c r="V124" s="110"/>
      <c r="W124" s="110"/>
      <c r="X124" s="110"/>
    </row>
    <row r="125" spans="2:24" s="5" customFormat="1" x14ac:dyDescent="0.25">
      <c r="B125" s="68">
        <v>382</v>
      </c>
      <c r="C125" s="18"/>
      <c r="D125" s="144">
        <v>40664</v>
      </c>
      <c r="E125" s="201">
        <f t="shared" si="1"/>
        <v>0.4110833333333333</v>
      </c>
      <c r="F125" s="18"/>
      <c r="N125" s="110"/>
      <c r="O125" s="110"/>
      <c r="P125" s="110"/>
      <c r="Q125" s="110"/>
      <c r="R125" s="110"/>
      <c r="S125" s="110"/>
      <c r="T125" s="110"/>
      <c r="U125" s="110"/>
      <c r="V125" s="110"/>
      <c r="W125" s="110"/>
      <c r="X125" s="110"/>
    </row>
    <row r="126" spans="2:24" s="5" customFormat="1" x14ac:dyDescent="0.25">
      <c r="B126" s="68">
        <v>732</v>
      </c>
      <c r="C126" s="18"/>
      <c r="D126" s="144">
        <v>40695</v>
      </c>
      <c r="E126" s="201">
        <f t="shared" si="1"/>
        <v>0.46416666666666667</v>
      </c>
      <c r="F126" s="18"/>
      <c r="N126" s="110"/>
      <c r="O126" s="110"/>
      <c r="P126" s="110"/>
      <c r="Q126" s="110"/>
      <c r="R126" s="110"/>
      <c r="S126" s="110"/>
      <c r="T126" s="110"/>
      <c r="U126" s="110"/>
      <c r="V126" s="110"/>
      <c r="W126" s="110"/>
      <c r="X126" s="110"/>
    </row>
    <row r="127" spans="2:24" s="5" customFormat="1" x14ac:dyDescent="0.25">
      <c r="B127" s="68">
        <v>484</v>
      </c>
      <c r="C127" s="18"/>
      <c r="D127" s="144">
        <v>40725</v>
      </c>
      <c r="E127" s="201">
        <f t="shared" si="1"/>
        <v>0.4760833333333333</v>
      </c>
      <c r="F127" s="18"/>
      <c r="N127" s="110"/>
      <c r="O127" s="110"/>
      <c r="P127" s="110"/>
      <c r="Q127" s="110"/>
      <c r="R127" s="110"/>
      <c r="S127" s="110"/>
      <c r="T127" s="110"/>
      <c r="U127" s="110"/>
      <c r="V127" s="110"/>
      <c r="W127" s="110"/>
      <c r="X127" s="110"/>
    </row>
    <row r="128" spans="2:24" s="5" customFormat="1" x14ac:dyDescent="0.25">
      <c r="B128" s="68">
        <v>582</v>
      </c>
      <c r="C128" s="18"/>
      <c r="D128" s="144">
        <v>40756</v>
      </c>
      <c r="E128" s="201">
        <f t="shared" si="1"/>
        <v>0.48075000000000001</v>
      </c>
      <c r="F128" s="18"/>
      <c r="N128" s="110"/>
      <c r="O128" s="110"/>
      <c r="P128" s="110"/>
      <c r="Q128" s="110"/>
      <c r="R128" s="110"/>
      <c r="S128" s="110"/>
      <c r="T128" s="110"/>
      <c r="U128" s="110"/>
      <c r="V128" s="110"/>
      <c r="W128" s="110"/>
      <c r="X128" s="110"/>
    </row>
    <row r="129" spans="2:24" s="5" customFormat="1" x14ac:dyDescent="0.25">
      <c r="B129" s="68">
        <v>301</v>
      </c>
      <c r="C129" s="18"/>
      <c r="D129" s="144">
        <v>40787</v>
      </c>
      <c r="E129" s="201">
        <f t="shared" si="1"/>
        <v>0.48149999999999998</v>
      </c>
      <c r="F129" s="18"/>
      <c r="N129" s="110"/>
      <c r="O129" s="110"/>
      <c r="P129" s="110"/>
      <c r="Q129" s="110"/>
      <c r="R129" s="110"/>
      <c r="S129" s="110"/>
      <c r="T129" s="110"/>
      <c r="U129" s="110"/>
      <c r="V129" s="110"/>
      <c r="W129" s="110"/>
      <c r="X129" s="110"/>
    </row>
    <row r="130" spans="2:24" s="5" customFormat="1" x14ac:dyDescent="0.25">
      <c r="B130" s="18">
        <v>249</v>
      </c>
      <c r="C130" s="18"/>
      <c r="D130" s="144">
        <v>40817</v>
      </c>
      <c r="E130" s="201">
        <f t="shared" si="1"/>
        <v>0.47575000000000001</v>
      </c>
      <c r="F130" s="18"/>
      <c r="N130" s="110"/>
      <c r="O130" s="110"/>
      <c r="P130" s="110"/>
      <c r="Q130" s="110"/>
      <c r="R130" s="110"/>
      <c r="S130" s="110"/>
      <c r="T130" s="110"/>
      <c r="U130" s="110"/>
      <c r="V130" s="110"/>
      <c r="W130" s="110"/>
      <c r="X130" s="110"/>
    </row>
    <row r="131" spans="2:24" s="5" customFormat="1" x14ac:dyDescent="0.25">
      <c r="B131" s="18">
        <v>178</v>
      </c>
      <c r="C131" s="18"/>
      <c r="D131" s="144">
        <v>40848</v>
      </c>
      <c r="E131" s="201">
        <f t="shared" si="1"/>
        <v>0.42008333333333331</v>
      </c>
      <c r="F131" s="18"/>
      <c r="N131" s="110"/>
      <c r="O131" s="110"/>
      <c r="P131" s="110"/>
      <c r="Q131" s="110"/>
      <c r="R131" s="110"/>
      <c r="S131" s="110"/>
      <c r="T131" s="110"/>
      <c r="U131" s="110"/>
      <c r="V131" s="110"/>
      <c r="W131" s="110"/>
      <c r="X131" s="110"/>
    </row>
    <row r="132" spans="2:24" s="5" customFormat="1" x14ac:dyDescent="0.25">
      <c r="B132" s="18">
        <v>187</v>
      </c>
      <c r="C132" s="18"/>
      <c r="D132" s="144">
        <v>40878</v>
      </c>
      <c r="E132" s="201">
        <f t="shared" si="1"/>
        <v>0.3775</v>
      </c>
      <c r="F132" s="18"/>
      <c r="N132" s="110"/>
      <c r="O132" s="110"/>
      <c r="P132" s="110"/>
      <c r="Q132" s="110"/>
      <c r="R132" s="110"/>
      <c r="S132" s="110"/>
      <c r="T132" s="110"/>
      <c r="U132" s="110"/>
      <c r="V132" s="110"/>
      <c r="W132" s="110"/>
      <c r="X132" s="110"/>
    </row>
    <row r="133" spans="2:24" s="5" customFormat="1" x14ac:dyDescent="0.25">
      <c r="B133" s="18">
        <v>82</v>
      </c>
      <c r="C133" s="18"/>
      <c r="D133" s="144">
        <v>40909</v>
      </c>
      <c r="E133" s="201">
        <f t="shared" si="1"/>
        <v>0.36258333333333331</v>
      </c>
      <c r="F133" s="18"/>
      <c r="N133" s="110"/>
      <c r="O133" s="110"/>
      <c r="P133" s="110"/>
      <c r="Q133" s="110"/>
      <c r="R133" s="110"/>
      <c r="S133" s="110"/>
      <c r="T133" s="110"/>
      <c r="U133" s="110"/>
      <c r="V133" s="110"/>
      <c r="W133" s="110"/>
      <c r="X133" s="110"/>
    </row>
    <row r="134" spans="2:24" s="5" customFormat="1" x14ac:dyDescent="0.25">
      <c r="B134" s="18">
        <v>85</v>
      </c>
      <c r="C134" s="18"/>
      <c r="D134" s="144">
        <v>40940</v>
      </c>
      <c r="E134" s="201">
        <f t="shared" si="1"/>
        <v>0.34733333333333333</v>
      </c>
      <c r="F134" s="18"/>
      <c r="N134" s="110"/>
      <c r="O134" s="110"/>
      <c r="P134" s="110"/>
      <c r="Q134" s="110"/>
      <c r="R134" s="110"/>
      <c r="S134" s="110"/>
      <c r="T134" s="110"/>
      <c r="U134" s="110"/>
      <c r="V134" s="110"/>
      <c r="W134" s="110"/>
      <c r="X134" s="110"/>
    </row>
    <row r="135" spans="2:24" s="5" customFormat="1" x14ac:dyDescent="0.25">
      <c r="B135" s="18">
        <v>47</v>
      </c>
      <c r="C135" s="18"/>
      <c r="D135" s="144">
        <v>40969</v>
      </c>
      <c r="E135" s="201">
        <f t="shared" si="1"/>
        <v>0.3203333333333333</v>
      </c>
      <c r="F135" s="18"/>
      <c r="N135" s="110"/>
      <c r="O135" s="110"/>
      <c r="P135" s="110"/>
      <c r="Q135" s="110"/>
      <c r="R135" s="110"/>
      <c r="S135" s="110"/>
      <c r="T135" s="110"/>
      <c r="U135" s="110"/>
      <c r="V135" s="110"/>
      <c r="W135" s="110"/>
      <c r="X135" s="110"/>
    </row>
    <row r="136" spans="2:24" s="5" customFormat="1" x14ac:dyDescent="0.25">
      <c r="B136" s="18">
        <v>124</v>
      </c>
      <c r="C136" s="18"/>
      <c r="D136" s="144">
        <v>41000</v>
      </c>
      <c r="E136" s="201">
        <f t="shared" si="1"/>
        <v>0.2860833333333333</v>
      </c>
      <c r="F136" s="18"/>
      <c r="N136" s="110"/>
      <c r="O136" s="110"/>
      <c r="P136" s="110"/>
      <c r="Q136" s="110"/>
      <c r="R136" s="110"/>
      <c r="S136" s="110"/>
      <c r="T136" s="110"/>
      <c r="U136" s="110"/>
      <c r="V136" s="110"/>
      <c r="W136" s="110"/>
      <c r="X136" s="110"/>
    </row>
    <row r="137" spans="2:24" s="5" customFormat="1" x14ac:dyDescent="0.25">
      <c r="B137" s="18">
        <v>131</v>
      </c>
      <c r="C137" s="18"/>
      <c r="D137" s="144">
        <v>41030</v>
      </c>
      <c r="E137" s="201">
        <f t="shared" si="1"/>
        <v>0.26516666666666666</v>
      </c>
      <c r="F137" s="18"/>
      <c r="N137" s="110"/>
      <c r="O137" s="110"/>
      <c r="P137" s="110"/>
      <c r="Q137" s="110"/>
      <c r="R137" s="110"/>
      <c r="S137" s="110"/>
      <c r="T137" s="110"/>
      <c r="U137" s="110"/>
      <c r="V137" s="110"/>
      <c r="W137" s="110"/>
      <c r="X137" s="110"/>
    </row>
    <row r="138" spans="2:24" s="5" customFormat="1" x14ac:dyDescent="0.25">
      <c r="B138" s="18">
        <v>73</v>
      </c>
      <c r="C138" s="18"/>
      <c r="D138" s="144">
        <v>41061</v>
      </c>
      <c r="E138" s="201">
        <f t="shared" ref="E138:E154" si="2">+AVERAGE(B127:B138)/1000</f>
        <v>0.21024999999999999</v>
      </c>
      <c r="F138" s="18"/>
      <c r="N138" s="110"/>
      <c r="O138" s="110"/>
      <c r="P138" s="110"/>
      <c r="Q138" s="110"/>
      <c r="R138" s="110"/>
      <c r="S138" s="110"/>
      <c r="T138" s="110"/>
      <c r="U138" s="110"/>
      <c r="V138" s="110"/>
      <c r="W138" s="110"/>
      <c r="X138" s="110"/>
    </row>
    <row r="139" spans="2:24" s="5" customFormat="1" x14ac:dyDescent="0.25">
      <c r="B139" s="18">
        <v>75</v>
      </c>
      <c r="C139" s="18"/>
      <c r="D139" s="144">
        <v>41091</v>
      </c>
      <c r="E139" s="201">
        <f t="shared" si="2"/>
        <v>0.17616666666666667</v>
      </c>
      <c r="F139" s="18"/>
      <c r="N139" s="110"/>
      <c r="O139" s="110"/>
      <c r="P139" s="110"/>
      <c r="Q139" s="110"/>
      <c r="R139" s="110"/>
      <c r="S139" s="110"/>
      <c r="T139" s="110"/>
      <c r="U139" s="110"/>
      <c r="V139" s="110"/>
      <c r="W139" s="110"/>
      <c r="X139" s="110"/>
    </row>
    <row r="140" spans="2:24" s="5" customFormat="1" x14ac:dyDescent="0.25">
      <c r="B140" s="18">
        <v>85</v>
      </c>
      <c r="C140" s="18"/>
      <c r="D140" s="144">
        <v>41122</v>
      </c>
      <c r="E140" s="201">
        <f t="shared" si="2"/>
        <v>0.13475000000000001</v>
      </c>
      <c r="F140" s="18"/>
      <c r="N140" s="110"/>
      <c r="O140" s="110"/>
      <c r="P140" s="110"/>
      <c r="Q140" s="110"/>
      <c r="R140" s="110"/>
      <c r="S140" s="110"/>
      <c r="T140" s="110"/>
      <c r="U140" s="110"/>
      <c r="V140" s="110"/>
      <c r="W140" s="110"/>
      <c r="X140" s="110"/>
    </row>
    <row r="141" spans="2:24" s="5" customFormat="1" x14ac:dyDescent="0.25">
      <c r="B141" s="18">
        <v>43</v>
      </c>
      <c r="C141" s="18"/>
      <c r="D141" s="144">
        <v>41153</v>
      </c>
      <c r="E141" s="201">
        <f t="shared" si="2"/>
        <v>0.11325</v>
      </c>
      <c r="F141" s="18"/>
      <c r="N141" s="110"/>
      <c r="O141" s="110"/>
      <c r="P141" s="110"/>
      <c r="Q141" s="110"/>
      <c r="R141" s="110"/>
      <c r="S141" s="110"/>
      <c r="T141" s="110"/>
      <c r="U141" s="110"/>
      <c r="V141" s="110"/>
      <c r="W141" s="110"/>
      <c r="X141" s="110"/>
    </row>
    <row r="142" spans="2:24" s="5" customFormat="1" x14ac:dyDescent="0.25">
      <c r="B142" s="18">
        <v>51</v>
      </c>
      <c r="C142" s="18"/>
      <c r="D142" s="144">
        <v>41183</v>
      </c>
      <c r="E142" s="201">
        <f t="shared" si="2"/>
        <v>9.6750000000000003E-2</v>
      </c>
      <c r="F142" s="18"/>
      <c r="N142" s="110"/>
      <c r="O142" s="110"/>
      <c r="P142" s="110"/>
      <c r="Q142" s="110"/>
      <c r="R142" s="110"/>
      <c r="S142" s="110"/>
      <c r="T142" s="110"/>
      <c r="U142" s="110"/>
      <c r="V142" s="110"/>
      <c r="W142" s="110"/>
      <c r="X142" s="110"/>
    </row>
    <row r="143" spans="2:24" s="5" customFormat="1" x14ac:dyDescent="0.25">
      <c r="B143" s="18">
        <v>131</v>
      </c>
      <c r="C143" s="18"/>
      <c r="D143" s="144">
        <v>41214</v>
      </c>
      <c r="E143" s="201">
        <f t="shared" si="2"/>
        <v>9.2833333333333323E-2</v>
      </c>
      <c r="F143" s="18"/>
      <c r="N143" s="110"/>
      <c r="O143" s="110"/>
      <c r="P143" s="110"/>
      <c r="Q143" s="110"/>
      <c r="R143" s="110"/>
      <c r="S143" s="110"/>
      <c r="T143" s="110"/>
      <c r="U143" s="110"/>
      <c r="V143" s="110"/>
      <c r="W143" s="110"/>
      <c r="X143" s="110"/>
    </row>
    <row r="144" spans="2:24" s="5" customFormat="1" x14ac:dyDescent="0.25">
      <c r="B144" s="18">
        <v>79</v>
      </c>
      <c r="C144" s="18"/>
      <c r="D144" s="144">
        <v>41244</v>
      </c>
      <c r="E144" s="201">
        <f t="shared" si="2"/>
        <v>8.3833333333333329E-2</v>
      </c>
      <c r="F144" s="18"/>
      <c r="N144" s="110"/>
      <c r="O144" s="110"/>
      <c r="P144" s="110"/>
      <c r="Q144" s="110"/>
      <c r="R144" s="110"/>
      <c r="S144" s="110"/>
      <c r="T144" s="110"/>
      <c r="U144" s="110"/>
      <c r="V144" s="110"/>
      <c r="W144" s="110"/>
      <c r="X144" s="110"/>
    </row>
    <row r="145" spans="2:33" s="5" customFormat="1" x14ac:dyDescent="0.25">
      <c r="B145" s="18">
        <v>25</v>
      </c>
      <c r="C145" s="18"/>
      <c r="D145" s="144">
        <v>41275</v>
      </c>
      <c r="E145" s="201">
        <f t="shared" si="2"/>
        <v>7.9083333333333325E-2</v>
      </c>
      <c r="F145" s="18"/>
      <c r="N145" s="110"/>
      <c r="O145" s="110"/>
      <c r="P145" s="110"/>
      <c r="Q145" s="110"/>
      <c r="R145" s="110"/>
      <c r="S145" s="110"/>
      <c r="T145" s="110"/>
      <c r="U145" s="110"/>
      <c r="V145" s="110"/>
      <c r="W145" s="110"/>
      <c r="X145" s="110"/>
    </row>
    <row r="146" spans="2:33" s="158" customFormat="1" x14ac:dyDescent="0.25">
      <c r="B146" s="18">
        <v>19</v>
      </c>
      <c r="C146" s="29"/>
      <c r="D146" s="144">
        <v>41306</v>
      </c>
      <c r="E146" s="201">
        <f t="shared" si="2"/>
        <v>7.3583333333333334E-2</v>
      </c>
      <c r="F146" s="29"/>
      <c r="N146" s="112"/>
      <c r="O146" s="110"/>
      <c r="P146" s="110"/>
      <c r="Q146" s="110"/>
      <c r="R146" s="110"/>
      <c r="S146" s="110"/>
      <c r="T146" s="110"/>
      <c r="U146" s="110"/>
      <c r="V146" s="110"/>
      <c r="W146" s="110"/>
      <c r="X146" s="110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2:33" s="158" customFormat="1" x14ac:dyDescent="0.25">
      <c r="B147" s="18">
        <v>62</v>
      </c>
      <c r="C147" s="29"/>
      <c r="D147" s="144">
        <v>41334</v>
      </c>
      <c r="E147" s="201">
        <f t="shared" si="2"/>
        <v>7.4833333333333335E-2</v>
      </c>
      <c r="F147" s="29"/>
      <c r="N147" s="112"/>
      <c r="O147" s="110"/>
      <c r="P147" s="110"/>
      <c r="Q147" s="110"/>
      <c r="R147" s="110"/>
      <c r="S147" s="110"/>
      <c r="T147" s="110"/>
      <c r="U147" s="110"/>
      <c r="V147" s="110"/>
      <c r="W147" s="110"/>
      <c r="X147" s="110"/>
      <c r="Y147" s="5"/>
      <c r="Z147" s="5"/>
      <c r="AA147" s="5"/>
      <c r="AB147" s="5"/>
      <c r="AC147" s="5"/>
      <c r="AD147" s="5"/>
      <c r="AE147" s="5"/>
      <c r="AF147" s="5"/>
      <c r="AG147" s="5"/>
    </row>
    <row r="148" spans="2:33" s="158" customFormat="1" x14ac:dyDescent="0.25">
      <c r="B148" s="18">
        <v>87</v>
      </c>
      <c r="C148" s="29"/>
      <c r="D148" s="144">
        <v>41365</v>
      </c>
      <c r="E148" s="201">
        <f t="shared" si="2"/>
        <v>7.1749999999999994E-2</v>
      </c>
      <c r="F148" s="29"/>
      <c r="N148" s="112"/>
      <c r="O148" s="110"/>
      <c r="P148" s="110"/>
      <c r="Q148" s="110"/>
      <c r="R148" s="110"/>
      <c r="S148" s="110"/>
      <c r="T148" s="110"/>
      <c r="U148" s="110"/>
      <c r="V148" s="110"/>
      <c r="W148" s="110"/>
      <c r="X148" s="110"/>
      <c r="Y148" s="5"/>
      <c r="Z148" s="5"/>
      <c r="AA148" s="5"/>
      <c r="AB148" s="5"/>
      <c r="AC148" s="5"/>
      <c r="AD148" s="5"/>
      <c r="AE148" s="5"/>
      <c r="AF148" s="5"/>
      <c r="AG148" s="5"/>
    </row>
    <row r="149" spans="2:33" s="158" customFormat="1" x14ac:dyDescent="0.25">
      <c r="B149" s="18">
        <v>22</v>
      </c>
      <c r="C149" s="29"/>
      <c r="D149" s="144">
        <v>41395</v>
      </c>
      <c r="E149" s="201">
        <f t="shared" si="2"/>
        <v>6.2666666666666662E-2</v>
      </c>
      <c r="F149" s="29"/>
      <c r="N149" s="112"/>
      <c r="O149" s="110"/>
      <c r="P149" s="110"/>
      <c r="Q149" s="110"/>
      <c r="R149" s="110"/>
      <c r="S149" s="110"/>
      <c r="T149" s="110"/>
      <c r="U149" s="110"/>
      <c r="V149" s="110"/>
      <c r="W149" s="110"/>
      <c r="X149" s="110"/>
      <c r="Y149" s="5"/>
      <c r="Z149" s="5"/>
      <c r="AA149" s="5"/>
      <c r="AB149" s="5"/>
      <c r="AC149" s="5"/>
      <c r="AD149" s="5"/>
      <c r="AE149" s="5"/>
      <c r="AF149" s="5"/>
      <c r="AG149" s="5"/>
    </row>
    <row r="150" spans="2:33" s="158" customFormat="1" x14ac:dyDescent="0.25">
      <c r="B150" s="18">
        <v>30</v>
      </c>
      <c r="C150" s="29"/>
      <c r="D150" s="144">
        <v>41426</v>
      </c>
      <c r="E150" s="201">
        <f t="shared" si="2"/>
        <v>5.9083333333333335E-2</v>
      </c>
      <c r="F150" s="29"/>
      <c r="N150" s="112"/>
      <c r="O150" s="110"/>
      <c r="P150" s="110"/>
      <c r="Q150" s="110"/>
      <c r="R150" s="110"/>
      <c r="S150" s="110"/>
      <c r="T150" s="110"/>
      <c r="U150" s="110"/>
      <c r="V150" s="110"/>
      <c r="W150" s="110"/>
      <c r="X150" s="110"/>
      <c r="Y150" s="5"/>
      <c r="Z150" s="5"/>
      <c r="AA150" s="5"/>
      <c r="AB150" s="5"/>
      <c r="AC150" s="5"/>
      <c r="AD150" s="5"/>
      <c r="AE150" s="5"/>
      <c r="AF150" s="5"/>
      <c r="AG150" s="5"/>
    </row>
    <row r="151" spans="2:33" s="158" customFormat="1" x14ac:dyDescent="0.25">
      <c r="B151" s="18">
        <v>7</v>
      </c>
      <c r="C151" s="29"/>
      <c r="D151" s="144">
        <v>41456</v>
      </c>
      <c r="E151" s="201">
        <f t="shared" si="2"/>
        <v>5.3416666666666661E-2</v>
      </c>
      <c r="F151" s="29"/>
      <c r="N151" s="112"/>
      <c r="O151" s="110"/>
      <c r="P151" s="110"/>
      <c r="Q151" s="110"/>
      <c r="R151" s="110"/>
      <c r="S151" s="110"/>
      <c r="T151" s="110"/>
      <c r="U151" s="110"/>
      <c r="V151" s="110"/>
      <c r="W151" s="110"/>
      <c r="X151" s="110"/>
      <c r="Y151" s="5"/>
      <c r="Z151" s="5"/>
      <c r="AA151" s="5"/>
      <c r="AB151" s="5"/>
      <c r="AC151" s="5"/>
      <c r="AD151" s="5"/>
      <c r="AE151" s="5"/>
      <c r="AF151" s="5"/>
      <c r="AG151" s="5"/>
    </row>
    <row r="152" spans="2:33" s="158" customFormat="1" x14ac:dyDescent="0.25">
      <c r="B152" s="18">
        <v>-17</v>
      </c>
      <c r="C152" s="29"/>
      <c r="D152" s="144">
        <v>41487</v>
      </c>
      <c r="E152" s="201">
        <f t="shared" si="2"/>
        <v>4.4916666666666667E-2</v>
      </c>
      <c r="F152" s="29"/>
      <c r="N152" s="112"/>
      <c r="O152" s="110"/>
      <c r="P152" s="110"/>
      <c r="Q152" s="110"/>
      <c r="R152" s="110"/>
      <c r="S152" s="110"/>
      <c r="T152" s="110"/>
      <c r="U152" s="110"/>
      <c r="V152" s="110"/>
      <c r="W152" s="110"/>
      <c r="X152" s="110"/>
      <c r="Y152" s="5"/>
      <c r="Z152" s="5"/>
      <c r="AA152" s="5"/>
      <c r="AB152" s="5"/>
      <c r="AC152" s="5"/>
      <c r="AD152" s="5"/>
      <c r="AE152" s="5"/>
      <c r="AF152" s="5"/>
      <c r="AG152" s="5"/>
    </row>
    <row r="153" spans="2:33" s="158" customFormat="1" x14ac:dyDescent="0.25">
      <c r="B153" s="18">
        <v>13</v>
      </c>
      <c r="C153" s="29"/>
      <c r="D153" s="144">
        <v>41518</v>
      </c>
      <c r="E153" s="201">
        <f t="shared" si="2"/>
        <v>4.2416666666666665E-2</v>
      </c>
      <c r="F153" s="29"/>
      <c r="N153" s="112"/>
      <c r="O153" s="110"/>
      <c r="P153" s="110"/>
      <c r="Q153" s="110"/>
      <c r="R153" s="110"/>
      <c r="S153" s="110"/>
      <c r="T153" s="110"/>
      <c r="U153" s="110"/>
      <c r="V153" s="110"/>
      <c r="W153" s="110"/>
      <c r="X153" s="110"/>
      <c r="Y153" s="5"/>
      <c r="Z153" s="5"/>
      <c r="AA153" s="5"/>
      <c r="AB153" s="5"/>
      <c r="AC153" s="5"/>
      <c r="AD153" s="5"/>
      <c r="AE153" s="5"/>
      <c r="AF153" s="5"/>
      <c r="AG153" s="5"/>
    </row>
    <row r="154" spans="2:33" s="158" customFormat="1" x14ac:dyDescent="0.25">
      <c r="B154" s="18">
        <v>15</v>
      </c>
      <c r="C154" s="29"/>
      <c r="D154" s="144">
        <v>41548</v>
      </c>
      <c r="E154" s="201">
        <f t="shared" si="2"/>
        <v>3.9416666666666662E-2</v>
      </c>
      <c r="F154" s="29"/>
      <c r="N154" s="112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5"/>
      <c r="Z154" s="5"/>
      <c r="AA154" s="5"/>
      <c r="AB154" s="5"/>
      <c r="AC154" s="5"/>
      <c r="AD154" s="5"/>
      <c r="AE154" s="5"/>
      <c r="AF154" s="5"/>
      <c r="AG154" s="5"/>
    </row>
    <row r="155" spans="2:33" s="112" customFormat="1" x14ac:dyDescent="0.25">
      <c r="B155" s="18">
        <v>16</v>
      </c>
      <c r="C155" s="29"/>
      <c r="D155" s="144">
        <v>41579</v>
      </c>
      <c r="E155" s="201">
        <f t="shared" ref="E155:E166" si="3">+AVERAGE(B144:B155)/1000</f>
        <v>2.9833333333333333E-2</v>
      </c>
      <c r="F155" s="29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</row>
    <row r="156" spans="2:33" s="112" customFormat="1" x14ac:dyDescent="0.25">
      <c r="B156" s="29">
        <v>38</v>
      </c>
      <c r="C156" s="29"/>
      <c r="D156" s="144">
        <v>41609</v>
      </c>
      <c r="E156" s="201">
        <f t="shared" si="3"/>
        <v>2.6416666666666668E-2</v>
      </c>
      <c r="F156" s="29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</row>
    <row r="157" spans="2:33" s="112" customFormat="1" x14ac:dyDescent="0.25">
      <c r="B157" s="29">
        <v>36</v>
      </c>
      <c r="C157" s="29"/>
      <c r="D157" s="144">
        <v>41640</v>
      </c>
      <c r="E157" s="201">
        <f t="shared" si="3"/>
        <v>2.7333333333333331E-2</v>
      </c>
      <c r="F157" s="29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</row>
    <row r="158" spans="2:33" s="112" customFormat="1" x14ac:dyDescent="0.25">
      <c r="B158" s="29">
        <v>146</v>
      </c>
      <c r="C158" s="29"/>
      <c r="D158" s="144">
        <v>41671</v>
      </c>
      <c r="E158" s="201">
        <f t="shared" si="3"/>
        <v>3.7916666666666661E-2</v>
      </c>
      <c r="F158" s="29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</row>
    <row r="159" spans="2:33" s="112" customFormat="1" x14ac:dyDescent="0.25">
      <c r="B159" s="29">
        <v>863</v>
      </c>
      <c r="C159" s="29"/>
      <c r="D159" s="144">
        <v>41699</v>
      </c>
      <c r="E159" s="201">
        <f t="shared" si="3"/>
        <v>0.10466666666666667</v>
      </c>
      <c r="F159" s="29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</row>
    <row r="160" spans="2:33" x14ac:dyDescent="0.25">
      <c r="B160" s="29">
        <v>451</v>
      </c>
      <c r="C160" s="29"/>
      <c r="D160" s="144">
        <v>41730</v>
      </c>
      <c r="E160" s="201">
        <f t="shared" si="3"/>
        <v>0.13500000000000001</v>
      </c>
      <c r="F160" s="29"/>
    </row>
    <row r="161" spans="2:6" x14ac:dyDescent="0.25">
      <c r="B161" s="29">
        <v>767</v>
      </c>
      <c r="C161" s="29"/>
      <c r="D161" s="144">
        <v>41760</v>
      </c>
      <c r="E161" s="201">
        <f t="shared" si="3"/>
        <v>0.19708333333333333</v>
      </c>
      <c r="F161" s="29"/>
    </row>
    <row r="162" spans="2:6" x14ac:dyDescent="0.25">
      <c r="B162" s="29">
        <v>1250</v>
      </c>
      <c r="C162" s="29"/>
      <c r="D162" s="144">
        <v>41791</v>
      </c>
      <c r="E162" s="201">
        <f t="shared" si="3"/>
        <v>0.29875000000000002</v>
      </c>
      <c r="F162" s="29"/>
    </row>
    <row r="163" spans="2:6" x14ac:dyDescent="0.25">
      <c r="B163" s="29">
        <v>466</v>
      </c>
      <c r="C163" s="29"/>
      <c r="D163" s="144">
        <v>41821</v>
      </c>
      <c r="E163" s="201">
        <f t="shared" si="3"/>
        <v>0.33700000000000002</v>
      </c>
      <c r="F163" s="29"/>
    </row>
    <row r="164" spans="2:6" x14ac:dyDescent="0.25">
      <c r="B164" s="29">
        <v>152</v>
      </c>
      <c r="C164" s="29"/>
      <c r="D164" s="144">
        <v>41852</v>
      </c>
      <c r="E164" s="201">
        <f t="shared" si="3"/>
        <v>0.3510833333333333</v>
      </c>
      <c r="F164" s="29"/>
    </row>
    <row r="165" spans="2:6" x14ac:dyDescent="0.25">
      <c r="B165" s="29">
        <v>3</v>
      </c>
      <c r="C165" s="29"/>
      <c r="D165" s="144">
        <v>41883</v>
      </c>
      <c r="E165" s="201">
        <f t="shared" si="3"/>
        <v>0.35025000000000001</v>
      </c>
      <c r="F165" s="29"/>
    </row>
    <row r="166" spans="2:6" x14ac:dyDescent="0.25">
      <c r="B166" s="29">
        <v>2</v>
      </c>
      <c r="C166" s="29"/>
      <c r="D166" s="144">
        <v>41913</v>
      </c>
      <c r="E166" s="201">
        <f t="shared" si="3"/>
        <v>0.34916666666666668</v>
      </c>
      <c r="F166" s="2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ignoredErrors>
    <ignoredError sqref="E53:E166" formulaRange="1"/>
  </ignoredErrors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66"/>
  <sheetViews>
    <sheetView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112"/>
    <col min="14" max="14" width="2.85546875" style="112" hidden="1" customWidth="1"/>
    <col min="15" max="29" width="11.42578125" style="18"/>
    <col min="30" max="37" width="11.42578125" style="143"/>
    <col min="38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0" x14ac:dyDescent="0.25">
      <c r="A7" s="49"/>
      <c r="B7" s="30"/>
      <c r="C7" s="235" t="s">
        <v>166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0" x14ac:dyDescent="0.25">
      <c r="A8" s="49"/>
      <c r="B8" s="30"/>
      <c r="C8" s="232" t="s">
        <v>94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20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20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0" x14ac:dyDescent="0.25">
      <c r="A13" s="49"/>
      <c r="B13" s="60" t="s">
        <v>3</v>
      </c>
      <c r="C13" s="63">
        <v>0.85099999999999998</v>
      </c>
      <c r="D13" s="63">
        <v>1.234</v>
      </c>
      <c r="E13" s="63">
        <v>1.1839999999999999</v>
      </c>
      <c r="F13" s="63">
        <v>1.012</v>
      </c>
      <c r="G13" s="63">
        <v>0.80300000000000005</v>
      </c>
      <c r="H13" s="65">
        <v>0.95499999999999996</v>
      </c>
      <c r="I13" s="63">
        <v>18.929016189290149</v>
      </c>
      <c r="J13" s="63">
        <v>118.92901618929015</v>
      </c>
      <c r="K13" s="63">
        <v>-7.0601851851851745</v>
      </c>
      <c r="L13" s="51"/>
      <c r="N13" s="112">
        <f t="shared" ref="N13:N24" si="0">IF(H13="","",1)</f>
        <v>1</v>
      </c>
      <c r="O13" s="18">
        <v>851</v>
      </c>
      <c r="P13" s="68">
        <v>1234</v>
      </c>
      <c r="Q13" s="68">
        <v>1184</v>
      </c>
      <c r="R13" s="18">
        <v>864</v>
      </c>
      <c r="S13" s="18">
        <v>803</v>
      </c>
      <c r="T13" s="18">
        <v>955</v>
      </c>
    </row>
    <row r="14" spans="1:20" x14ac:dyDescent="0.25">
      <c r="A14" s="49"/>
      <c r="B14" s="60" t="s">
        <v>4</v>
      </c>
      <c r="C14" s="63">
        <v>1.278</v>
      </c>
      <c r="D14" s="63">
        <v>1.4019999999999999</v>
      </c>
      <c r="E14" s="63">
        <v>1.5760000000000001</v>
      </c>
      <c r="F14" s="63">
        <v>1.079</v>
      </c>
      <c r="G14" s="63">
        <v>0.97499999999999998</v>
      </c>
      <c r="H14" s="65">
        <v>1.1559999999999999</v>
      </c>
      <c r="I14" s="63">
        <v>18.564102564102569</v>
      </c>
      <c r="J14" s="63">
        <v>118.56410256410257</v>
      </c>
      <c r="K14" s="63">
        <v>5.5194805194805019</v>
      </c>
      <c r="L14" s="51"/>
      <c r="N14" s="112">
        <f t="shared" si="0"/>
        <v>1</v>
      </c>
      <c r="O14" s="68">
        <v>1278</v>
      </c>
      <c r="P14" s="68">
        <v>1402</v>
      </c>
      <c r="Q14" s="68">
        <v>1576</v>
      </c>
      <c r="R14" s="18">
        <v>924</v>
      </c>
      <c r="S14" s="18">
        <v>975</v>
      </c>
      <c r="T14" s="68">
        <v>1156</v>
      </c>
    </row>
    <row r="15" spans="1:20" x14ac:dyDescent="0.25">
      <c r="A15" s="49"/>
      <c r="B15" s="60" t="s">
        <v>5</v>
      </c>
      <c r="C15" s="63">
        <v>0.94099999999999995</v>
      </c>
      <c r="D15" s="63">
        <v>2.2570000000000001</v>
      </c>
      <c r="E15" s="63">
        <v>1.2849999999999999</v>
      </c>
      <c r="F15" s="63">
        <v>1.0840000000000001</v>
      </c>
      <c r="G15" s="63">
        <v>1.1419999999999999</v>
      </c>
      <c r="H15" s="65">
        <v>1.758</v>
      </c>
      <c r="I15" s="63">
        <v>53.94045534150613</v>
      </c>
      <c r="J15" s="63">
        <v>153.94045534150612</v>
      </c>
      <c r="K15" s="63">
        <v>24.130434782608678</v>
      </c>
      <c r="L15" s="51"/>
      <c r="N15" s="112">
        <f t="shared" si="0"/>
        <v>1</v>
      </c>
      <c r="O15" s="18">
        <v>941</v>
      </c>
      <c r="P15" s="68">
        <v>2257</v>
      </c>
      <c r="Q15" s="68">
        <v>1285</v>
      </c>
      <c r="R15" s="18">
        <v>920</v>
      </c>
      <c r="S15" s="68">
        <v>1142</v>
      </c>
      <c r="T15" s="68">
        <v>1758</v>
      </c>
    </row>
    <row r="16" spans="1:20" x14ac:dyDescent="0.25">
      <c r="A16" s="49"/>
      <c r="B16" s="60" t="s">
        <v>6</v>
      </c>
      <c r="C16" s="63">
        <v>1.21</v>
      </c>
      <c r="D16" s="63">
        <v>1.7330000000000001</v>
      </c>
      <c r="E16" s="63">
        <v>1.675</v>
      </c>
      <c r="F16" s="63">
        <v>1.23</v>
      </c>
      <c r="G16" s="63">
        <v>0.84699999999999998</v>
      </c>
      <c r="H16" s="65">
        <v>1.1559999999999999</v>
      </c>
      <c r="I16" s="63">
        <v>36.481700118063756</v>
      </c>
      <c r="J16" s="63">
        <v>136.48170011806374</v>
      </c>
      <c r="K16" s="63">
        <v>-16.960784313725497</v>
      </c>
      <c r="L16" s="51"/>
      <c r="N16" s="112">
        <f t="shared" si="0"/>
        <v>1</v>
      </c>
      <c r="O16" s="68">
        <v>1210</v>
      </c>
      <c r="P16" s="68">
        <v>1733</v>
      </c>
      <c r="Q16" s="68">
        <v>1675</v>
      </c>
      <c r="R16" s="68">
        <v>1020</v>
      </c>
      <c r="S16" s="18">
        <v>847</v>
      </c>
      <c r="T16" s="68">
        <v>1156</v>
      </c>
    </row>
    <row r="17" spans="1:37" x14ac:dyDescent="0.25">
      <c r="A17" s="49"/>
      <c r="B17" s="60" t="s">
        <v>7</v>
      </c>
      <c r="C17" s="63">
        <v>1.726</v>
      </c>
      <c r="D17" s="63">
        <v>1.472</v>
      </c>
      <c r="E17" s="63">
        <v>1.248</v>
      </c>
      <c r="F17" s="63">
        <v>1.077</v>
      </c>
      <c r="G17" s="63">
        <v>0.78200000000000003</v>
      </c>
      <c r="H17" s="65">
        <v>1.542</v>
      </c>
      <c r="I17" s="63">
        <v>97.186700767263432</v>
      </c>
      <c r="J17" s="63">
        <v>197.18670076726343</v>
      </c>
      <c r="K17" s="63">
        <v>-17.248677248677247</v>
      </c>
      <c r="L17" s="51"/>
      <c r="N17" s="112">
        <f t="shared" si="0"/>
        <v>1</v>
      </c>
      <c r="O17" s="68">
        <v>1726</v>
      </c>
      <c r="P17" s="68">
        <v>1472</v>
      </c>
      <c r="Q17" s="68">
        <v>1248</v>
      </c>
      <c r="R17" s="18">
        <v>945</v>
      </c>
      <c r="S17" s="18">
        <v>782</v>
      </c>
      <c r="T17" s="18">
        <v>1542</v>
      </c>
    </row>
    <row r="18" spans="1:37" x14ac:dyDescent="0.25">
      <c r="A18" s="49"/>
      <c r="B18" s="60" t="s">
        <v>8</v>
      </c>
      <c r="C18" s="63">
        <v>1.855</v>
      </c>
      <c r="D18" s="63">
        <v>1.397</v>
      </c>
      <c r="E18" s="63">
        <v>1.714</v>
      </c>
      <c r="F18" s="63">
        <v>1.206</v>
      </c>
      <c r="G18" s="63">
        <v>1.0669999999999999</v>
      </c>
      <c r="H18" s="65">
        <v>1.9450000000000001</v>
      </c>
      <c r="I18" s="63">
        <v>82.286785379568911</v>
      </c>
      <c r="J18" s="63">
        <v>182.2867853795689</v>
      </c>
      <c r="K18" s="63">
        <v>3.2913843175217838</v>
      </c>
      <c r="L18" s="51"/>
      <c r="N18" s="112">
        <f t="shared" si="0"/>
        <v>1</v>
      </c>
      <c r="O18" s="68">
        <v>1855</v>
      </c>
      <c r="P18" s="68">
        <v>1397</v>
      </c>
      <c r="Q18" s="68">
        <v>1714</v>
      </c>
      <c r="R18" s="68">
        <v>1033</v>
      </c>
      <c r="S18" s="68">
        <v>1067</v>
      </c>
      <c r="T18" s="18">
        <v>1945</v>
      </c>
    </row>
    <row r="19" spans="1:37" x14ac:dyDescent="0.25">
      <c r="A19" s="49"/>
      <c r="B19" s="60" t="s">
        <v>9</v>
      </c>
      <c r="C19" s="63">
        <v>1.988</v>
      </c>
      <c r="D19" s="63">
        <v>1.5680000000000001</v>
      </c>
      <c r="E19" s="63">
        <v>1.6830000000000001</v>
      </c>
      <c r="F19" s="63">
        <v>1.2090000000000001</v>
      </c>
      <c r="G19" s="63">
        <v>0.81799999999999995</v>
      </c>
      <c r="H19" s="65">
        <v>1.2609999999999999</v>
      </c>
      <c r="I19" s="63">
        <v>54.156479217603916</v>
      </c>
      <c r="J19" s="63">
        <v>154.1564792176039</v>
      </c>
      <c r="K19" s="63">
        <v>-21.797323135755263</v>
      </c>
      <c r="L19" s="51"/>
      <c r="N19" s="112">
        <f t="shared" si="0"/>
        <v>1</v>
      </c>
      <c r="O19" s="68">
        <v>1988</v>
      </c>
      <c r="P19" s="68">
        <v>1568</v>
      </c>
      <c r="Q19" s="68">
        <v>1683</v>
      </c>
      <c r="R19" s="68">
        <v>1046</v>
      </c>
      <c r="S19" s="18">
        <v>818</v>
      </c>
      <c r="T19" s="18">
        <v>1261</v>
      </c>
    </row>
    <row r="20" spans="1:37" x14ac:dyDescent="0.25">
      <c r="A20" s="49"/>
      <c r="B20" s="60" t="s">
        <v>10</v>
      </c>
      <c r="C20" s="63">
        <v>1.964</v>
      </c>
      <c r="D20" s="63">
        <v>1.7649999999999999</v>
      </c>
      <c r="E20" s="63">
        <v>1.6120000000000001</v>
      </c>
      <c r="F20" s="63">
        <v>1.244</v>
      </c>
      <c r="G20" s="63">
        <v>0.97799999999999998</v>
      </c>
      <c r="H20" s="65">
        <v>1.0169999999999999</v>
      </c>
      <c r="I20" s="63">
        <v>3.9877300613496924</v>
      </c>
      <c r="J20" s="63">
        <v>103.98773006134969</v>
      </c>
      <c r="K20" s="63">
        <v>-9.0232558139534902</v>
      </c>
      <c r="L20" s="51"/>
      <c r="N20" s="112">
        <f t="shared" si="0"/>
        <v>1</v>
      </c>
      <c r="O20" s="68">
        <v>1964</v>
      </c>
      <c r="P20" s="68">
        <v>1765</v>
      </c>
      <c r="Q20" s="68">
        <v>1612</v>
      </c>
      <c r="R20" s="68">
        <v>1075</v>
      </c>
      <c r="S20" s="18">
        <v>978</v>
      </c>
      <c r="T20" s="18">
        <v>1017</v>
      </c>
    </row>
    <row r="21" spans="1:37" x14ac:dyDescent="0.25">
      <c r="A21" s="49"/>
      <c r="B21" s="60" t="s">
        <v>11</v>
      </c>
      <c r="C21" s="63">
        <v>2.98</v>
      </c>
      <c r="D21" s="63">
        <v>1.544</v>
      </c>
      <c r="E21" s="63">
        <v>1.0509999999999999</v>
      </c>
      <c r="F21" s="63">
        <v>0.94299999999999995</v>
      </c>
      <c r="G21" s="63">
        <v>1.2230000000000001</v>
      </c>
      <c r="H21" s="65">
        <v>0.93700000000000006</v>
      </c>
      <c r="I21" s="63">
        <v>-23.385118560915782</v>
      </c>
      <c r="J21" s="63">
        <v>76.614881439084215</v>
      </c>
      <c r="K21" s="63">
        <v>35.8888888888889</v>
      </c>
      <c r="L21" s="51"/>
      <c r="N21" s="112">
        <f t="shared" si="0"/>
        <v>1</v>
      </c>
      <c r="O21" s="68">
        <v>2980</v>
      </c>
      <c r="P21" s="68">
        <v>1544</v>
      </c>
      <c r="Q21" s="68">
        <v>1051</v>
      </c>
      <c r="R21" s="18">
        <v>809</v>
      </c>
      <c r="S21" s="68">
        <v>1223</v>
      </c>
      <c r="T21" s="18">
        <v>937</v>
      </c>
    </row>
    <row r="22" spans="1:37" x14ac:dyDescent="0.25">
      <c r="A22" s="49"/>
      <c r="B22" s="60" t="s">
        <v>12</v>
      </c>
      <c r="C22" s="63">
        <v>1.833</v>
      </c>
      <c r="D22" s="63">
        <v>1.2869999999999999</v>
      </c>
      <c r="E22" s="63">
        <v>1.294</v>
      </c>
      <c r="F22" s="63">
        <v>0.88400000000000001</v>
      </c>
      <c r="G22" s="63">
        <v>1.4910000000000001</v>
      </c>
      <c r="H22" s="23">
        <v>0.70199999999999996</v>
      </c>
      <c r="I22" s="23">
        <v>-52.91750503018109</v>
      </c>
      <c r="J22" s="23">
        <v>47.082494969818903</v>
      </c>
      <c r="K22" s="23">
        <v>69.6245733788396</v>
      </c>
      <c r="L22" s="51"/>
      <c r="N22" s="112">
        <f t="shared" si="0"/>
        <v>1</v>
      </c>
      <c r="O22" s="68">
        <v>1833</v>
      </c>
      <c r="P22" s="68">
        <v>1287</v>
      </c>
      <c r="Q22" s="68">
        <v>1294</v>
      </c>
      <c r="R22" s="18">
        <v>879</v>
      </c>
      <c r="S22" s="68">
        <v>1491</v>
      </c>
      <c r="T22" s="18">
        <v>702</v>
      </c>
    </row>
    <row r="23" spans="1:37" x14ac:dyDescent="0.25">
      <c r="A23" s="49"/>
      <c r="B23" s="60" t="s">
        <v>13</v>
      </c>
      <c r="C23" s="63">
        <v>2.2010000000000001</v>
      </c>
      <c r="D23" s="63">
        <v>2.1749999999999998</v>
      </c>
      <c r="E23" s="63">
        <v>1.383</v>
      </c>
      <c r="F23" s="63">
        <v>0.90600000000000003</v>
      </c>
      <c r="G23" s="63">
        <v>1.0640000000000001</v>
      </c>
      <c r="H23" s="65"/>
      <c r="I23" s="63" t="s">
        <v>110</v>
      </c>
      <c r="J23" s="63" t="s">
        <v>110</v>
      </c>
      <c r="K23" s="63" t="s">
        <v>110</v>
      </c>
      <c r="L23" s="51"/>
      <c r="N23" s="112" t="str">
        <f t="shared" si="0"/>
        <v/>
      </c>
      <c r="O23" s="68">
        <v>2201</v>
      </c>
      <c r="P23" s="68">
        <v>2175</v>
      </c>
      <c r="Q23" s="68">
        <v>1383</v>
      </c>
      <c r="R23" s="18">
        <v>908</v>
      </c>
      <c r="S23" s="68">
        <v>1064</v>
      </c>
    </row>
    <row r="24" spans="1:37" x14ac:dyDescent="0.25">
      <c r="A24" s="49"/>
      <c r="B24" s="60" t="s">
        <v>14</v>
      </c>
      <c r="C24" s="63">
        <v>1.361</v>
      </c>
      <c r="D24" s="63">
        <v>1.7450000000000001</v>
      </c>
      <c r="E24" s="63">
        <v>0.97099999999999997</v>
      </c>
      <c r="F24" s="63">
        <v>0.78300000000000003</v>
      </c>
      <c r="G24" s="63">
        <v>1.0329999999999999</v>
      </c>
      <c r="H24" s="65"/>
      <c r="I24" s="63" t="s">
        <v>110</v>
      </c>
      <c r="J24" s="63" t="s">
        <v>110</v>
      </c>
      <c r="K24" s="63" t="s">
        <v>110</v>
      </c>
      <c r="L24" s="51"/>
      <c r="N24" s="112" t="str">
        <f t="shared" si="0"/>
        <v/>
      </c>
      <c r="O24" s="68">
        <v>1361</v>
      </c>
      <c r="P24" s="68">
        <v>1745</v>
      </c>
      <c r="Q24" s="18">
        <v>971</v>
      </c>
      <c r="R24" s="18">
        <v>769</v>
      </c>
      <c r="S24" s="68">
        <v>1033</v>
      </c>
    </row>
    <row r="25" spans="1:37" x14ac:dyDescent="0.25">
      <c r="A25" s="49"/>
      <c r="B25" s="64" t="s">
        <v>18</v>
      </c>
      <c r="C25" s="65">
        <v>20.187999999999999</v>
      </c>
      <c r="D25" s="65">
        <v>19.579000000000004</v>
      </c>
      <c r="E25" s="65">
        <v>16.676000000000002</v>
      </c>
      <c r="F25" s="65">
        <v>11.191999999999998</v>
      </c>
      <c r="G25" s="65">
        <v>12.222999999999999</v>
      </c>
      <c r="H25" s="83">
        <v>12.428999999999997</v>
      </c>
      <c r="I25" s="56"/>
      <c r="J25" s="38"/>
      <c r="K25" s="38"/>
      <c r="L25" s="51"/>
    </row>
    <row r="26" spans="1:37" ht="18.75" customHeight="1" x14ac:dyDescent="0.25">
      <c r="A26" s="49"/>
      <c r="B26" s="64" t="s">
        <v>15</v>
      </c>
      <c r="C26" s="65"/>
      <c r="D26" s="65">
        <v>-3.0166435506241096</v>
      </c>
      <c r="E26" s="65">
        <v>-14.827110679810007</v>
      </c>
      <c r="F26" s="65">
        <v>-32.88558407291918</v>
      </c>
      <c r="G26" s="65">
        <v>9.2119370979270911</v>
      </c>
      <c r="H26" s="37"/>
      <c r="I26" s="38"/>
      <c r="J26" s="38"/>
      <c r="K26" s="38"/>
      <c r="L26" s="51"/>
    </row>
    <row r="27" spans="1:37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7" ht="18.75" customHeight="1" x14ac:dyDescent="0.25">
      <c r="A28" s="49"/>
      <c r="B28" s="64" t="s">
        <v>16</v>
      </c>
      <c r="C28" s="65">
        <v>16.625999999999998</v>
      </c>
      <c r="D28" s="65">
        <v>15.659000000000002</v>
      </c>
      <c r="E28" s="65">
        <v>14.322000000000001</v>
      </c>
      <c r="F28" s="65">
        <v>9.5149999999999988</v>
      </c>
      <c r="G28" s="65">
        <v>10.125999999999999</v>
      </c>
      <c r="H28" s="23">
        <v>12.428999999999997</v>
      </c>
      <c r="I28" s="59">
        <v>22.743432747382954</v>
      </c>
      <c r="J28" s="23">
        <v>122.74343274738295</v>
      </c>
      <c r="K28" s="23">
        <v>6.4214398318444665</v>
      </c>
      <c r="L28" s="51"/>
    </row>
    <row r="29" spans="1:37" ht="18.75" customHeight="1" x14ac:dyDescent="0.25">
      <c r="A29" s="49"/>
      <c r="B29" s="64" t="s">
        <v>15</v>
      </c>
      <c r="C29" s="65"/>
      <c r="D29" s="65">
        <v>-5.8161915072777344</v>
      </c>
      <c r="E29" s="65">
        <v>-8.5382208314707331</v>
      </c>
      <c r="F29" s="65">
        <v>-33.563748079877122</v>
      </c>
      <c r="G29" s="65">
        <v>6.4214398318444665</v>
      </c>
      <c r="H29" s="23">
        <v>22.743432747382954</v>
      </c>
      <c r="I29" s="38"/>
      <c r="J29" s="38"/>
      <c r="K29" s="38"/>
      <c r="L29" s="51"/>
    </row>
    <row r="30" spans="1:37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7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7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112"/>
      <c r="N32" s="112" t="s">
        <v>110</v>
      </c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43"/>
      <c r="AE32" s="143"/>
      <c r="AF32" s="143"/>
      <c r="AG32" s="143"/>
      <c r="AH32" s="143"/>
      <c r="AI32" s="143"/>
      <c r="AJ32" s="143"/>
      <c r="AK32" s="143"/>
    </row>
    <row r="33" spans="1:37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112"/>
      <c r="N33" s="112" t="s">
        <v>110</v>
      </c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43"/>
      <c r="AE33" s="143"/>
      <c r="AF33" s="143"/>
      <c r="AG33" s="143"/>
      <c r="AH33" s="143"/>
      <c r="AI33" s="143"/>
      <c r="AJ33" s="143"/>
      <c r="AK33" s="143"/>
    </row>
    <row r="34" spans="1:37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112"/>
      <c r="N34" s="112" t="s">
        <v>110</v>
      </c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43"/>
      <c r="AE34" s="143"/>
      <c r="AF34" s="143"/>
      <c r="AG34" s="143"/>
      <c r="AH34" s="143"/>
      <c r="AI34" s="143"/>
      <c r="AJ34" s="143"/>
      <c r="AK34" s="143"/>
    </row>
    <row r="35" spans="1:37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112"/>
      <c r="N35" s="112" t="s">
        <v>110</v>
      </c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43"/>
      <c r="AE35" s="143"/>
      <c r="AF35" s="143"/>
      <c r="AG35" s="143"/>
      <c r="AH35" s="143"/>
      <c r="AI35" s="143"/>
      <c r="AJ35" s="143"/>
      <c r="AK35" s="143"/>
    </row>
    <row r="36" spans="1:37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112"/>
      <c r="N36" s="112" t="s">
        <v>110</v>
      </c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43"/>
      <c r="AE36" s="143"/>
      <c r="AF36" s="143"/>
      <c r="AG36" s="143"/>
      <c r="AH36" s="143"/>
      <c r="AI36" s="143"/>
      <c r="AJ36" s="143"/>
      <c r="AK36" s="143"/>
    </row>
    <row r="37" spans="1:37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112"/>
      <c r="N37" s="112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43"/>
      <c r="AE37" s="143"/>
      <c r="AF37" s="143"/>
      <c r="AG37" s="143"/>
      <c r="AH37" s="143"/>
      <c r="AI37" s="143"/>
      <c r="AJ37" s="143"/>
      <c r="AK37" s="143"/>
    </row>
    <row r="38" spans="1:37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112"/>
      <c r="N38" s="112" t="s">
        <v>110</v>
      </c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43"/>
      <c r="AE38" s="143"/>
      <c r="AF38" s="143"/>
      <c r="AG38" s="143"/>
      <c r="AH38" s="143"/>
      <c r="AI38" s="143"/>
      <c r="AJ38" s="143"/>
      <c r="AK38" s="143"/>
    </row>
    <row r="39" spans="1:37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112"/>
      <c r="N39" s="112" t="s">
        <v>110</v>
      </c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43"/>
      <c r="AE39" s="143"/>
      <c r="AF39" s="143"/>
      <c r="AG39" s="143"/>
      <c r="AH39" s="143"/>
      <c r="AI39" s="143"/>
      <c r="AJ39" s="143"/>
      <c r="AK39" s="143"/>
    </row>
    <row r="40" spans="1:37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112"/>
      <c r="N40" s="112" t="s">
        <v>110</v>
      </c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43"/>
      <c r="AE40" s="143"/>
      <c r="AF40" s="143"/>
      <c r="AG40" s="143"/>
      <c r="AH40" s="143"/>
      <c r="AI40" s="143"/>
      <c r="AJ40" s="143"/>
      <c r="AK40" s="143"/>
    </row>
    <row r="41" spans="1:37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112"/>
      <c r="N41" s="112" t="s">
        <v>110</v>
      </c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43"/>
      <c r="AE41" s="143"/>
      <c r="AF41" s="143"/>
      <c r="AG41" s="143"/>
      <c r="AH41" s="143"/>
      <c r="AI41" s="143"/>
      <c r="AJ41" s="143"/>
      <c r="AK41" s="143"/>
    </row>
    <row r="42" spans="1:37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112"/>
      <c r="N42" s="112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43"/>
      <c r="AE42" s="143"/>
      <c r="AF42" s="143"/>
      <c r="AG42" s="143"/>
      <c r="AH42" s="143"/>
      <c r="AI42" s="143"/>
      <c r="AJ42" s="143"/>
      <c r="AK42" s="143"/>
    </row>
    <row r="43" spans="1:37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112"/>
      <c r="N43" s="112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43"/>
      <c r="AE43" s="143"/>
      <c r="AF43" s="143"/>
      <c r="AG43" s="143"/>
      <c r="AH43" s="143"/>
      <c r="AI43" s="143"/>
      <c r="AJ43" s="143"/>
      <c r="AK43" s="143"/>
    </row>
    <row r="44" spans="1:37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112"/>
      <c r="N44" s="112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43"/>
      <c r="AE44" s="143"/>
      <c r="AF44" s="143"/>
      <c r="AG44" s="143"/>
      <c r="AH44" s="143"/>
      <c r="AI44" s="143"/>
      <c r="AJ44" s="143"/>
      <c r="AK44" s="143"/>
    </row>
    <row r="45" spans="1:37" s="44" customFormat="1" x14ac:dyDescent="0.25">
      <c r="A45" s="52"/>
      <c r="B45" s="70" t="s">
        <v>88</v>
      </c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112"/>
      <c r="N45" s="112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43"/>
      <c r="AE45" s="143"/>
      <c r="AF45" s="143"/>
      <c r="AG45" s="143"/>
      <c r="AH45" s="143"/>
      <c r="AI45" s="143"/>
      <c r="AJ45" s="143"/>
      <c r="AK45" s="143"/>
    </row>
    <row r="46" spans="1:37" x14ac:dyDescent="0.25">
      <c r="A46" s="53"/>
      <c r="B46" s="26" t="s">
        <v>93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37" s="110" customFormat="1" x14ac:dyDescent="0.25"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</row>
    <row r="48" spans="1:37" s="5" customFormat="1" x14ac:dyDescent="0.25">
      <c r="B48" s="18" t="s">
        <v>89</v>
      </c>
      <c r="C48" s="18"/>
      <c r="D48" s="18"/>
      <c r="E48" s="18"/>
      <c r="F48" s="18"/>
      <c r="G48" s="18"/>
      <c r="M48" s="110"/>
      <c r="N48" s="110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</row>
    <row r="49" spans="2:29" s="5" customFormat="1" x14ac:dyDescent="0.25">
      <c r="B49" s="68"/>
      <c r="C49" s="18"/>
      <c r="D49" s="144">
        <v>38353</v>
      </c>
      <c r="E49" s="18"/>
      <c r="F49" s="18"/>
      <c r="G49" s="18"/>
      <c r="M49" s="110"/>
      <c r="N49" s="110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</row>
    <row r="50" spans="2:29" s="5" customFormat="1" x14ac:dyDescent="0.25">
      <c r="B50" s="68"/>
      <c r="C50" s="18"/>
      <c r="D50" s="144">
        <v>38384</v>
      </c>
      <c r="E50" s="18"/>
      <c r="F50" s="18"/>
      <c r="G50" s="18"/>
      <c r="M50" s="110"/>
      <c r="N50" s="110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</row>
    <row r="51" spans="2:29" s="5" customFormat="1" x14ac:dyDescent="0.25">
      <c r="B51" s="68"/>
      <c r="C51" s="18"/>
      <c r="D51" s="144">
        <v>38412</v>
      </c>
      <c r="E51" s="18"/>
      <c r="F51" s="18"/>
      <c r="G51" s="18"/>
      <c r="M51" s="110"/>
      <c r="N51" s="110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</row>
    <row r="52" spans="2:29" s="5" customFormat="1" x14ac:dyDescent="0.25">
      <c r="B52" s="68"/>
      <c r="C52" s="18"/>
      <c r="D52" s="144">
        <v>38443</v>
      </c>
      <c r="E52" s="18"/>
      <c r="F52" s="18"/>
      <c r="G52" s="18"/>
      <c r="M52" s="110"/>
      <c r="N52" s="110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</row>
    <row r="53" spans="2:29" s="5" customFormat="1" x14ac:dyDescent="0.25">
      <c r="B53" s="68"/>
      <c r="C53" s="18"/>
      <c r="D53" s="144">
        <v>38473</v>
      </c>
      <c r="E53" s="18"/>
      <c r="F53" s="18"/>
      <c r="G53" s="18"/>
      <c r="M53" s="110"/>
      <c r="N53" s="110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</row>
    <row r="54" spans="2:29" s="5" customFormat="1" x14ac:dyDescent="0.25">
      <c r="B54" s="68"/>
      <c r="C54" s="18"/>
      <c r="D54" s="144">
        <v>38504</v>
      </c>
      <c r="E54" s="18"/>
      <c r="F54" s="18"/>
      <c r="G54" s="18"/>
      <c r="M54" s="110"/>
      <c r="N54" s="110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</row>
    <row r="55" spans="2:29" s="5" customFormat="1" x14ac:dyDescent="0.25">
      <c r="B55" s="68"/>
      <c r="C55" s="18"/>
      <c r="D55" s="144">
        <v>38534</v>
      </c>
      <c r="E55" s="18"/>
      <c r="F55" s="18"/>
      <c r="G55" s="18"/>
      <c r="M55" s="110"/>
      <c r="N55" s="110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</row>
    <row r="56" spans="2:29" s="5" customFormat="1" x14ac:dyDescent="0.25">
      <c r="B56" s="68"/>
      <c r="C56" s="18"/>
      <c r="D56" s="144">
        <v>38565</v>
      </c>
      <c r="E56" s="18"/>
      <c r="F56" s="18"/>
      <c r="G56" s="18"/>
      <c r="M56" s="110"/>
      <c r="N56" s="110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</row>
    <row r="57" spans="2:29" s="5" customFormat="1" x14ac:dyDescent="0.25">
      <c r="B57" s="68"/>
      <c r="C57" s="18"/>
      <c r="D57" s="144">
        <v>38596</v>
      </c>
      <c r="E57" s="18"/>
      <c r="F57" s="18"/>
      <c r="G57" s="18"/>
      <c r="M57" s="110"/>
      <c r="N57" s="110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</row>
    <row r="58" spans="2:29" s="5" customFormat="1" x14ac:dyDescent="0.25">
      <c r="B58" s="68"/>
      <c r="C58" s="18"/>
      <c r="D58" s="144">
        <v>38626</v>
      </c>
      <c r="E58" s="18"/>
      <c r="F58" s="18"/>
      <c r="G58" s="18"/>
      <c r="M58" s="110"/>
      <c r="N58" s="110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</row>
    <row r="59" spans="2:29" s="5" customFormat="1" x14ac:dyDescent="0.25">
      <c r="B59" s="68"/>
      <c r="C59" s="18"/>
      <c r="D59" s="144">
        <v>38657</v>
      </c>
      <c r="E59" s="18"/>
      <c r="F59" s="18"/>
      <c r="G59" s="18"/>
      <c r="M59" s="110"/>
      <c r="N59" s="110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</row>
    <row r="60" spans="2:29" s="5" customFormat="1" x14ac:dyDescent="0.25">
      <c r="B60" s="68"/>
      <c r="C60" s="18"/>
      <c r="D60" s="144">
        <v>38687</v>
      </c>
      <c r="E60" s="201"/>
      <c r="F60" s="18"/>
      <c r="G60" s="18"/>
      <c r="M60" s="110"/>
      <c r="N60" s="110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</row>
    <row r="61" spans="2:29" s="5" customFormat="1" x14ac:dyDescent="0.25">
      <c r="B61" s="68">
        <v>2211</v>
      </c>
      <c r="C61" s="18"/>
      <c r="D61" s="144">
        <v>38718</v>
      </c>
      <c r="E61" s="201"/>
      <c r="F61" s="18"/>
      <c r="G61" s="18"/>
      <c r="M61" s="110"/>
      <c r="N61" s="110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</row>
    <row r="62" spans="2:29" s="5" customFormat="1" x14ac:dyDescent="0.25">
      <c r="B62" s="68">
        <v>1965</v>
      </c>
      <c r="C62" s="18"/>
      <c r="D62" s="144">
        <v>38749</v>
      </c>
      <c r="E62" s="201"/>
      <c r="F62" s="18"/>
      <c r="G62" s="18"/>
      <c r="M62" s="110"/>
      <c r="N62" s="110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</row>
    <row r="63" spans="2:29" s="5" customFormat="1" x14ac:dyDescent="0.25">
      <c r="B63" s="68">
        <v>2632</v>
      </c>
      <c r="C63" s="18"/>
      <c r="D63" s="144">
        <v>38777</v>
      </c>
      <c r="E63" s="201"/>
      <c r="F63" s="18"/>
      <c r="G63" s="18"/>
      <c r="M63" s="110"/>
      <c r="N63" s="110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</row>
    <row r="64" spans="2:29" s="5" customFormat="1" x14ac:dyDescent="0.25">
      <c r="B64" s="68">
        <v>2174</v>
      </c>
      <c r="C64" s="18"/>
      <c r="D64" s="144">
        <v>38808</v>
      </c>
      <c r="E64" s="201"/>
      <c r="F64" s="18"/>
      <c r="G64" s="18"/>
      <c r="M64" s="110"/>
      <c r="N64" s="110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</row>
    <row r="65" spans="2:29" s="5" customFormat="1" x14ac:dyDescent="0.25">
      <c r="B65" s="68">
        <v>1890</v>
      </c>
      <c r="C65" s="18"/>
      <c r="D65" s="144">
        <v>38838</v>
      </c>
      <c r="E65" s="201"/>
      <c r="F65" s="18"/>
      <c r="G65" s="18"/>
      <c r="M65" s="110"/>
      <c r="N65" s="110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</row>
    <row r="66" spans="2:29" s="5" customFormat="1" x14ac:dyDescent="0.25">
      <c r="B66" s="68">
        <v>2255</v>
      </c>
      <c r="C66" s="18"/>
      <c r="D66" s="144">
        <v>38869</v>
      </c>
      <c r="E66" s="201"/>
      <c r="F66" s="18"/>
      <c r="G66" s="18"/>
      <c r="M66" s="110"/>
      <c r="N66" s="110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</row>
    <row r="67" spans="2:29" s="5" customFormat="1" x14ac:dyDescent="0.25">
      <c r="B67" s="68">
        <v>2290</v>
      </c>
      <c r="C67" s="18"/>
      <c r="D67" s="144">
        <v>38899</v>
      </c>
      <c r="E67" s="201"/>
      <c r="F67" s="18"/>
      <c r="G67" s="18"/>
      <c r="M67" s="110"/>
      <c r="N67" s="110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</row>
    <row r="68" spans="2:29" s="5" customFormat="1" x14ac:dyDescent="0.25">
      <c r="B68" s="68">
        <v>2128</v>
      </c>
      <c r="C68" s="18"/>
      <c r="D68" s="144">
        <v>38930</v>
      </c>
      <c r="E68" s="201"/>
      <c r="F68" s="18"/>
      <c r="G68" s="18"/>
      <c r="M68" s="110"/>
      <c r="N68" s="110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</row>
    <row r="69" spans="2:29" s="5" customFormat="1" x14ac:dyDescent="0.25">
      <c r="B69" s="68">
        <v>2008</v>
      </c>
      <c r="C69" s="18"/>
      <c r="D69" s="144">
        <v>38961</v>
      </c>
      <c r="E69" s="201"/>
      <c r="F69" s="18"/>
      <c r="G69" s="18"/>
      <c r="M69" s="110"/>
      <c r="N69" s="110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</row>
    <row r="70" spans="2:29" s="5" customFormat="1" x14ac:dyDescent="0.25">
      <c r="B70" s="68">
        <v>1744</v>
      </c>
      <c r="C70" s="18"/>
      <c r="D70" s="144">
        <v>38991</v>
      </c>
      <c r="E70" s="201"/>
      <c r="F70" s="18"/>
      <c r="G70" s="18"/>
      <c r="M70" s="110"/>
      <c r="N70" s="110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</row>
    <row r="71" spans="2:29" s="5" customFormat="1" x14ac:dyDescent="0.25">
      <c r="B71" s="68">
        <v>1547</v>
      </c>
      <c r="C71" s="18"/>
      <c r="D71" s="144">
        <v>39022</v>
      </c>
      <c r="E71" s="201"/>
      <c r="F71" s="18"/>
      <c r="G71" s="18"/>
      <c r="M71" s="110"/>
      <c r="N71" s="110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</row>
    <row r="72" spans="2:29" s="5" customFormat="1" x14ac:dyDescent="0.25">
      <c r="B72" s="68">
        <v>1599</v>
      </c>
      <c r="C72" s="18"/>
      <c r="D72" s="144">
        <v>39052</v>
      </c>
      <c r="E72" s="201">
        <f>+AVERAGE(B61:B72)/1000</f>
        <v>2.0369166666666669</v>
      </c>
      <c r="F72" s="18"/>
      <c r="G72" s="18"/>
      <c r="M72" s="110"/>
      <c r="N72" s="110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</row>
    <row r="73" spans="2:29" s="5" customFormat="1" x14ac:dyDescent="0.25">
      <c r="B73" s="68">
        <v>1454</v>
      </c>
      <c r="C73" s="18"/>
      <c r="D73" s="144">
        <v>39083</v>
      </c>
      <c r="E73" s="201">
        <f t="shared" ref="E73:E136" si="1">+AVERAGE(B62:B73)/1000</f>
        <v>1.9738333333333333</v>
      </c>
      <c r="F73" s="18"/>
      <c r="G73" s="18"/>
      <c r="M73" s="110"/>
      <c r="N73" s="110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</row>
    <row r="74" spans="2:29" s="5" customFormat="1" x14ac:dyDescent="0.25">
      <c r="B74" s="68">
        <v>1311</v>
      </c>
      <c r="C74" s="18"/>
      <c r="D74" s="144">
        <v>39114</v>
      </c>
      <c r="E74" s="201">
        <f t="shared" si="1"/>
        <v>1.9193333333333333</v>
      </c>
      <c r="F74" s="18"/>
      <c r="G74" s="18"/>
      <c r="M74" s="110"/>
      <c r="N74" s="110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</row>
    <row r="75" spans="2:29" s="5" customFormat="1" x14ac:dyDescent="0.25">
      <c r="B75" s="68">
        <v>1853</v>
      </c>
      <c r="C75" s="18"/>
      <c r="D75" s="144">
        <v>39142</v>
      </c>
      <c r="E75" s="201">
        <f t="shared" si="1"/>
        <v>1.8544166666666668</v>
      </c>
      <c r="F75" s="18"/>
      <c r="G75" s="18"/>
      <c r="M75" s="110"/>
      <c r="N75" s="110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</row>
    <row r="76" spans="2:29" s="5" customFormat="1" x14ac:dyDescent="0.25">
      <c r="B76" s="68">
        <v>1801</v>
      </c>
      <c r="C76" s="18"/>
      <c r="D76" s="144">
        <v>39173</v>
      </c>
      <c r="E76" s="201">
        <f t="shared" si="1"/>
        <v>1.8233333333333333</v>
      </c>
      <c r="F76" s="18"/>
      <c r="G76" s="18"/>
      <c r="M76" s="110"/>
      <c r="N76" s="110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</row>
    <row r="77" spans="2:29" s="5" customFormat="1" x14ac:dyDescent="0.25">
      <c r="B77" s="68">
        <v>1339</v>
      </c>
      <c r="C77" s="18"/>
      <c r="D77" s="144">
        <v>39203</v>
      </c>
      <c r="E77" s="201">
        <f t="shared" si="1"/>
        <v>1.7774166666666666</v>
      </c>
      <c r="F77" s="18"/>
      <c r="G77" s="18"/>
      <c r="M77" s="110"/>
      <c r="N77" s="110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</row>
    <row r="78" spans="2:29" s="5" customFormat="1" x14ac:dyDescent="0.25">
      <c r="B78" s="68">
        <v>1302</v>
      </c>
      <c r="C78" s="18"/>
      <c r="D78" s="144">
        <v>39234</v>
      </c>
      <c r="E78" s="201">
        <f t="shared" si="1"/>
        <v>1.698</v>
      </c>
      <c r="F78" s="18"/>
      <c r="G78" s="18"/>
      <c r="M78" s="110"/>
      <c r="N78" s="110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</row>
    <row r="79" spans="2:29" s="5" customFormat="1" x14ac:dyDescent="0.25">
      <c r="B79" s="68">
        <v>1127</v>
      </c>
      <c r="C79" s="18"/>
      <c r="D79" s="144">
        <v>39264</v>
      </c>
      <c r="E79" s="201">
        <f t="shared" si="1"/>
        <v>1.6010833333333332</v>
      </c>
      <c r="F79" s="18"/>
      <c r="G79" s="18"/>
      <c r="M79" s="110"/>
      <c r="N79" s="110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</row>
    <row r="80" spans="2:29" s="5" customFormat="1" x14ac:dyDescent="0.25">
      <c r="B80" s="68">
        <v>1499</v>
      </c>
      <c r="C80" s="18"/>
      <c r="D80" s="144">
        <v>39295</v>
      </c>
      <c r="E80" s="201">
        <f t="shared" si="1"/>
        <v>1.5486666666666666</v>
      </c>
      <c r="F80" s="18"/>
      <c r="G80" s="18"/>
      <c r="M80" s="110"/>
      <c r="N80" s="110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</row>
    <row r="81" spans="2:29" s="5" customFormat="1" x14ac:dyDescent="0.25">
      <c r="B81" s="68">
        <v>1478</v>
      </c>
      <c r="C81" s="18"/>
      <c r="D81" s="144">
        <v>39326</v>
      </c>
      <c r="E81" s="201">
        <f t="shared" si="1"/>
        <v>1.5044999999999999</v>
      </c>
      <c r="F81" s="18"/>
      <c r="G81" s="18"/>
      <c r="M81" s="110"/>
      <c r="N81" s="110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</row>
    <row r="82" spans="2:29" s="5" customFormat="1" x14ac:dyDescent="0.25">
      <c r="B82" s="68">
        <v>1311</v>
      </c>
      <c r="C82" s="18"/>
      <c r="D82" s="144">
        <v>39356</v>
      </c>
      <c r="E82" s="201">
        <f t="shared" si="1"/>
        <v>1.4684166666666667</v>
      </c>
      <c r="F82" s="18"/>
      <c r="G82" s="18"/>
      <c r="M82" s="110"/>
      <c r="N82" s="110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</row>
    <row r="83" spans="2:29" s="5" customFormat="1" x14ac:dyDescent="0.25">
      <c r="B83" s="68">
        <v>1570</v>
      </c>
      <c r="C83" s="18"/>
      <c r="D83" s="144">
        <v>39387</v>
      </c>
      <c r="E83" s="201">
        <f t="shared" si="1"/>
        <v>1.4703333333333333</v>
      </c>
      <c r="F83" s="18"/>
      <c r="G83" s="18"/>
      <c r="M83" s="110"/>
      <c r="N83" s="110"/>
      <c r="O83" s="18"/>
      <c r="P83" s="18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</row>
    <row r="84" spans="2:29" s="5" customFormat="1" x14ac:dyDescent="0.25">
      <c r="B84" s="68">
        <v>1186</v>
      </c>
      <c r="C84" s="18"/>
      <c r="D84" s="144">
        <v>39417</v>
      </c>
      <c r="E84" s="201">
        <f t="shared" si="1"/>
        <v>1.4359166666666667</v>
      </c>
      <c r="F84" s="18"/>
      <c r="G84" s="18"/>
      <c r="M84" s="110"/>
      <c r="N84" s="110"/>
      <c r="O84" s="18"/>
      <c r="P84" s="18"/>
      <c r="Q84" s="18"/>
      <c r="R84" s="18"/>
      <c r="S84" s="18"/>
      <c r="T84" s="18"/>
      <c r="U84" s="18"/>
      <c r="V84" s="18"/>
      <c r="W84" s="18"/>
      <c r="X84" s="18"/>
      <c r="Y84" s="18"/>
      <c r="Z84" s="18"/>
      <c r="AA84" s="18"/>
      <c r="AB84" s="18"/>
      <c r="AC84" s="18"/>
    </row>
    <row r="85" spans="2:29" s="5" customFormat="1" x14ac:dyDescent="0.25">
      <c r="B85" s="68">
        <v>1189</v>
      </c>
      <c r="C85" s="18"/>
      <c r="D85" s="144">
        <v>39448</v>
      </c>
      <c r="E85" s="201">
        <f t="shared" si="1"/>
        <v>1.4138333333333333</v>
      </c>
      <c r="F85" s="18"/>
      <c r="G85" s="18"/>
      <c r="M85" s="110"/>
      <c r="N85" s="110"/>
      <c r="O85" s="18"/>
      <c r="P85" s="18"/>
      <c r="Q85" s="18"/>
      <c r="R85" s="18"/>
      <c r="S85" s="18"/>
      <c r="T85" s="18"/>
      <c r="U85" s="18"/>
      <c r="V85" s="18"/>
      <c r="W85" s="18"/>
      <c r="X85" s="18"/>
      <c r="Y85" s="18"/>
      <c r="Z85" s="18"/>
      <c r="AA85" s="18"/>
      <c r="AB85" s="18"/>
      <c r="AC85" s="18"/>
    </row>
    <row r="86" spans="2:29" s="5" customFormat="1" x14ac:dyDescent="0.25">
      <c r="B86" s="68">
        <v>1977</v>
      </c>
      <c r="C86" s="18"/>
      <c r="D86" s="144">
        <v>39479</v>
      </c>
      <c r="E86" s="201">
        <f t="shared" si="1"/>
        <v>1.4693333333333332</v>
      </c>
      <c r="F86" s="18"/>
      <c r="G86" s="18"/>
      <c r="M86" s="110"/>
      <c r="N86" s="110"/>
      <c r="O86" s="18"/>
      <c r="P86" s="18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</row>
    <row r="87" spans="2:29" s="5" customFormat="1" x14ac:dyDescent="0.25">
      <c r="B87" s="68">
        <v>1309</v>
      </c>
      <c r="C87" s="18"/>
      <c r="D87" s="144">
        <v>39508</v>
      </c>
      <c r="E87" s="201">
        <f t="shared" si="1"/>
        <v>1.4239999999999999</v>
      </c>
      <c r="F87" s="18"/>
      <c r="G87" s="18"/>
      <c r="M87" s="110"/>
      <c r="N87" s="110"/>
      <c r="O87" s="18"/>
      <c r="P87" s="18"/>
      <c r="Q87" s="18"/>
      <c r="R87" s="18"/>
      <c r="S87" s="18"/>
      <c r="T87" s="18"/>
      <c r="U87" s="18"/>
      <c r="V87" s="18"/>
      <c r="W87" s="18"/>
      <c r="X87" s="18"/>
      <c r="Y87" s="18"/>
      <c r="Z87" s="18"/>
      <c r="AA87" s="18"/>
      <c r="AB87" s="18"/>
      <c r="AC87" s="18"/>
    </row>
    <row r="88" spans="2:29" s="5" customFormat="1" x14ac:dyDescent="0.25">
      <c r="B88" s="68">
        <v>1319</v>
      </c>
      <c r="C88" s="18"/>
      <c r="D88" s="144">
        <v>39539</v>
      </c>
      <c r="E88" s="201">
        <f t="shared" si="1"/>
        <v>1.3838333333333332</v>
      </c>
      <c r="F88" s="18"/>
      <c r="G88" s="18"/>
      <c r="M88" s="110"/>
      <c r="N88" s="110"/>
      <c r="O88" s="18"/>
      <c r="P88" s="18"/>
      <c r="Q88" s="18"/>
      <c r="R88" s="18"/>
      <c r="S88" s="18"/>
      <c r="T88" s="18"/>
      <c r="U88" s="18"/>
      <c r="V88" s="18"/>
      <c r="W88" s="18"/>
      <c r="X88" s="18"/>
      <c r="Y88" s="18"/>
      <c r="Z88" s="18"/>
      <c r="AA88" s="18"/>
      <c r="AB88" s="18"/>
      <c r="AC88" s="18"/>
    </row>
    <row r="89" spans="2:29" s="5" customFormat="1" x14ac:dyDescent="0.25">
      <c r="B89" s="68">
        <v>1666</v>
      </c>
      <c r="C89" s="18"/>
      <c r="D89" s="144">
        <v>39569</v>
      </c>
      <c r="E89" s="201">
        <f t="shared" si="1"/>
        <v>1.4110833333333332</v>
      </c>
      <c r="F89" s="18"/>
      <c r="G89" s="18"/>
      <c r="M89" s="110"/>
      <c r="N89" s="110"/>
      <c r="O89" s="18"/>
      <c r="P89" s="18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</row>
    <row r="90" spans="2:29" s="5" customFormat="1" x14ac:dyDescent="0.25">
      <c r="B90" s="68">
        <v>1036</v>
      </c>
      <c r="C90" s="18"/>
      <c r="D90" s="144">
        <v>39600</v>
      </c>
      <c r="E90" s="201">
        <f t="shared" si="1"/>
        <v>1.3889166666666668</v>
      </c>
      <c r="F90" s="18"/>
      <c r="G90" s="18"/>
      <c r="M90" s="110"/>
      <c r="N90" s="110"/>
      <c r="O90" s="18"/>
      <c r="P90" s="18"/>
      <c r="Q90" s="18"/>
      <c r="R90" s="18"/>
      <c r="S90" s="18"/>
      <c r="T90" s="18"/>
      <c r="U90" s="18"/>
      <c r="V90" s="18"/>
      <c r="W90" s="18"/>
      <c r="X90" s="18"/>
      <c r="Y90" s="18"/>
      <c r="Z90" s="18"/>
      <c r="AA90" s="18"/>
      <c r="AB90" s="18"/>
      <c r="AC90" s="18"/>
    </row>
    <row r="91" spans="2:29" s="5" customFormat="1" x14ac:dyDescent="0.25">
      <c r="B91" s="68">
        <v>1037</v>
      </c>
      <c r="C91" s="18"/>
      <c r="D91" s="144">
        <v>39630</v>
      </c>
      <c r="E91" s="201">
        <f t="shared" si="1"/>
        <v>1.3814166666666667</v>
      </c>
      <c r="F91" s="18"/>
      <c r="G91" s="18"/>
      <c r="M91" s="110"/>
      <c r="N91" s="110"/>
      <c r="O91" s="18"/>
      <c r="P91" s="18"/>
      <c r="Q91" s="18"/>
      <c r="R91" s="18"/>
      <c r="S91" s="18"/>
      <c r="T91" s="18"/>
      <c r="U91" s="18"/>
      <c r="V91" s="18"/>
      <c r="W91" s="18"/>
      <c r="X91" s="18"/>
      <c r="Y91" s="18"/>
      <c r="Z91" s="18"/>
      <c r="AA91" s="18"/>
      <c r="AB91" s="18"/>
      <c r="AC91" s="18"/>
    </row>
    <row r="92" spans="2:29" s="5" customFormat="1" x14ac:dyDescent="0.25">
      <c r="B92" s="68">
        <v>1003</v>
      </c>
      <c r="C92" s="18"/>
      <c r="D92" s="144">
        <v>39661</v>
      </c>
      <c r="E92" s="201">
        <f t="shared" si="1"/>
        <v>1.3400833333333333</v>
      </c>
      <c r="F92" s="18"/>
      <c r="G92" s="18"/>
      <c r="M92" s="110"/>
      <c r="N92" s="110"/>
      <c r="O92" s="18"/>
      <c r="P92" s="18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</row>
    <row r="93" spans="2:29" s="5" customFormat="1" x14ac:dyDescent="0.25">
      <c r="B93" s="68">
        <v>920</v>
      </c>
      <c r="C93" s="18"/>
      <c r="D93" s="144">
        <v>39692</v>
      </c>
      <c r="E93" s="201">
        <f t="shared" si="1"/>
        <v>1.2935833333333333</v>
      </c>
      <c r="F93" s="18"/>
      <c r="G93" s="18"/>
      <c r="M93" s="110"/>
      <c r="N93" s="110"/>
      <c r="O93" s="18"/>
      <c r="P93" s="18"/>
      <c r="Q93" s="18"/>
      <c r="R93" s="18"/>
      <c r="S93" s="18"/>
      <c r="T93" s="18"/>
      <c r="U93" s="18"/>
      <c r="V93" s="18"/>
      <c r="W93" s="18"/>
      <c r="X93" s="18"/>
      <c r="Y93" s="18"/>
      <c r="Z93" s="18"/>
      <c r="AA93" s="18"/>
      <c r="AB93" s="18"/>
      <c r="AC93" s="18"/>
    </row>
    <row r="94" spans="2:29" s="5" customFormat="1" x14ac:dyDescent="0.25">
      <c r="B94" s="68">
        <v>738</v>
      </c>
      <c r="C94" s="18"/>
      <c r="D94" s="144">
        <v>39722</v>
      </c>
      <c r="E94" s="201">
        <f t="shared" si="1"/>
        <v>1.2458333333333333</v>
      </c>
      <c r="F94" s="18"/>
      <c r="G94" s="18"/>
      <c r="M94" s="110"/>
      <c r="N94" s="110"/>
      <c r="O94" s="18"/>
      <c r="P94" s="18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</row>
    <row r="95" spans="2:29" s="5" customFormat="1" x14ac:dyDescent="0.25">
      <c r="B95" s="68">
        <v>737</v>
      </c>
      <c r="C95" s="18"/>
      <c r="D95" s="144">
        <v>39753</v>
      </c>
      <c r="E95" s="201">
        <f t="shared" si="1"/>
        <v>1.1764166666666667</v>
      </c>
      <c r="F95" s="18"/>
      <c r="G95" s="18"/>
      <c r="M95" s="110"/>
      <c r="N95" s="110"/>
      <c r="O95" s="18"/>
      <c r="P95" s="18"/>
      <c r="Q95" s="18"/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</row>
    <row r="96" spans="2:29" s="5" customFormat="1" x14ac:dyDescent="0.25">
      <c r="B96" s="68">
        <v>621</v>
      </c>
      <c r="C96" s="18"/>
      <c r="D96" s="144">
        <v>39783</v>
      </c>
      <c r="E96" s="201">
        <f t="shared" si="1"/>
        <v>1.1293333333333333</v>
      </c>
      <c r="F96" s="18"/>
      <c r="G96" s="18"/>
      <c r="M96" s="110"/>
      <c r="N96" s="110"/>
      <c r="O96" s="18"/>
      <c r="P96" s="18"/>
      <c r="Q96" s="18"/>
      <c r="R96" s="18"/>
      <c r="S96" s="18"/>
      <c r="T96" s="18"/>
      <c r="U96" s="18"/>
      <c r="V96" s="18"/>
      <c r="W96" s="18"/>
      <c r="X96" s="18"/>
      <c r="Y96" s="18"/>
      <c r="Z96" s="18"/>
      <c r="AA96" s="18"/>
      <c r="AB96" s="18"/>
      <c r="AC96" s="18"/>
    </row>
    <row r="97" spans="2:29" s="5" customFormat="1" x14ac:dyDescent="0.25">
      <c r="B97" s="68">
        <v>851</v>
      </c>
      <c r="C97" s="18"/>
      <c r="D97" s="144">
        <v>39814</v>
      </c>
      <c r="E97" s="201">
        <f t="shared" si="1"/>
        <v>1.1011666666666668</v>
      </c>
      <c r="F97" s="18"/>
      <c r="G97" s="18"/>
      <c r="M97" s="110"/>
      <c r="N97" s="110"/>
      <c r="O97" s="18"/>
      <c r="P97" s="18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</row>
    <row r="98" spans="2:29" s="5" customFormat="1" x14ac:dyDescent="0.25">
      <c r="B98" s="68">
        <v>1278</v>
      </c>
      <c r="C98" s="18"/>
      <c r="D98" s="144">
        <v>39845</v>
      </c>
      <c r="E98" s="201">
        <f t="shared" si="1"/>
        <v>1.0429166666666667</v>
      </c>
      <c r="F98" s="18"/>
      <c r="G98" s="18"/>
      <c r="M98" s="110"/>
      <c r="N98" s="110"/>
      <c r="O98" s="18"/>
      <c r="P98" s="18"/>
      <c r="Q98" s="18"/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</row>
    <row r="99" spans="2:29" s="5" customFormat="1" x14ac:dyDescent="0.25">
      <c r="B99" s="68">
        <v>941</v>
      </c>
      <c r="C99" s="18"/>
      <c r="D99" s="144">
        <v>39873</v>
      </c>
      <c r="E99" s="201">
        <f t="shared" si="1"/>
        <v>1.0122500000000001</v>
      </c>
      <c r="F99" s="18"/>
      <c r="G99" s="18"/>
      <c r="M99" s="110"/>
      <c r="N99" s="110"/>
      <c r="O99" s="18"/>
      <c r="P99" s="18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</row>
    <row r="100" spans="2:29" s="5" customFormat="1" x14ac:dyDescent="0.25">
      <c r="B100" s="68">
        <v>1210</v>
      </c>
      <c r="C100" s="18"/>
      <c r="D100" s="144">
        <v>39904</v>
      </c>
      <c r="E100" s="201">
        <f t="shared" si="1"/>
        <v>1.0031666666666665</v>
      </c>
      <c r="F100" s="18"/>
      <c r="G100" s="18"/>
      <c r="M100" s="110"/>
      <c r="N100" s="110"/>
      <c r="O100" s="18"/>
      <c r="P100" s="18"/>
      <c r="Q100" s="18"/>
      <c r="R100" s="18"/>
      <c r="S100" s="18"/>
      <c r="T100" s="18"/>
      <c r="U100" s="18"/>
      <c r="V100" s="18"/>
      <c r="W100" s="18"/>
      <c r="X100" s="18"/>
      <c r="Y100" s="18"/>
      <c r="Z100" s="18"/>
      <c r="AA100" s="18"/>
      <c r="AB100" s="18"/>
      <c r="AC100" s="18"/>
    </row>
    <row r="101" spans="2:29" s="5" customFormat="1" x14ac:dyDescent="0.25">
      <c r="B101" s="68">
        <v>1726</v>
      </c>
      <c r="C101" s="18"/>
      <c r="D101" s="144">
        <v>39934</v>
      </c>
      <c r="E101" s="201">
        <f t="shared" si="1"/>
        <v>1.0081666666666667</v>
      </c>
      <c r="F101" s="18"/>
      <c r="G101" s="18"/>
      <c r="M101" s="110"/>
      <c r="N101" s="110"/>
      <c r="O101" s="18"/>
      <c r="P101" s="18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</row>
    <row r="102" spans="2:29" s="5" customFormat="1" x14ac:dyDescent="0.25">
      <c r="B102" s="68">
        <v>1855</v>
      </c>
      <c r="C102" s="18"/>
      <c r="D102" s="144">
        <v>39965</v>
      </c>
      <c r="E102" s="201">
        <f t="shared" si="1"/>
        <v>1.0764166666666668</v>
      </c>
      <c r="F102" s="18"/>
      <c r="G102" s="18"/>
      <c r="M102" s="110"/>
      <c r="N102" s="110"/>
      <c r="O102" s="18"/>
      <c r="P102" s="18"/>
      <c r="Q102" s="18"/>
      <c r="R102" s="18"/>
      <c r="S102" s="18"/>
      <c r="T102" s="18"/>
      <c r="U102" s="18"/>
      <c r="V102" s="18"/>
      <c r="W102" s="18"/>
      <c r="X102" s="18"/>
      <c r="Y102" s="18"/>
      <c r="Z102" s="18"/>
      <c r="AA102" s="18"/>
      <c r="AB102" s="18"/>
      <c r="AC102" s="18"/>
    </row>
    <row r="103" spans="2:29" s="5" customFormat="1" x14ac:dyDescent="0.25">
      <c r="B103" s="68">
        <v>1988</v>
      </c>
      <c r="C103" s="18"/>
      <c r="D103" s="144">
        <v>39995</v>
      </c>
      <c r="E103" s="201">
        <f t="shared" si="1"/>
        <v>1.1556666666666668</v>
      </c>
      <c r="F103" s="18"/>
      <c r="G103" s="18"/>
      <c r="M103" s="110"/>
      <c r="N103" s="110"/>
      <c r="O103" s="18"/>
      <c r="P103" s="18"/>
      <c r="Q103" s="18"/>
      <c r="R103" s="18"/>
      <c r="S103" s="18"/>
      <c r="T103" s="18"/>
      <c r="U103" s="18"/>
      <c r="V103" s="18"/>
      <c r="W103" s="18"/>
      <c r="X103" s="18"/>
      <c r="Y103" s="18"/>
      <c r="Z103" s="18"/>
      <c r="AA103" s="18"/>
      <c r="AB103" s="18"/>
      <c r="AC103" s="18"/>
    </row>
    <row r="104" spans="2:29" s="5" customFormat="1" x14ac:dyDescent="0.25">
      <c r="B104" s="68">
        <v>1964</v>
      </c>
      <c r="C104" s="18"/>
      <c r="D104" s="144">
        <v>40026</v>
      </c>
      <c r="E104" s="201">
        <f t="shared" si="1"/>
        <v>1.2357499999999999</v>
      </c>
      <c r="F104" s="18"/>
      <c r="G104" s="18"/>
      <c r="M104" s="110"/>
      <c r="N104" s="110"/>
      <c r="O104" s="18"/>
      <c r="P104" s="18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</row>
    <row r="105" spans="2:29" s="5" customFormat="1" x14ac:dyDescent="0.25">
      <c r="B105" s="68">
        <v>2980</v>
      </c>
      <c r="C105" s="18"/>
      <c r="D105" s="144">
        <v>40057</v>
      </c>
      <c r="E105" s="201">
        <f t="shared" si="1"/>
        <v>1.4074166666666668</v>
      </c>
      <c r="F105" s="18"/>
      <c r="G105" s="18"/>
      <c r="M105" s="110"/>
      <c r="N105" s="110"/>
      <c r="O105" s="18"/>
      <c r="P105" s="18"/>
      <c r="Q105" s="18"/>
      <c r="R105" s="18"/>
      <c r="S105" s="18"/>
      <c r="T105" s="18"/>
      <c r="U105" s="18"/>
      <c r="V105" s="18"/>
      <c r="W105" s="18"/>
      <c r="X105" s="18"/>
      <c r="Y105" s="18"/>
      <c r="Z105" s="18"/>
      <c r="AA105" s="18"/>
      <c r="AB105" s="18"/>
      <c r="AC105" s="18"/>
    </row>
    <row r="106" spans="2:29" s="5" customFormat="1" x14ac:dyDescent="0.25">
      <c r="B106" s="68">
        <v>1833</v>
      </c>
      <c r="C106" s="18"/>
      <c r="D106" s="144">
        <v>40087</v>
      </c>
      <c r="E106" s="201">
        <f t="shared" si="1"/>
        <v>1.4986666666666668</v>
      </c>
      <c r="F106" s="18"/>
      <c r="G106" s="18"/>
      <c r="M106" s="110"/>
      <c r="N106" s="110"/>
      <c r="O106" s="18"/>
      <c r="P106" s="18"/>
      <c r="Q106" s="18"/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</row>
    <row r="107" spans="2:29" s="5" customFormat="1" x14ac:dyDescent="0.25">
      <c r="B107" s="68">
        <v>2201</v>
      </c>
      <c r="C107" s="18"/>
      <c r="D107" s="144">
        <v>40118</v>
      </c>
      <c r="E107" s="201">
        <f t="shared" si="1"/>
        <v>1.6206666666666667</v>
      </c>
      <c r="F107" s="18"/>
      <c r="G107" s="18"/>
      <c r="M107" s="110"/>
      <c r="N107" s="110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18"/>
      <c r="Z107" s="18"/>
      <c r="AA107" s="18"/>
      <c r="AB107" s="18"/>
      <c r="AC107" s="18"/>
    </row>
    <row r="108" spans="2:29" s="5" customFormat="1" x14ac:dyDescent="0.25">
      <c r="B108" s="68">
        <v>1361</v>
      </c>
      <c r="C108" s="18"/>
      <c r="D108" s="144">
        <v>40148</v>
      </c>
      <c r="E108" s="201">
        <f t="shared" si="1"/>
        <v>1.6823333333333332</v>
      </c>
      <c r="F108" s="18"/>
      <c r="G108" s="18"/>
      <c r="M108" s="110"/>
      <c r="N108" s="110"/>
      <c r="O108" s="18"/>
      <c r="P108" s="18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</row>
    <row r="109" spans="2:29" s="5" customFormat="1" x14ac:dyDescent="0.25">
      <c r="B109" s="68">
        <v>1234</v>
      </c>
      <c r="C109" s="18"/>
      <c r="D109" s="144">
        <v>40179</v>
      </c>
      <c r="E109" s="201">
        <f t="shared" si="1"/>
        <v>1.7142500000000001</v>
      </c>
      <c r="F109" s="18"/>
      <c r="G109" s="18"/>
      <c r="M109" s="110"/>
      <c r="N109" s="110"/>
      <c r="O109" s="18"/>
      <c r="P109" s="18"/>
      <c r="Q109" s="18"/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</row>
    <row r="110" spans="2:29" s="5" customFormat="1" x14ac:dyDescent="0.25">
      <c r="B110" s="68">
        <v>1402</v>
      </c>
      <c r="C110" s="18"/>
      <c r="D110" s="144">
        <v>40210</v>
      </c>
      <c r="E110" s="201">
        <f t="shared" si="1"/>
        <v>1.7245833333333334</v>
      </c>
      <c r="F110" s="18"/>
      <c r="G110" s="18"/>
      <c r="M110" s="110"/>
      <c r="N110" s="110"/>
      <c r="O110" s="18"/>
      <c r="P110" s="18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</row>
    <row r="111" spans="2:29" s="5" customFormat="1" x14ac:dyDescent="0.25">
      <c r="B111" s="68">
        <v>2257</v>
      </c>
      <c r="C111" s="18"/>
      <c r="D111" s="144">
        <v>40238</v>
      </c>
      <c r="E111" s="201">
        <f t="shared" si="1"/>
        <v>1.8342499999999999</v>
      </c>
      <c r="F111" s="18"/>
      <c r="G111" s="18"/>
      <c r="M111" s="110"/>
      <c r="N111" s="110"/>
      <c r="O111" s="18"/>
      <c r="P111" s="18"/>
      <c r="Q111" s="18"/>
      <c r="R111" s="18"/>
      <c r="S111" s="18"/>
      <c r="T111" s="18"/>
      <c r="U111" s="18"/>
      <c r="V111" s="18"/>
      <c r="W111" s="18"/>
      <c r="X111" s="18"/>
      <c r="Y111" s="18"/>
      <c r="Z111" s="18"/>
      <c r="AA111" s="18"/>
      <c r="AB111" s="18"/>
      <c r="AC111" s="18"/>
    </row>
    <row r="112" spans="2:29" s="5" customFormat="1" x14ac:dyDescent="0.25">
      <c r="B112" s="68">
        <v>1733</v>
      </c>
      <c r="C112" s="18"/>
      <c r="D112" s="144">
        <v>40269</v>
      </c>
      <c r="E112" s="201">
        <f t="shared" si="1"/>
        <v>1.8778333333333332</v>
      </c>
      <c r="F112" s="18"/>
      <c r="G112" s="18"/>
      <c r="M112" s="110"/>
      <c r="N112" s="110"/>
      <c r="O112" s="18"/>
      <c r="P112" s="18"/>
      <c r="Q112" s="18"/>
      <c r="R112" s="18"/>
      <c r="S112" s="18"/>
      <c r="T112" s="18"/>
      <c r="U112" s="18"/>
      <c r="V112" s="18"/>
      <c r="W112" s="18"/>
      <c r="X112" s="18"/>
      <c r="Y112" s="18"/>
      <c r="Z112" s="18"/>
      <c r="AA112" s="18"/>
      <c r="AB112" s="18"/>
      <c r="AC112" s="18"/>
    </row>
    <row r="113" spans="2:29" s="5" customFormat="1" x14ac:dyDescent="0.25">
      <c r="B113" s="68">
        <v>1472</v>
      </c>
      <c r="C113" s="18"/>
      <c r="D113" s="144">
        <v>40299</v>
      </c>
      <c r="E113" s="201">
        <f t="shared" si="1"/>
        <v>1.8566666666666667</v>
      </c>
      <c r="F113" s="18"/>
      <c r="G113" s="18"/>
      <c r="M113" s="110"/>
      <c r="N113" s="110"/>
      <c r="O113" s="18"/>
      <c r="P113" s="18"/>
      <c r="Q113" s="18"/>
      <c r="R113" s="18"/>
      <c r="S113" s="18"/>
      <c r="T113" s="18"/>
      <c r="U113" s="18"/>
      <c r="V113" s="18"/>
      <c r="W113" s="18"/>
      <c r="X113" s="18"/>
      <c r="Y113" s="18"/>
      <c r="Z113" s="18"/>
      <c r="AA113" s="18"/>
      <c r="AB113" s="18"/>
      <c r="AC113" s="18"/>
    </row>
    <row r="114" spans="2:29" s="5" customFormat="1" x14ac:dyDescent="0.25">
      <c r="B114" s="68">
        <v>1397</v>
      </c>
      <c r="C114" s="18"/>
      <c r="D114" s="144">
        <v>40330</v>
      </c>
      <c r="E114" s="201">
        <f t="shared" si="1"/>
        <v>1.8185</v>
      </c>
      <c r="F114" s="18"/>
      <c r="G114" s="18"/>
      <c r="M114" s="110"/>
      <c r="N114" s="110"/>
      <c r="O114" s="18"/>
      <c r="P114" s="18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</row>
    <row r="115" spans="2:29" s="5" customFormat="1" x14ac:dyDescent="0.25">
      <c r="B115" s="68">
        <v>1568</v>
      </c>
      <c r="C115" s="18"/>
      <c r="D115" s="144">
        <v>40360</v>
      </c>
      <c r="E115" s="201">
        <f t="shared" si="1"/>
        <v>1.7835000000000001</v>
      </c>
      <c r="F115" s="18"/>
      <c r="G115" s="18"/>
      <c r="M115" s="110"/>
      <c r="N115" s="110"/>
      <c r="O115" s="18"/>
      <c r="P115" s="18"/>
      <c r="Q115" s="18"/>
      <c r="R115" s="18"/>
      <c r="S115" s="18"/>
      <c r="T115" s="18"/>
      <c r="U115" s="18"/>
      <c r="V115" s="18"/>
      <c r="W115" s="18"/>
      <c r="X115" s="18"/>
      <c r="Y115" s="18"/>
      <c r="Z115" s="18"/>
      <c r="AA115" s="18"/>
      <c r="AB115" s="18"/>
      <c r="AC115" s="18"/>
    </row>
    <row r="116" spans="2:29" s="5" customFormat="1" x14ac:dyDescent="0.25">
      <c r="B116" s="68">
        <v>1765</v>
      </c>
      <c r="C116" s="18"/>
      <c r="D116" s="144">
        <v>40391</v>
      </c>
      <c r="E116" s="201">
        <f t="shared" si="1"/>
        <v>1.7669166666666667</v>
      </c>
      <c r="F116" s="18"/>
      <c r="G116" s="18"/>
      <c r="M116" s="110"/>
      <c r="N116" s="110"/>
      <c r="O116" s="18"/>
      <c r="P116" s="18"/>
      <c r="Q116" s="18"/>
      <c r="R116" s="18"/>
      <c r="S116" s="18"/>
      <c r="T116" s="18"/>
      <c r="U116" s="18"/>
      <c r="V116" s="18"/>
      <c r="W116" s="18"/>
      <c r="X116" s="18"/>
      <c r="Y116" s="18"/>
      <c r="Z116" s="18"/>
      <c r="AA116" s="18"/>
      <c r="AB116" s="18"/>
      <c r="AC116" s="18"/>
    </row>
    <row r="117" spans="2:29" s="5" customFormat="1" x14ac:dyDescent="0.25">
      <c r="B117" s="68">
        <v>1544</v>
      </c>
      <c r="C117" s="18"/>
      <c r="D117" s="144">
        <v>40422</v>
      </c>
      <c r="E117" s="201">
        <f t="shared" si="1"/>
        <v>1.6472500000000001</v>
      </c>
      <c r="F117" s="18"/>
      <c r="G117" s="18"/>
      <c r="M117" s="110"/>
      <c r="N117" s="110"/>
      <c r="O117" s="18"/>
      <c r="P117" s="18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</row>
    <row r="118" spans="2:29" s="5" customFormat="1" x14ac:dyDescent="0.25">
      <c r="B118" s="68">
        <v>1287</v>
      </c>
      <c r="C118" s="18"/>
      <c r="D118" s="144">
        <v>40452</v>
      </c>
      <c r="E118" s="201">
        <f t="shared" si="1"/>
        <v>1.60175</v>
      </c>
      <c r="F118" s="18"/>
      <c r="G118" s="18"/>
      <c r="M118" s="110"/>
      <c r="N118" s="110"/>
      <c r="O118" s="18"/>
      <c r="P118" s="18"/>
      <c r="Q118" s="18"/>
      <c r="R118" s="18"/>
      <c r="S118" s="18"/>
      <c r="T118" s="18"/>
      <c r="U118" s="18"/>
      <c r="V118" s="18"/>
      <c r="W118" s="18"/>
      <c r="X118" s="18"/>
      <c r="Y118" s="18"/>
      <c r="Z118" s="18"/>
      <c r="AA118" s="18"/>
      <c r="AB118" s="18"/>
      <c r="AC118" s="18"/>
    </row>
    <row r="119" spans="2:29" s="5" customFormat="1" x14ac:dyDescent="0.25">
      <c r="B119" s="68">
        <v>2175</v>
      </c>
      <c r="C119" s="18"/>
      <c r="D119" s="144">
        <v>40483</v>
      </c>
      <c r="E119" s="201">
        <f t="shared" si="1"/>
        <v>1.5995833333333334</v>
      </c>
      <c r="F119" s="18"/>
      <c r="G119" s="18"/>
      <c r="M119" s="110"/>
      <c r="N119" s="110"/>
      <c r="O119" s="18"/>
      <c r="P119" s="18"/>
      <c r="Q119" s="18"/>
      <c r="R119" s="18"/>
      <c r="S119" s="18"/>
      <c r="T119" s="18"/>
      <c r="U119" s="18"/>
      <c r="V119" s="18"/>
      <c r="W119" s="18"/>
      <c r="X119" s="18"/>
      <c r="Y119" s="18"/>
      <c r="Z119" s="18"/>
      <c r="AA119" s="18"/>
      <c r="AB119" s="18"/>
      <c r="AC119" s="18"/>
    </row>
    <row r="120" spans="2:29" s="5" customFormat="1" x14ac:dyDescent="0.25">
      <c r="B120" s="68">
        <v>1745</v>
      </c>
      <c r="C120" s="18"/>
      <c r="D120" s="144">
        <v>40513</v>
      </c>
      <c r="E120" s="201">
        <f t="shared" si="1"/>
        <v>1.6315833333333332</v>
      </c>
      <c r="F120" s="18"/>
      <c r="G120" s="18"/>
      <c r="M120" s="110"/>
      <c r="N120" s="110"/>
      <c r="O120" s="18"/>
      <c r="P120" s="18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</row>
    <row r="121" spans="2:29" s="5" customFormat="1" x14ac:dyDescent="0.25">
      <c r="B121" s="68">
        <v>1184</v>
      </c>
      <c r="C121" s="18"/>
      <c r="D121" s="144">
        <v>40544</v>
      </c>
      <c r="E121" s="201">
        <f t="shared" si="1"/>
        <v>1.6274166666666667</v>
      </c>
      <c r="F121" s="18"/>
      <c r="G121" s="18"/>
      <c r="M121" s="110"/>
      <c r="N121" s="110"/>
      <c r="O121" s="18"/>
      <c r="P121" s="18"/>
      <c r="Q121" s="18"/>
      <c r="R121" s="18"/>
      <c r="S121" s="18"/>
      <c r="T121" s="18"/>
      <c r="U121" s="18"/>
      <c r="V121" s="18"/>
      <c r="W121" s="18"/>
      <c r="X121" s="18"/>
      <c r="Y121" s="18"/>
      <c r="Z121" s="18"/>
      <c r="AA121" s="18"/>
      <c r="AB121" s="18"/>
      <c r="AC121" s="18"/>
    </row>
    <row r="122" spans="2:29" s="5" customFormat="1" x14ac:dyDescent="0.25">
      <c r="B122" s="68">
        <v>1576</v>
      </c>
      <c r="C122" s="18"/>
      <c r="D122" s="144">
        <v>40575</v>
      </c>
      <c r="E122" s="201">
        <f t="shared" si="1"/>
        <v>1.6419166666666667</v>
      </c>
      <c r="F122" s="18"/>
      <c r="G122" s="18"/>
      <c r="M122" s="110"/>
      <c r="N122" s="110"/>
      <c r="O122" s="18"/>
      <c r="P122" s="18"/>
      <c r="Q122" s="18"/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</row>
    <row r="123" spans="2:29" s="5" customFormat="1" x14ac:dyDescent="0.25">
      <c r="B123" s="68">
        <v>1285</v>
      </c>
      <c r="C123" s="18"/>
      <c r="D123" s="144">
        <v>40603</v>
      </c>
      <c r="E123" s="201">
        <f t="shared" si="1"/>
        <v>1.5609166666666667</v>
      </c>
      <c r="F123" s="18"/>
      <c r="G123" s="18"/>
      <c r="M123" s="110"/>
      <c r="N123" s="110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</row>
    <row r="124" spans="2:29" s="5" customFormat="1" x14ac:dyDescent="0.25">
      <c r="B124" s="68">
        <v>1675</v>
      </c>
      <c r="C124" s="18"/>
      <c r="D124" s="144">
        <v>40634</v>
      </c>
      <c r="E124" s="201">
        <f t="shared" si="1"/>
        <v>1.5560833333333333</v>
      </c>
      <c r="F124" s="18"/>
      <c r="G124" s="18"/>
      <c r="M124" s="110"/>
      <c r="N124" s="110"/>
      <c r="O124" s="18"/>
      <c r="P124" s="18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</row>
    <row r="125" spans="2:29" s="5" customFormat="1" x14ac:dyDescent="0.25">
      <c r="B125" s="68">
        <v>1248</v>
      </c>
      <c r="C125" s="18"/>
      <c r="D125" s="144">
        <v>40664</v>
      </c>
      <c r="E125" s="201">
        <f t="shared" si="1"/>
        <v>1.5374166666666667</v>
      </c>
      <c r="F125" s="18"/>
      <c r="G125" s="18"/>
      <c r="M125" s="110"/>
      <c r="N125" s="110"/>
      <c r="O125" s="18"/>
      <c r="P125" s="18"/>
      <c r="Q125" s="18"/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</row>
    <row r="126" spans="2:29" s="5" customFormat="1" x14ac:dyDescent="0.25">
      <c r="B126" s="68">
        <v>1714</v>
      </c>
      <c r="C126" s="18"/>
      <c r="D126" s="144">
        <v>40695</v>
      </c>
      <c r="E126" s="201">
        <f t="shared" si="1"/>
        <v>1.5638333333333332</v>
      </c>
      <c r="F126" s="18"/>
      <c r="G126" s="18"/>
      <c r="M126" s="110"/>
      <c r="N126" s="110"/>
      <c r="O126" s="18"/>
      <c r="P126" s="18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</row>
    <row r="127" spans="2:29" s="5" customFormat="1" x14ac:dyDescent="0.25">
      <c r="B127" s="68">
        <v>1683</v>
      </c>
      <c r="C127" s="18"/>
      <c r="D127" s="144">
        <v>40725</v>
      </c>
      <c r="E127" s="201">
        <f t="shared" si="1"/>
        <v>1.5734166666666667</v>
      </c>
      <c r="F127" s="18"/>
      <c r="G127" s="18"/>
      <c r="M127" s="110"/>
      <c r="N127" s="110"/>
      <c r="O127" s="18"/>
      <c r="P127" s="18"/>
      <c r="Q127" s="18"/>
      <c r="R127" s="18"/>
      <c r="S127" s="18"/>
      <c r="T127" s="18"/>
      <c r="U127" s="18"/>
      <c r="V127" s="18"/>
      <c r="W127" s="18"/>
      <c r="X127" s="18"/>
      <c r="Y127" s="18"/>
      <c r="Z127" s="18"/>
      <c r="AA127" s="18"/>
      <c r="AB127" s="18"/>
      <c r="AC127" s="18"/>
    </row>
    <row r="128" spans="2:29" s="5" customFormat="1" x14ac:dyDescent="0.25">
      <c r="B128" s="68">
        <v>1612</v>
      </c>
      <c r="C128" s="18"/>
      <c r="D128" s="144">
        <v>40756</v>
      </c>
      <c r="E128" s="201">
        <f t="shared" si="1"/>
        <v>1.5606666666666666</v>
      </c>
      <c r="F128" s="18"/>
      <c r="G128" s="18"/>
      <c r="M128" s="110"/>
      <c r="N128" s="110"/>
      <c r="O128" s="18"/>
      <c r="P128" s="18"/>
      <c r="Q128" s="18"/>
      <c r="R128" s="18"/>
      <c r="S128" s="18"/>
      <c r="T128" s="18"/>
      <c r="U128" s="18"/>
      <c r="V128" s="18"/>
      <c r="W128" s="18"/>
      <c r="X128" s="18"/>
      <c r="Y128" s="18"/>
      <c r="Z128" s="18"/>
      <c r="AA128" s="18"/>
      <c r="AB128" s="18"/>
      <c r="AC128" s="18"/>
    </row>
    <row r="129" spans="2:29" s="5" customFormat="1" x14ac:dyDescent="0.25">
      <c r="B129" s="68">
        <v>1051</v>
      </c>
      <c r="C129" s="18"/>
      <c r="D129" s="144">
        <v>40787</v>
      </c>
      <c r="E129" s="201">
        <f t="shared" si="1"/>
        <v>1.5195833333333333</v>
      </c>
      <c r="F129" s="18"/>
      <c r="G129" s="18"/>
      <c r="M129" s="110"/>
      <c r="N129" s="110"/>
      <c r="O129" s="18"/>
      <c r="P129" s="18"/>
      <c r="Q129" s="18"/>
      <c r="R129" s="18"/>
      <c r="S129" s="18"/>
      <c r="T129" s="18"/>
      <c r="U129" s="18"/>
      <c r="V129" s="18"/>
      <c r="W129" s="18"/>
      <c r="X129" s="18"/>
      <c r="Y129" s="18"/>
      <c r="Z129" s="18"/>
      <c r="AA129" s="18"/>
      <c r="AB129" s="18"/>
      <c r="AC129" s="18"/>
    </row>
    <row r="130" spans="2:29" s="5" customFormat="1" x14ac:dyDescent="0.25">
      <c r="B130" s="18">
        <v>1294</v>
      </c>
      <c r="C130" s="18"/>
      <c r="D130" s="144">
        <v>40817</v>
      </c>
      <c r="E130" s="201">
        <f t="shared" si="1"/>
        <v>1.5201666666666667</v>
      </c>
      <c r="F130" s="18"/>
      <c r="G130" s="18"/>
      <c r="M130" s="110"/>
      <c r="N130" s="110"/>
      <c r="O130" s="18"/>
      <c r="P130" s="18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</row>
    <row r="131" spans="2:29" s="5" customFormat="1" x14ac:dyDescent="0.25">
      <c r="B131" s="18">
        <v>1383</v>
      </c>
      <c r="C131" s="18"/>
      <c r="D131" s="144">
        <v>40848</v>
      </c>
      <c r="E131" s="201">
        <f t="shared" si="1"/>
        <v>1.4541666666666668</v>
      </c>
      <c r="F131" s="18"/>
      <c r="G131" s="18"/>
      <c r="M131" s="110"/>
      <c r="N131" s="110"/>
      <c r="O131" s="18"/>
      <c r="P131" s="18"/>
      <c r="Q131" s="18"/>
      <c r="R131" s="18"/>
      <c r="S131" s="18"/>
      <c r="T131" s="18"/>
      <c r="U131" s="18"/>
      <c r="V131" s="18"/>
      <c r="W131" s="18"/>
      <c r="X131" s="18"/>
      <c r="Y131" s="18"/>
      <c r="Z131" s="18"/>
      <c r="AA131" s="18"/>
      <c r="AB131" s="18"/>
      <c r="AC131" s="18"/>
    </row>
    <row r="132" spans="2:29" s="5" customFormat="1" x14ac:dyDescent="0.25">
      <c r="B132" s="18">
        <v>971</v>
      </c>
      <c r="C132" s="18"/>
      <c r="D132" s="144">
        <v>40878</v>
      </c>
      <c r="E132" s="201">
        <f t="shared" si="1"/>
        <v>1.3896666666666668</v>
      </c>
      <c r="F132" s="18"/>
      <c r="G132" s="18"/>
      <c r="M132" s="110"/>
      <c r="N132" s="110"/>
      <c r="O132" s="18"/>
      <c r="P132" s="18"/>
      <c r="Q132" s="18"/>
      <c r="R132" s="18"/>
      <c r="S132" s="18"/>
      <c r="T132" s="18"/>
      <c r="U132" s="18"/>
      <c r="V132" s="18"/>
      <c r="W132" s="18"/>
      <c r="X132" s="18"/>
      <c r="Y132" s="18"/>
      <c r="Z132" s="18"/>
      <c r="AA132" s="18"/>
      <c r="AB132" s="18"/>
      <c r="AC132" s="18"/>
    </row>
    <row r="133" spans="2:29" s="5" customFormat="1" x14ac:dyDescent="0.25">
      <c r="B133" s="18">
        <v>864</v>
      </c>
      <c r="C133" s="18"/>
      <c r="D133" s="144">
        <v>40909</v>
      </c>
      <c r="E133" s="201">
        <f t="shared" si="1"/>
        <v>1.363</v>
      </c>
      <c r="F133" s="18"/>
      <c r="G133" s="18"/>
      <c r="M133" s="110"/>
      <c r="N133" s="110"/>
      <c r="O133" s="18"/>
      <c r="P133" s="18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</row>
    <row r="134" spans="2:29" s="5" customFormat="1" x14ac:dyDescent="0.25">
      <c r="B134" s="18">
        <v>924</v>
      </c>
      <c r="C134" s="18"/>
      <c r="D134" s="144">
        <v>40940</v>
      </c>
      <c r="E134" s="201">
        <f t="shared" si="1"/>
        <v>1.3086666666666666</v>
      </c>
      <c r="F134" s="18"/>
      <c r="G134" s="18"/>
      <c r="M134" s="110"/>
      <c r="N134" s="110"/>
      <c r="O134" s="18"/>
      <c r="P134" s="18"/>
      <c r="Q134" s="18"/>
      <c r="R134" s="18"/>
      <c r="S134" s="18"/>
      <c r="T134" s="18"/>
      <c r="U134" s="18"/>
      <c r="V134" s="18"/>
      <c r="W134" s="18"/>
      <c r="X134" s="18"/>
      <c r="Y134" s="18"/>
      <c r="Z134" s="18"/>
      <c r="AA134" s="18"/>
      <c r="AB134" s="18"/>
      <c r="AC134" s="18"/>
    </row>
    <row r="135" spans="2:29" s="5" customFormat="1" x14ac:dyDescent="0.25">
      <c r="B135" s="18">
        <v>920</v>
      </c>
      <c r="C135" s="18"/>
      <c r="D135" s="144">
        <v>40969</v>
      </c>
      <c r="E135" s="201">
        <f t="shared" si="1"/>
        <v>1.2782500000000001</v>
      </c>
      <c r="F135" s="18"/>
      <c r="G135" s="18"/>
      <c r="M135" s="110"/>
      <c r="N135" s="110"/>
      <c r="O135" s="18"/>
      <c r="P135" s="18"/>
      <c r="Q135" s="18"/>
      <c r="R135" s="18"/>
      <c r="S135" s="18"/>
      <c r="T135" s="18"/>
      <c r="U135" s="18"/>
      <c r="V135" s="18"/>
      <c r="W135" s="18"/>
      <c r="X135" s="18"/>
      <c r="Y135" s="18"/>
      <c r="Z135" s="18"/>
      <c r="AA135" s="18"/>
      <c r="AB135" s="18"/>
      <c r="AC135" s="18"/>
    </row>
    <row r="136" spans="2:29" s="5" customFormat="1" x14ac:dyDescent="0.25">
      <c r="B136" s="68">
        <v>1020</v>
      </c>
      <c r="C136" s="18"/>
      <c r="D136" s="144">
        <v>41000</v>
      </c>
      <c r="E136" s="201">
        <f t="shared" si="1"/>
        <v>1.2236666666666667</v>
      </c>
      <c r="F136" s="18"/>
      <c r="G136" s="18"/>
      <c r="M136" s="110"/>
      <c r="N136" s="110"/>
      <c r="O136" s="18"/>
      <c r="P136" s="18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</row>
    <row r="137" spans="2:29" s="5" customFormat="1" x14ac:dyDescent="0.25">
      <c r="B137" s="18">
        <v>945</v>
      </c>
      <c r="C137" s="18"/>
      <c r="D137" s="144">
        <v>41030</v>
      </c>
      <c r="E137" s="201">
        <f t="shared" ref="E137:E154" si="2">+AVERAGE(B126:B137)/1000</f>
        <v>1.1984166666666667</v>
      </c>
      <c r="F137" s="18"/>
      <c r="G137" s="18"/>
      <c r="M137" s="110"/>
      <c r="N137" s="110"/>
      <c r="O137" s="18"/>
      <c r="P137" s="18"/>
      <c r="Q137" s="18"/>
      <c r="R137" s="18"/>
      <c r="S137" s="18"/>
      <c r="T137" s="18"/>
      <c r="U137" s="18"/>
      <c r="V137" s="18"/>
      <c r="W137" s="18"/>
      <c r="X137" s="18"/>
      <c r="Y137" s="18"/>
      <c r="Z137" s="18"/>
      <c r="AA137" s="18"/>
      <c r="AB137" s="18"/>
      <c r="AC137" s="18"/>
    </row>
    <row r="138" spans="2:29" s="5" customFormat="1" x14ac:dyDescent="0.25">
      <c r="B138" s="68">
        <v>1033</v>
      </c>
      <c r="C138" s="18"/>
      <c r="D138" s="144">
        <v>41061</v>
      </c>
      <c r="E138" s="201">
        <f t="shared" si="2"/>
        <v>1.1416666666666668</v>
      </c>
      <c r="F138" s="18"/>
      <c r="G138" s="18"/>
      <c r="M138" s="110"/>
      <c r="N138" s="110"/>
      <c r="O138" s="18"/>
      <c r="P138" s="18"/>
      <c r="Q138" s="18"/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</row>
    <row r="139" spans="2:29" s="5" customFormat="1" x14ac:dyDescent="0.25">
      <c r="B139" s="68">
        <v>1046</v>
      </c>
      <c r="C139" s="18"/>
      <c r="D139" s="144">
        <v>41091</v>
      </c>
      <c r="E139" s="201">
        <f t="shared" si="2"/>
        <v>1.0885833333333332</v>
      </c>
      <c r="F139" s="18"/>
      <c r="G139" s="18"/>
      <c r="M139" s="110"/>
      <c r="N139" s="110"/>
      <c r="O139" s="18"/>
      <c r="P139" s="18"/>
      <c r="Q139" s="18"/>
      <c r="R139" s="18"/>
      <c r="S139" s="18"/>
      <c r="T139" s="18"/>
      <c r="U139" s="18"/>
      <c r="V139" s="18"/>
      <c r="W139" s="18"/>
      <c r="X139" s="18"/>
      <c r="Y139" s="18"/>
      <c r="Z139" s="18"/>
      <c r="AA139" s="18"/>
      <c r="AB139" s="18"/>
      <c r="AC139" s="18"/>
    </row>
    <row r="140" spans="2:29" s="5" customFormat="1" x14ac:dyDescent="0.25">
      <c r="B140" s="68">
        <v>1075</v>
      </c>
      <c r="C140" s="18"/>
      <c r="D140" s="144">
        <v>41122</v>
      </c>
      <c r="E140" s="201">
        <f t="shared" si="2"/>
        <v>1.0438333333333332</v>
      </c>
      <c r="F140" s="18"/>
      <c r="G140" s="18"/>
      <c r="M140" s="110"/>
      <c r="N140" s="110"/>
      <c r="O140" s="18"/>
      <c r="P140" s="18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</row>
    <row r="141" spans="2:29" s="5" customFormat="1" x14ac:dyDescent="0.25">
      <c r="B141" s="18">
        <v>809</v>
      </c>
      <c r="C141" s="18"/>
      <c r="D141" s="144">
        <v>41153</v>
      </c>
      <c r="E141" s="201">
        <f t="shared" si="2"/>
        <v>1.0236666666666667</v>
      </c>
      <c r="F141" s="18"/>
      <c r="G141" s="18"/>
      <c r="M141" s="110"/>
      <c r="N141" s="110"/>
      <c r="O141" s="18"/>
      <c r="P141" s="18"/>
      <c r="Q141" s="18"/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</row>
    <row r="142" spans="2:29" s="5" customFormat="1" x14ac:dyDescent="0.25">
      <c r="B142" s="18">
        <v>879</v>
      </c>
      <c r="C142" s="18"/>
      <c r="D142" s="144">
        <v>41183</v>
      </c>
      <c r="E142" s="201">
        <f t="shared" si="2"/>
        <v>0.98908333333333343</v>
      </c>
      <c r="F142" s="18"/>
      <c r="G142" s="18"/>
      <c r="M142" s="110"/>
      <c r="N142" s="110"/>
      <c r="O142" s="18"/>
      <c r="P142" s="18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</row>
    <row r="143" spans="2:29" s="5" customFormat="1" x14ac:dyDescent="0.25">
      <c r="B143" s="18">
        <v>908</v>
      </c>
      <c r="C143" s="18"/>
      <c r="D143" s="144">
        <v>41214</v>
      </c>
      <c r="E143" s="201">
        <f t="shared" si="2"/>
        <v>0.94950000000000001</v>
      </c>
      <c r="F143" s="18"/>
      <c r="G143" s="18"/>
      <c r="M143" s="110"/>
      <c r="N143" s="110"/>
      <c r="O143" s="18"/>
      <c r="P143" s="18"/>
      <c r="Q143" s="18"/>
      <c r="R143" s="18"/>
      <c r="S143" s="18"/>
      <c r="T143" s="18"/>
      <c r="U143" s="18"/>
      <c r="V143" s="18"/>
      <c r="W143" s="18"/>
      <c r="X143" s="18"/>
      <c r="Y143" s="18"/>
      <c r="Z143" s="18"/>
      <c r="AA143" s="18"/>
      <c r="AB143" s="18"/>
      <c r="AC143" s="18"/>
    </row>
    <row r="144" spans="2:29" s="5" customFormat="1" x14ac:dyDescent="0.25">
      <c r="B144" s="18">
        <v>769</v>
      </c>
      <c r="C144" s="18"/>
      <c r="D144" s="144">
        <v>41244</v>
      </c>
      <c r="E144" s="201">
        <f t="shared" si="2"/>
        <v>0.93266666666666664</v>
      </c>
      <c r="F144" s="18"/>
      <c r="G144" s="18"/>
      <c r="M144" s="110"/>
      <c r="N144" s="110"/>
      <c r="O144" s="18"/>
      <c r="P144" s="18"/>
      <c r="Q144" s="18"/>
      <c r="R144" s="18"/>
      <c r="S144" s="18"/>
      <c r="T144" s="18"/>
      <c r="U144" s="18"/>
      <c r="V144" s="18"/>
      <c r="W144" s="18"/>
      <c r="X144" s="18"/>
      <c r="Y144" s="18"/>
      <c r="Z144" s="18"/>
      <c r="AA144" s="18"/>
      <c r="AB144" s="18"/>
      <c r="AC144" s="18"/>
    </row>
    <row r="145" spans="2:37" s="5" customFormat="1" x14ac:dyDescent="0.25">
      <c r="B145" s="18">
        <v>803</v>
      </c>
      <c r="C145" s="18"/>
      <c r="D145" s="144">
        <v>41275</v>
      </c>
      <c r="E145" s="201">
        <f t="shared" si="2"/>
        <v>0.92758333333333343</v>
      </c>
      <c r="F145" s="18"/>
      <c r="G145" s="18"/>
      <c r="M145" s="110"/>
      <c r="N145" s="110"/>
      <c r="O145" s="18"/>
      <c r="P145" s="18"/>
      <c r="Q145" s="18"/>
      <c r="R145" s="18"/>
      <c r="S145" s="18"/>
      <c r="T145" s="18"/>
      <c r="U145" s="18"/>
      <c r="V145" s="18"/>
      <c r="W145" s="18"/>
      <c r="X145" s="18"/>
      <c r="Y145" s="18"/>
      <c r="Z145" s="18"/>
      <c r="AA145" s="18"/>
      <c r="AB145" s="18"/>
      <c r="AC145" s="18"/>
    </row>
    <row r="146" spans="2:37" s="158" customFormat="1" x14ac:dyDescent="0.25">
      <c r="B146" s="18">
        <v>975</v>
      </c>
      <c r="C146" s="29"/>
      <c r="D146" s="144">
        <v>41306</v>
      </c>
      <c r="E146" s="201">
        <f t="shared" si="2"/>
        <v>0.9318333333333334</v>
      </c>
      <c r="F146" s="29"/>
      <c r="G146" s="29"/>
      <c r="M146" s="112"/>
      <c r="N146" s="112"/>
      <c r="O146" s="18"/>
      <c r="P146" s="18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5"/>
      <c r="AE146" s="5"/>
      <c r="AF146" s="5"/>
      <c r="AG146" s="5"/>
      <c r="AH146" s="5"/>
      <c r="AI146" s="5"/>
      <c r="AJ146" s="5"/>
      <c r="AK146" s="5"/>
    </row>
    <row r="147" spans="2:37" s="158" customFormat="1" x14ac:dyDescent="0.25">
      <c r="B147" s="68">
        <v>1142</v>
      </c>
      <c r="C147" s="29"/>
      <c r="D147" s="144">
        <v>41334</v>
      </c>
      <c r="E147" s="201">
        <f t="shared" si="2"/>
        <v>0.95033333333333336</v>
      </c>
      <c r="F147" s="29"/>
      <c r="G147" s="29"/>
      <c r="M147" s="112"/>
      <c r="N147" s="112"/>
      <c r="O147" s="18"/>
      <c r="P147" s="18"/>
      <c r="Q147" s="18"/>
      <c r="R147" s="18"/>
      <c r="S147" s="18"/>
      <c r="T147" s="18"/>
      <c r="U147" s="18"/>
      <c r="V147" s="18"/>
      <c r="W147" s="18"/>
      <c r="X147" s="18"/>
      <c r="Y147" s="18"/>
      <c r="Z147" s="18"/>
      <c r="AA147" s="18"/>
      <c r="AB147" s="18"/>
      <c r="AC147" s="18"/>
      <c r="AD147" s="5"/>
      <c r="AE147" s="5"/>
      <c r="AF147" s="5"/>
      <c r="AG147" s="5"/>
      <c r="AH147" s="5"/>
      <c r="AI147" s="5"/>
      <c r="AJ147" s="5"/>
      <c r="AK147" s="5"/>
    </row>
    <row r="148" spans="2:37" s="158" customFormat="1" x14ac:dyDescent="0.25">
      <c r="B148" s="18">
        <v>847</v>
      </c>
      <c r="C148" s="29"/>
      <c r="D148" s="144">
        <v>41365</v>
      </c>
      <c r="E148" s="201">
        <f t="shared" si="2"/>
        <v>0.93591666666666662</v>
      </c>
      <c r="F148" s="29"/>
      <c r="G148" s="29"/>
      <c r="M148" s="112"/>
      <c r="N148" s="112"/>
      <c r="O148" s="18"/>
      <c r="P148" s="18"/>
      <c r="Q148" s="18"/>
      <c r="R148" s="18"/>
      <c r="S148" s="18"/>
      <c r="T148" s="18"/>
      <c r="U148" s="18"/>
      <c r="V148" s="18"/>
      <c r="W148" s="18"/>
      <c r="X148" s="18"/>
      <c r="Y148" s="18"/>
      <c r="Z148" s="18"/>
      <c r="AA148" s="18"/>
      <c r="AB148" s="18"/>
      <c r="AC148" s="18"/>
      <c r="AD148" s="5"/>
      <c r="AE148" s="5"/>
      <c r="AF148" s="5"/>
      <c r="AG148" s="5"/>
      <c r="AH148" s="5"/>
      <c r="AI148" s="5"/>
      <c r="AJ148" s="5"/>
      <c r="AK148" s="5"/>
    </row>
    <row r="149" spans="2:37" s="158" customFormat="1" x14ac:dyDescent="0.25">
      <c r="B149" s="18">
        <v>782</v>
      </c>
      <c r="C149" s="29"/>
      <c r="D149" s="144">
        <v>41395</v>
      </c>
      <c r="E149" s="201">
        <f t="shared" si="2"/>
        <v>0.92233333333333334</v>
      </c>
      <c r="F149" s="29"/>
      <c r="G149" s="29"/>
      <c r="M149" s="112"/>
      <c r="N149" s="112"/>
      <c r="O149" s="18"/>
      <c r="P149" s="18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5"/>
      <c r="AE149" s="5"/>
      <c r="AF149" s="5"/>
      <c r="AG149" s="5"/>
      <c r="AH149" s="5"/>
      <c r="AI149" s="5"/>
      <c r="AJ149" s="5"/>
      <c r="AK149" s="5"/>
    </row>
    <row r="150" spans="2:37" s="158" customFormat="1" x14ac:dyDescent="0.25">
      <c r="B150" s="68">
        <v>1067</v>
      </c>
      <c r="C150" s="29"/>
      <c r="D150" s="144">
        <v>41426</v>
      </c>
      <c r="E150" s="201">
        <f t="shared" si="2"/>
        <v>0.92516666666666658</v>
      </c>
      <c r="F150" s="29"/>
      <c r="G150" s="29"/>
      <c r="M150" s="112"/>
      <c r="N150" s="112"/>
      <c r="O150" s="18"/>
      <c r="P150" s="18"/>
      <c r="Q150" s="18"/>
      <c r="R150" s="18"/>
      <c r="S150" s="18"/>
      <c r="T150" s="18"/>
      <c r="U150" s="18"/>
      <c r="V150" s="18"/>
      <c r="W150" s="18"/>
      <c r="X150" s="18"/>
      <c r="Y150" s="18"/>
      <c r="Z150" s="18"/>
      <c r="AA150" s="18"/>
      <c r="AB150" s="18"/>
      <c r="AC150" s="18"/>
      <c r="AD150" s="5"/>
      <c r="AE150" s="5"/>
      <c r="AF150" s="5"/>
      <c r="AG150" s="5"/>
      <c r="AH150" s="5"/>
      <c r="AI150" s="5"/>
      <c r="AJ150" s="5"/>
      <c r="AK150" s="5"/>
    </row>
    <row r="151" spans="2:37" s="158" customFormat="1" x14ac:dyDescent="0.25">
      <c r="B151" s="18">
        <v>818</v>
      </c>
      <c r="C151" s="29"/>
      <c r="D151" s="144">
        <v>41456</v>
      </c>
      <c r="E151" s="201">
        <f t="shared" si="2"/>
        <v>0.90616666666666668</v>
      </c>
      <c r="F151" s="29"/>
      <c r="G151" s="29"/>
      <c r="M151" s="112"/>
      <c r="N151" s="112"/>
      <c r="O151" s="18"/>
      <c r="P151" s="18"/>
      <c r="Q151" s="18"/>
      <c r="R151" s="18"/>
      <c r="S151" s="18"/>
      <c r="T151" s="18"/>
      <c r="U151" s="18"/>
      <c r="V151" s="18"/>
      <c r="W151" s="18"/>
      <c r="X151" s="18"/>
      <c r="Y151" s="18"/>
      <c r="Z151" s="18"/>
      <c r="AA151" s="18"/>
      <c r="AB151" s="18"/>
      <c r="AC151" s="18"/>
      <c r="AD151" s="5"/>
      <c r="AE151" s="5"/>
      <c r="AF151" s="5"/>
      <c r="AG151" s="5"/>
      <c r="AH151" s="5"/>
      <c r="AI151" s="5"/>
      <c r="AJ151" s="5"/>
      <c r="AK151" s="5"/>
    </row>
    <row r="152" spans="2:37" s="158" customFormat="1" x14ac:dyDescent="0.25">
      <c r="B152" s="18">
        <v>978</v>
      </c>
      <c r="C152" s="29"/>
      <c r="D152" s="144">
        <v>41487</v>
      </c>
      <c r="E152" s="201">
        <f t="shared" si="2"/>
        <v>0.89808333333333334</v>
      </c>
      <c r="F152" s="29"/>
      <c r="G152" s="29"/>
      <c r="M152" s="112"/>
      <c r="N152" s="112"/>
      <c r="O152" s="18"/>
      <c r="P152" s="18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5"/>
      <c r="AE152" s="5"/>
      <c r="AF152" s="5"/>
      <c r="AG152" s="5"/>
      <c r="AH152" s="5"/>
      <c r="AI152" s="5"/>
      <c r="AJ152" s="5"/>
      <c r="AK152" s="5"/>
    </row>
    <row r="153" spans="2:37" s="158" customFormat="1" x14ac:dyDescent="0.25">
      <c r="B153" s="68">
        <v>1223</v>
      </c>
      <c r="C153" s="29"/>
      <c r="D153" s="144">
        <v>41518</v>
      </c>
      <c r="E153" s="201">
        <f t="shared" si="2"/>
        <v>0.93258333333333332</v>
      </c>
      <c r="F153" s="29"/>
      <c r="G153" s="29"/>
      <c r="M153" s="112"/>
      <c r="N153" s="112"/>
      <c r="O153" s="18"/>
      <c r="P153" s="18"/>
      <c r="Q153" s="18"/>
      <c r="R153" s="18"/>
      <c r="S153" s="18"/>
      <c r="T153" s="18"/>
      <c r="U153" s="18"/>
      <c r="V153" s="18"/>
      <c r="W153" s="18"/>
      <c r="X153" s="18"/>
      <c r="Y153" s="18"/>
      <c r="Z153" s="18"/>
      <c r="AA153" s="18"/>
      <c r="AB153" s="18"/>
      <c r="AC153" s="18"/>
      <c r="AD153" s="5"/>
      <c r="AE153" s="5"/>
      <c r="AF153" s="5"/>
      <c r="AG153" s="5"/>
      <c r="AH153" s="5"/>
      <c r="AI153" s="5"/>
      <c r="AJ153" s="5"/>
      <c r="AK153" s="5"/>
    </row>
    <row r="154" spans="2:37" s="158" customFormat="1" x14ac:dyDescent="0.25">
      <c r="B154" s="68">
        <v>1491</v>
      </c>
      <c r="C154" s="29"/>
      <c r="D154" s="144">
        <v>41548</v>
      </c>
      <c r="E154" s="201">
        <f t="shared" si="2"/>
        <v>0.98358333333333337</v>
      </c>
      <c r="F154" s="29"/>
      <c r="G154" s="29"/>
      <c r="M154" s="112"/>
      <c r="N154" s="112"/>
      <c r="O154" s="18"/>
      <c r="P154" s="18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5"/>
      <c r="AE154" s="5"/>
      <c r="AF154" s="5"/>
      <c r="AG154" s="5"/>
      <c r="AH154" s="5"/>
      <c r="AI154" s="5"/>
      <c r="AJ154" s="5"/>
      <c r="AK154" s="5"/>
    </row>
    <row r="155" spans="2:37" s="158" customFormat="1" x14ac:dyDescent="0.25">
      <c r="B155" s="68">
        <v>1064</v>
      </c>
      <c r="C155" s="29"/>
      <c r="D155" s="144">
        <v>41579</v>
      </c>
      <c r="E155" s="201">
        <f t="shared" ref="E155:E161" si="3">+AVERAGE(B144:B155)/1000</f>
        <v>0.99658333333333338</v>
      </c>
      <c r="F155" s="29"/>
      <c r="G155" s="29"/>
      <c r="M155" s="112"/>
      <c r="N155" s="112"/>
      <c r="O155" s="18"/>
      <c r="P155" s="18"/>
      <c r="Q155" s="18"/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5"/>
      <c r="AE155" s="5"/>
      <c r="AF155" s="5"/>
      <c r="AG155" s="5"/>
      <c r="AH155" s="5"/>
      <c r="AI155" s="5"/>
      <c r="AJ155" s="5"/>
      <c r="AK155" s="5"/>
    </row>
    <row r="156" spans="2:37" s="112" customFormat="1" x14ac:dyDescent="0.25">
      <c r="B156" s="68">
        <v>1033</v>
      </c>
      <c r="C156" s="29"/>
      <c r="D156" s="144">
        <v>41609</v>
      </c>
      <c r="E156" s="201">
        <f t="shared" si="3"/>
        <v>1.0185833333333334</v>
      </c>
      <c r="F156" s="29"/>
      <c r="G156" s="29"/>
      <c r="O156" s="18"/>
      <c r="P156" s="18"/>
      <c r="Q156" s="18"/>
      <c r="R156" s="18"/>
      <c r="S156" s="18"/>
      <c r="T156" s="18"/>
      <c r="U156" s="18"/>
      <c r="V156" s="18"/>
      <c r="W156" s="18"/>
      <c r="X156" s="18"/>
      <c r="Y156" s="18"/>
      <c r="Z156" s="18"/>
      <c r="AA156" s="18"/>
      <c r="AB156" s="18"/>
      <c r="AC156" s="18"/>
      <c r="AD156" s="110"/>
      <c r="AE156" s="110"/>
      <c r="AF156" s="110"/>
      <c r="AG156" s="110"/>
      <c r="AH156" s="110"/>
      <c r="AI156" s="110"/>
      <c r="AJ156" s="110"/>
      <c r="AK156" s="110"/>
    </row>
    <row r="157" spans="2:37" s="112" customFormat="1" x14ac:dyDescent="0.25">
      <c r="B157" s="18">
        <v>955</v>
      </c>
      <c r="C157" s="29"/>
      <c r="D157" s="144">
        <v>41640</v>
      </c>
      <c r="E157" s="201">
        <f t="shared" si="3"/>
        <v>1.03125</v>
      </c>
      <c r="F157" s="29"/>
      <c r="G157" s="29"/>
      <c r="O157" s="18"/>
      <c r="P157" s="18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10"/>
      <c r="AE157" s="110"/>
      <c r="AF157" s="110"/>
      <c r="AG157" s="110"/>
      <c r="AH157" s="110"/>
      <c r="AI157" s="110"/>
      <c r="AJ157" s="110"/>
      <c r="AK157" s="110"/>
    </row>
    <row r="158" spans="2:37" s="112" customFormat="1" x14ac:dyDescent="0.25">
      <c r="B158" s="68">
        <v>1156</v>
      </c>
      <c r="C158" s="29"/>
      <c r="D158" s="144">
        <v>41671</v>
      </c>
      <c r="E158" s="201">
        <f t="shared" si="3"/>
        <v>1.0463333333333333</v>
      </c>
      <c r="F158" s="29"/>
      <c r="G158" s="29"/>
      <c r="O158" s="18"/>
      <c r="P158" s="18"/>
      <c r="Q158" s="18"/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10"/>
      <c r="AE158" s="110"/>
      <c r="AF158" s="110"/>
      <c r="AG158" s="110"/>
      <c r="AH158" s="110"/>
      <c r="AI158" s="110"/>
      <c r="AJ158" s="110"/>
      <c r="AK158" s="110"/>
    </row>
    <row r="159" spans="2:37" s="112" customFormat="1" x14ac:dyDescent="0.25">
      <c r="B159" s="68">
        <v>1758</v>
      </c>
      <c r="C159" s="29"/>
      <c r="D159" s="144">
        <v>41699</v>
      </c>
      <c r="E159" s="201">
        <f t="shared" si="3"/>
        <v>1.0976666666666668</v>
      </c>
      <c r="F159" s="29"/>
      <c r="G159" s="29"/>
      <c r="O159" s="18"/>
      <c r="P159" s="18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10"/>
      <c r="AE159" s="110"/>
      <c r="AF159" s="110"/>
      <c r="AG159" s="110"/>
      <c r="AH159" s="110"/>
      <c r="AI159" s="110"/>
      <c r="AJ159" s="110"/>
      <c r="AK159" s="110"/>
    </row>
    <row r="160" spans="2:37" x14ac:dyDescent="0.25">
      <c r="B160" s="68">
        <v>1156</v>
      </c>
      <c r="C160" s="29"/>
      <c r="D160" s="144">
        <v>41730</v>
      </c>
      <c r="E160" s="201">
        <f t="shared" si="3"/>
        <v>1.1234166666666667</v>
      </c>
      <c r="F160" s="29"/>
      <c r="G160" s="29"/>
    </row>
    <row r="161" spans="2:7" x14ac:dyDescent="0.25">
      <c r="B161" s="18">
        <v>1542</v>
      </c>
      <c r="C161" s="29"/>
      <c r="D161" s="144">
        <v>41760</v>
      </c>
      <c r="E161" s="201">
        <f t="shared" si="3"/>
        <v>1.18675</v>
      </c>
      <c r="F161" s="29"/>
      <c r="G161" s="29"/>
    </row>
    <row r="162" spans="2:7" x14ac:dyDescent="0.25">
      <c r="B162" s="18">
        <v>1945</v>
      </c>
      <c r="C162" s="29"/>
      <c r="D162" s="144">
        <v>41791</v>
      </c>
      <c r="E162" s="201">
        <f>+AVERAGE(B151:B162)/1000</f>
        <v>1.2599166666666668</v>
      </c>
      <c r="F162" s="29"/>
      <c r="G162" s="29"/>
    </row>
    <row r="163" spans="2:7" x14ac:dyDescent="0.25">
      <c r="B163" s="18">
        <v>1261</v>
      </c>
      <c r="C163" s="29"/>
      <c r="D163" s="144">
        <v>41821</v>
      </c>
      <c r="E163" s="201">
        <f t="shared" ref="E163:E166" si="4">+AVERAGE(B152:B163)/1000</f>
        <v>1.2968333333333333</v>
      </c>
      <c r="F163" s="29"/>
      <c r="G163" s="29"/>
    </row>
    <row r="164" spans="2:7" x14ac:dyDescent="0.25">
      <c r="B164" s="18">
        <v>1017</v>
      </c>
      <c r="C164" s="29"/>
      <c r="D164" s="144">
        <v>41852</v>
      </c>
      <c r="E164" s="201">
        <f t="shared" si="4"/>
        <v>1.3000833333333333</v>
      </c>
      <c r="F164" s="29"/>
      <c r="G164" s="29"/>
    </row>
    <row r="165" spans="2:7" x14ac:dyDescent="0.25">
      <c r="B165" s="18">
        <v>937</v>
      </c>
      <c r="C165" s="29"/>
      <c r="D165" s="144">
        <v>41883</v>
      </c>
      <c r="E165" s="201">
        <f t="shared" si="4"/>
        <v>1.2762500000000001</v>
      </c>
      <c r="F165" s="29"/>
      <c r="G165" s="29"/>
    </row>
    <row r="166" spans="2:7" x14ac:dyDescent="0.25">
      <c r="B166" s="18">
        <v>702</v>
      </c>
      <c r="C166" s="29"/>
      <c r="D166" s="144">
        <v>41913</v>
      </c>
      <c r="E166" s="201">
        <f t="shared" si="4"/>
        <v>1.2104999999999999</v>
      </c>
      <c r="F166" s="29"/>
      <c r="G166" s="2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ignoredErrors>
    <ignoredError sqref="E50:E166" formulaRange="1"/>
  </ignoredError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166"/>
  <sheetViews>
    <sheetView showGridLines="0"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6.5703125" style="29" hidden="1" customWidth="1"/>
    <col min="15" max="39" width="11.42578125" style="143"/>
    <col min="40" max="16384" width="11.42578125" style="28"/>
  </cols>
  <sheetData>
    <row r="1" spans="1:16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6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6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6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6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6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6" x14ac:dyDescent="0.25">
      <c r="A7" s="49"/>
      <c r="B7" s="30"/>
      <c r="C7" s="235" t="s">
        <v>168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6" x14ac:dyDescent="0.25">
      <c r="A8" s="49"/>
      <c r="B8" s="30"/>
      <c r="C8" s="232" t="s">
        <v>94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6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6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16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45"/>
    </row>
    <row r="12" spans="1:16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6" x14ac:dyDescent="0.25">
      <c r="A13" s="49"/>
      <c r="B13" s="60" t="s">
        <v>3</v>
      </c>
      <c r="C13" s="63">
        <v>0.66700000000000004</v>
      </c>
      <c r="D13" s="63">
        <v>0.93799999999999994</v>
      </c>
      <c r="E13" s="63">
        <v>0.92299999999999993</v>
      </c>
      <c r="F13" s="63">
        <v>0.78200000000000003</v>
      </c>
      <c r="G13" s="63">
        <v>0.77800000000000002</v>
      </c>
      <c r="H13" s="65">
        <v>0.91899999999999993</v>
      </c>
      <c r="I13" s="63">
        <v>18.123393316195369</v>
      </c>
      <c r="J13" s="63">
        <v>118.12339331619538</v>
      </c>
      <c r="K13" s="63">
        <v>-0.51150895140664732</v>
      </c>
      <c r="L13" s="51"/>
      <c r="N13" s="28">
        <f t="shared" ref="N13:N24" si="0">IF(H13="","",1)</f>
        <v>1</v>
      </c>
      <c r="O13" s="186"/>
      <c r="P13" s="194"/>
    </row>
    <row r="14" spans="1:16" x14ac:dyDescent="0.25">
      <c r="A14" s="49"/>
      <c r="B14" s="60" t="s">
        <v>4</v>
      </c>
      <c r="C14" s="63">
        <v>0.88</v>
      </c>
      <c r="D14" s="63">
        <v>1.0529999999999999</v>
      </c>
      <c r="E14" s="63">
        <v>1.3080000000000001</v>
      </c>
      <c r="F14" s="63">
        <v>0.83900000000000008</v>
      </c>
      <c r="G14" s="63">
        <v>0.95599999999999996</v>
      </c>
      <c r="H14" s="65">
        <v>1.01</v>
      </c>
      <c r="I14" s="63">
        <v>5.6485355648535629</v>
      </c>
      <c r="J14" s="63">
        <v>105.64853556485356</v>
      </c>
      <c r="K14" s="63">
        <v>13.945172824791396</v>
      </c>
      <c r="L14" s="51"/>
      <c r="N14" s="28">
        <f t="shared" si="0"/>
        <v>1</v>
      </c>
      <c r="O14" s="186"/>
      <c r="P14" s="194"/>
    </row>
    <row r="15" spans="1:16" x14ac:dyDescent="0.25">
      <c r="A15" s="49"/>
      <c r="B15" s="60" t="s">
        <v>5</v>
      </c>
      <c r="C15" s="63">
        <v>0.748</v>
      </c>
      <c r="D15" s="63">
        <v>1.7850000000000001</v>
      </c>
      <c r="E15" s="63">
        <v>0.91399999999999992</v>
      </c>
      <c r="F15" s="63">
        <v>0.873</v>
      </c>
      <c r="G15" s="63">
        <v>1.08</v>
      </c>
      <c r="H15" s="65">
        <v>0.89500000000000002</v>
      </c>
      <c r="I15" s="63">
        <v>-17.129629629629626</v>
      </c>
      <c r="J15" s="63">
        <v>82.870370370370367</v>
      </c>
      <c r="K15" s="63">
        <v>23.711340206185572</v>
      </c>
      <c r="L15" s="51"/>
      <c r="N15" s="28">
        <f t="shared" si="0"/>
        <v>1</v>
      </c>
      <c r="O15" s="186"/>
      <c r="P15" s="194"/>
    </row>
    <row r="16" spans="1:16" x14ac:dyDescent="0.25">
      <c r="A16" s="49"/>
      <c r="B16" s="60" t="s">
        <v>6</v>
      </c>
      <c r="C16" s="63">
        <v>1.01</v>
      </c>
      <c r="D16" s="63">
        <v>1.4540000000000002</v>
      </c>
      <c r="E16" s="63">
        <v>1.1400000000000001</v>
      </c>
      <c r="F16" s="63">
        <v>0.89600000000000002</v>
      </c>
      <c r="G16" s="63">
        <v>0.76</v>
      </c>
      <c r="H16" s="65">
        <v>0.70499999999999985</v>
      </c>
      <c r="I16" s="63">
        <v>-7.2368421052631753</v>
      </c>
      <c r="J16" s="63">
        <v>92.763157894736821</v>
      </c>
      <c r="K16" s="63">
        <v>-15.178571428571431</v>
      </c>
      <c r="L16" s="51"/>
      <c r="N16" s="28">
        <f t="shared" si="0"/>
        <v>1</v>
      </c>
      <c r="O16" s="186"/>
      <c r="P16" s="194"/>
    </row>
    <row r="17" spans="1:39" x14ac:dyDescent="0.25">
      <c r="A17" s="49"/>
      <c r="B17" s="60" t="s">
        <v>7</v>
      </c>
      <c r="C17" s="63">
        <v>1.0569999999999999</v>
      </c>
      <c r="D17" s="63">
        <v>1.2589999999999999</v>
      </c>
      <c r="E17" s="63">
        <v>0.86599999999999999</v>
      </c>
      <c r="F17" s="63">
        <v>0.81399999999999995</v>
      </c>
      <c r="G17" s="63">
        <v>0.76</v>
      </c>
      <c r="H17" s="65">
        <v>0.77500000000000002</v>
      </c>
      <c r="I17" s="63">
        <v>1.9736842105263275</v>
      </c>
      <c r="J17" s="63">
        <v>101.97368421052633</v>
      </c>
      <c r="K17" s="63">
        <v>-6.6339066339066282</v>
      </c>
      <c r="L17" s="51"/>
      <c r="N17" s="28">
        <f t="shared" si="0"/>
        <v>1</v>
      </c>
      <c r="O17" s="186"/>
      <c r="P17" s="194"/>
    </row>
    <row r="18" spans="1:39" x14ac:dyDescent="0.25">
      <c r="A18" s="49"/>
      <c r="B18" s="60" t="s">
        <v>8</v>
      </c>
      <c r="C18" s="63">
        <v>1.3079999999999998</v>
      </c>
      <c r="D18" s="63">
        <v>1.302</v>
      </c>
      <c r="E18" s="63">
        <v>0.98199999999999998</v>
      </c>
      <c r="F18" s="63">
        <v>0.96</v>
      </c>
      <c r="G18" s="63">
        <v>1.0369999999999999</v>
      </c>
      <c r="H18" s="65">
        <v>0.69500000000000006</v>
      </c>
      <c r="I18" s="63">
        <v>-32.979749276759875</v>
      </c>
      <c r="J18" s="63">
        <v>67.020250723240125</v>
      </c>
      <c r="K18" s="63">
        <v>8.0208333333333215</v>
      </c>
      <c r="L18" s="51"/>
      <c r="N18" s="28">
        <f t="shared" si="0"/>
        <v>1</v>
      </c>
      <c r="O18" s="186"/>
      <c r="P18" s="194"/>
    </row>
    <row r="19" spans="1:39" x14ac:dyDescent="0.25">
      <c r="A19" s="49"/>
      <c r="B19" s="60" t="s">
        <v>9</v>
      </c>
      <c r="C19" s="63">
        <v>1.4</v>
      </c>
      <c r="D19" s="63">
        <v>1.2270000000000001</v>
      </c>
      <c r="E19" s="63">
        <v>1.1990000000000001</v>
      </c>
      <c r="F19" s="63">
        <v>0.97100000000000009</v>
      </c>
      <c r="G19" s="63">
        <v>0.81100000000000005</v>
      </c>
      <c r="H19" s="65">
        <v>0.79499999999999993</v>
      </c>
      <c r="I19" s="63">
        <v>-1.9728729963008784</v>
      </c>
      <c r="J19" s="63">
        <v>98.027127003699121</v>
      </c>
      <c r="K19" s="63">
        <v>-16.477857878475799</v>
      </c>
      <c r="L19" s="51"/>
      <c r="N19" s="28">
        <f t="shared" si="0"/>
        <v>1</v>
      </c>
      <c r="O19" s="186"/>
      <c r="P19" s="194"/>
    </row>
    <row r="20" spans="1:39" x14ac:dyDescent="0.25">
      <c r="A20" s="49"/>
      <c r="B20" s="60" t="s">
        <v>10</v>
      </c>
      <c r="C20" s="63">
        <v>1.2959999999999998</v>
      </c>
      <c r="D20" s="63">
        <v>1.2389999999999999</v>
      </c>
      <c r="E20" s="63">
        <v>1.0300000000000002</v>
      </c>
      <c r="F20" s="63">
        <v>0.99</v>
      </c>
      <c r="G20" s="63">
        <v>0.995</v>
      </c>
      <c r="H20" s="65">
        <v>0.86499999999999988</v>
      </c>
      <c r="I20" s="63">
        <v>-13.065326633165842</v>
      </c>
      <c r="J20" s="63">
        <v>86.934673366834161</v>
      </c>
      <c r="K20" s="63">
        <v>0.5050505050504972</v>
      </c>
      <c r="L20" s="51"/>
      <c r="M20" s="119"/>
      <c r="N20" s="28">
        <f t="shared" si="0"/>
        <v>1</v>
      </c>
      <c r="O20" s="186"/>
      <c r="P20" s="194"/>
    </row>
    <row r="21" spans="1:39" x14ac:dyDescent="0.25">
      <c r="A21" s="49"/>
      <c r="B21" s="60" t="s">
        <v>11</v>
      </c>
      <c r="C21" s="63">
        <v>2.0739999999999998</v>
      </c>
      <c r="D21" s="63">
        <v>1.252</v>
      </c>
      <c r="E21" s="63">
        <v>0.75</v>
      </c>
      <c r="F21" s="63">
        <v>0.76600000000000001</v>
      </c>
      <c r="G21" s="63">
        <v>1.21</v>
      </c>
      <c r="H21" s="65">
        <v>0.93400000000000005</v>
      </c>
      <c r="I21" s="63">
        <v>-22.809917355371891</v>
      </c>
      <c r="J21" s="63">
        <v>77.190082644628106</v>
      </c>
      <c r="K21" s="63">
        <v>57.963446475195809</v>
      </c>
      <c r="L21" s="51"/>
      <c r="M21" s="159"/>
      <c r="N21" s="28">
        <f t="shared" si="0"/>
        <v>1</v>
      </c>
      <c r="O21" s="186"/>
      <c r="P21" s="194"/>
    </row>
    <row r="22" spans="1:39" x14ac:dyDescent="0.25">
      <c r="A22" s="49"/>
      <c r="B22" s="60" t="s">
        <v>12</v>
      </c>
      <c r="C22" s="63">
        <v>1.069</v>
      </c>
      <c r="D22" s="63">
        <v>0.96899999999999986</v>
      </c>
      <c r="E22" s="63">
        <v>1.0449999999999999</v>
      </c>
      <c r="F22" s="63">
        <v>0.82799999999999996</v>
      </c>
      <c r="G22" s="63">
        <v>1.476</v>
      </c>
      <c r="H22" s="23">
        <v>0.7</v>
      </c>
      <c r="I22" s="23">
        <v>-52.574525745257446</v>
      </c>
      <c r="J22" s="23">
        <v>47.425474254742547</v>
      </c>
      <c r="K22" s="23">
        <v>78.260869565217405</v>
      </c>
      <c r="L22" s="51"/>
      <c r="N22" s="28">
        <f t="shared" si="0"/>
        <v>1</v>
      </c>
      <c r="O22" s="186"/>
      <c r="P22" s="194"/>
    </row>
    <row r="23" spans="1:39" x14ac:dyDescent="0.25">
      <c r="A23" s="49"/>
      <c r="B23" s="60" t="s">
        <v>13</v>
      </c>
      <c r="C23" s="63">
        <v>1.36</v>
      </c>
      <c r="D23" s="63">
        <v>1.3289999999999997</v>
      </c>
      <c r="E23" s="63">
        <v>1.2050000000000001</v>
      </c>
      <c r="F23" s="63">
        <v>0.77700000000000002</v>
      </c>
      <c r="G23" s="63">
        <v>1.048</v>
      </c>
      <c r="H23" s="65"/>
      <c r="I23" s="63"/>
      <c r="J23" s="63" t="s">
        <v>110</v>
      </c>
      <c r="K23" s="63" t="s">
        <v>110</v>
      </c>
      <c r="L23" s="51"/>
      <c r="N23" s="28" t="str">
        <f t="shared" si="0"/>
        <v/>
      </c>
      <c r="O23" s="186"/>
    </row>
    <row r="24" spans="1:39" x14ac:dyDescent="0.25">
      <c r="A24" s="49"/>
      <c r="B24" s="60" t="s">
        <v>14</v>
      </c>
      <c r="C24" s="63">
        <v>0.88100000000000001</v>
      </c>
      <c r="D24" s="63">
        <v>1.0470000000000002</v>
      </c>
      <c r="E24" s="63">
        <v>0.78400000000000003</v>
      </c>
      <c r="F24" s="63">
        <v>0.69000000000000006</v>
      </c>
      <c r="G24" s="63">
        <v>0.995</v>
      </c>
      <c r="H24" s="65"/>
      <c r="I24" s="63"/>
      <c r="J24" s="63" t="s">
        <v>110</v>
      </c>
      <c r="K24" s="63" t="s">
        <v>110</v>
      </c>
      <c r="L24" s="51"/>
      <c r="N24" s="28" t="str">
        <f t="shared" si="0"/>
        <v/>
      </c>
      <c r="O24" s="186"/>
    </row>
    <row r="25" spans="1:39" x14ac:dyDescent="0.25">
      <c r="A25" s="49"/>
      <c r="B25" s="64" t="s">
        <v>18</v>
      </c>
      <c r="C25" s="65">
        <v>13.75</v>
      </c>
      <c r="D25" s="65">
        <v>14.854000000000003</v>
      </c>
      <c r="E25" s="65">
        <v>12.146000000000001</v>
      </c>
      <c r="F25" s="65">
        <v>10.185999999999998</v>
      </c>
      <c r="G25" s="65">
        <v>11.905999999999999</v>
      </c>
      <c r="H25" s="83">
        <v>8.293000000000001</v>
      </c>
      <c r="I25" s="56"/>
      <c r="J25" s="38"/>
      <c r="K25" s="38"/>
      <c r="L25" s="51"/>
      <c r="N25" s="28"/>
    </row>
    <row r="26" spans="1:39" ht="18.75" customHeight="1" x14ac:dyDescent="0.25">
      <c r="A26" s="49"/>
      <c r="B26" s="64" t="s">
        <v>15</v>
      </c>
      <c r="C26" s="65"/>
      <c r="D26" s="65">
        <v>8.0290909090909182</v>
      </c>
      <c r="E26" s="65">
        <v>-18.230779587989776</v>
      </c>
      <c r="F26" s="65">
        <v>-16.136999835336752</v>
      </c>
      <c r="G26" s="65">
        <v>16.885921853524444</v>
      </c>
      <c r="H26" s="37"/>
      <c r="I26" s="38"/>
      <c r="J26" s="38"/>
      <c r="K26" s="38"/>
      <c r="L26" s="51"/>
    </row>
    <row r="27" spans="1:39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9" ht="18.75" customHeight="1" x14ac:dyDescent="0.25">
      <c r="A28" s="49"/>
      <c r="B28" s="64" t="s">
        <v>16</v>
      </c>
      <c r="C28" s="65">
        <v>11.509</v>
      </c>
      <c r="D28" s="65">
        <v>12.478000000000002</v>
      </c>
      <c r="E28" s="65">
        <v>10.157</v>
      </c>
      <c r="F28" s="65">
        <v>8.7189999999999994</v>
      </c>
      <c r="G28" s="65">
        <v>9.8629999999999995</v>
      </c>
      <c r="H28" s="23">
        <v>8.293000000000001</v>
      </c>
      <c r="I28" s="59">
        <v>-15.918077663996744</v>
      </c>
      <c r="J28" s="23">
        <v>84.081922336003259</v>
      </c>
      <c r="K28" s="23">
        <v>13.120770730588372</v>
      </c>
      <c r="L28" s="51"/>
      <c r="O28" s="190"/>
      <c r="P28" s="190"/>
      <c r="Q28" s="190"/>
    </row>
    <row r="29" spans="1:39" ht="18.75" customHeight="1" x14ac:dyDescent="0.25">
      <c r="A29" s="49"/>
      <c r="B29" s="64" t="s">
        <v>15</v>
      </c>
      <c r="C29" s="65"/>
      <c r="D29" s="65">
        <v>8.419497784342699</v>
      </c>
      <c r="E29" s="65">
        <v>-18.600737297643867</v>
      </c>
      <c r="F29" s="65">
        <v>-14.157723737324023</v>
      </c>
      <c r="G29" s="65">
        <v>13.120770730588372</v>
      </c>
      <c r="H29" s="23">
        <v>-15.918077663996744</v>
      </c>
      <c r="I29" s="38"/>
      <c r="J29" s="38"/>
      <c r="K29" s="38"/>
      <c r="L29" s="51"/>
      <c r="O29" s="190"/>
      <c r="P29" s="190"/>
      <c r="Q29" s="190"/>
    </row>
    <row r="30" spans="1:39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  <c r="O30" s="190"/>
      <c r="P30" s="190"/>
      <c r="Q30" s="190"/>
    </row>
    <row r="31" spans="1:39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  <c r="O31" s="190"/>
      <c r="P31" s="190"/>
      <c r="Q31" s="190"/>
    </row>
    <row r="32" spans="1:39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190"/>
      <c r="P32" s="190"/>
      <c r="Q32" s="190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  <c r="AL32" s="143"/>
      <c r="AM32" s="143"/>
    </row>
    <row r="33" spans="1:39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190"/>
      <c r="P33" s="190"/>
      <c r="Q33" s="190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  <c r="AL33" s="143"/>
      <c r="AM33" s="143"/>
    </row>
    <row r="34" spans="1:39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190"/>
      <c r="P34" s="190"/>
      <c r="Q34" s="190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  <c r="AL34" s="143"/>
      <c r="AM34" s="143"/>
    </row>
    <row r="35" spans="1:39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 t="s">
        <v>110</v>
      </c>
      <c r="O35" s="190"/>
      <c r="P35" s="190"/>
      <c r="Q35" s="190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  <c r="AL35" s="143"/>
      <c r="AM35" s="143"/>
    </row>
    <row r="36" spans="1:39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190"/>
      <c r="P36" s="190"/>
      <c r="Q36" s="190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  <c r="AL36" s="143"/>
      <c r="AM36" s="143"/>
    </row>
    <row r="37" spans="1:39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/>
      <c r="O37" s="190"/>
      <c r="P37" s="190"/>
      <c r="Q37" s="190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  <c r="AL37" s="143"/>
      <c r="AM37" s="143"/>
    </row>
    <row r="38" spans="1:39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190"/>
      <c r="P38" s="190"/>
      <c r="Q38" s="190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  <c r="AL38" s="143"/>
      <c r="AM38" s="143"/>
    </row>
    <row r="39" spans="1:39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190"/>
      <c r="P39" s="190"/>
      <c r="Q39" s="190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  <c r="AL39" s="143"/>
      <c r="AM39" s="143"/>
    </row>
    <row r="40" spans="1:39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 t="s">
        <v>110</v>
      </c>
      <c r="O40" s="190"/>
      <c r="P40" s="190"/>
      <c r="Q40" s="190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  <c r="AL40" s="143"/>
      <c r="AM40" s="143"/>
    </row>
    <row r="41" spans="1:39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 t="s">
        <v>110</v>
      </c>
      <c r="O41" s="190"/>
      <c r="P41" s="190"/>
      <c r="Q41" s="190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  <c r="AL41" s="143"/>
      <c r="AM41" s="143"/>
    </row>
    <row r="42" spans="1:39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29"/>
      <c r="O42" s="190"/>
      <c r="P42" s="190"/>
      <c r="Q42" s="190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  <c r="AL42" s="143"/>
      <c r="AM42" s="143"/>
    </row>
    <row r="43" spans="1:39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29"/>
      <c r="O43" s="143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  <c r="AL43" s="143"/>
      <c r="AM43" s="143"/>
    </row>
    <row r="44" spans="1:39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29"/>
      <c r="O44" s="143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  <c r="AF44" s="143"/>
      <c r="AG44" s="143"/>
      <c r="AH44" s="143"/>
      <c r="AI44" s="143"/>
      <c r="AJ44" s="143"/>
      <c r="AK44" s="143"/>
      <c r="AL44" s="143"/>
      <c r="AM44" s="143"/>
    </row>
    <row r="45" spans="1:39" s="44" customFormat="1" x14ac:dyDescent="0.25">
      <c r="A45" s="52"/>
      <c r="B45" s="70" t="s">
        <v>88</v>
      </c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28"/>
      <c r="N45" s="29"/>
      <c r="O45" s="143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  <c r="AF45" s="143"/>
      <c r="AG45" s="143"/>
      <c r="AH45" s="143"/>
      <c r="AI45" s="143"/>
      <c r="AJ45" s="143"/>
      <c r="AK45" s="143"/>
      <c r="AL45" s="143"/>
      <c r="AM45" s="143"/>
    </row>
    <row r="46" spans="1:39" x14ac:dyDescent="0.25">
      <c r="A46" s="53"/>
      <c r="B46" s="26" t="s">
        <v>93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39" s="110" customFormat="1" x14ac:dyDescent="0.25"/>
    <row r="48" spans="1:39" s="5" customFormat="1" x14ac:dyDescent="0.25">
      <c r="B48" s="18" t="s">
        <v>89</v>
      </c>
      <c r="C48" s="18"/>
      <c r="D48" s="18"/>
      <c r="E48" s="18"/>
      <c r="F48" s="18"/>
      <c r="G48" s="18"/>
      <c r="H48" s="18"/>
    </row>
    <row r="49" spans="2:8" s="5" customFormat="1" x14ac:dyDescent="0.25">
      <c r="B49" s="68"/>
      <c r="C49" s="18"/>
      <c r="D49" s="144">
        <v>38353</v>
      </c>
      <c r="E49" s="18"/>
      <c r="F49" s="18"/>
      <c r="G49" s="18"/>
      <c r="H49" s="18"/>
    </row>
    <row r="50" spans="2:8" s="5" customFormat="1" x14ac:dyDescent="0.25">
      <c r="B50" s="68"/>
      <c r="C50" s="18"/>
      <c r="D50" s="144">
        <v>38384</v>
      </c>
      <c r="E50" s="18"/>
      <c r="F50" s="18"/>
      <c r="G50" s="18"/>
      <c r="H50" s="18"/>
    </row>
    <row r="51" spans="2:8" s="5" customFormat="1" x14ac:dyDescent="0.25">
      <c r="B51" s="68"/>
      <c r="C51" s="18"/>
      <c r="D51" s="144">
        <v>38412</v>
      </c>
      <c r="E51" s="18"/>
      <c r="F51" s="18"/>
      <c r="G51" s="18"/>
      <c r="H51" s="18"/>
    </row>
    <row r="52" spans="2:8" s="5" customFormat="1" x14ac:dyDescent="0.25">
      <c r="B52" s="68"/>
      <c r="C52" s="18"/>
      <c r="D52" s="144">
        <v>38443</v>
      </c>
      <c r="E52" s="18"/>
      <c r="F52" s="18"/>
      <c r="G52" s="18"/>
      <c r="H52" s="18"/>
    </row>
    <row r="53" spans="2:8" s="5" customFormat="1" x14ac:dyDescent="0.25">
      <c r="B53" s="68"/>
      <c r="C53" s="18"/>
      <c r="D53" s="144">
        <v>38473</v>
      </c>
      <c r="E53" s="18"/>
      <c r="F53" s="18"/>
      <c r="G53" s="18"/>
      <c r="H53" s="18"/>
    </row>
    <row r="54" spans="2:8" s="5" customFormat="1" x14ac:dyDescent="0.25">
      <c r="B54" s="68"/>
      <c r="C54" s="18"/>
      <c r="D54" s="144">
        <v>38504</v>
      </c>
      <c r="E54" s="18"/>
      <c r="F54" s="18"/>
      <c r="G54" s="18"/>
      <c r="H54" s="18"/>
    </row>
    <row r="55" spans="2:8" s="5" customFormat="1" x14ac:dyDescent="0.25">
      <c r="B55" s="68"/>
      <c r="C55" s="18"/>
      <c r="D55" s="144">
        <v>38534</v>
      </c>
      <c r="E55" s="18"/>
      <c r="F55" s="18"/>
      <c r="G55" s="18"/>
      <c r="H55" s="18"/>
    </row>
    <row r="56" spans="2:8" s="5" customFormat="1" x14ac:dyDescent="0.25">
      <c r="B56" s="68"/>
      <c r="C56" s="18"/>
      <c r="D56" s="144">
        <v>38565</v>
      </c>
      <c r="E56" s="18"/>
      <c r="F56" s="18"/>
      <c r="G56" s="18"/>
      <c r="H56" s="18"/>
    </row>
    <row r="57" spans="2:8" s="5" customFormat="1" x14ac:dyDescent="0.25">
      <c r="B57" s="68"/>
      <c r="C57" s="18"/>
      <c r="D57" s="144">
        <v>38596</v>
      </c>
      <c r="E57" s="18"/>
      <c r="F57" s="18"/>
      <c r="G57" s="18"/>
      <c r="H57" s="18"/>
    </row>
    <row r="58" spans="2:8" s="5" customFormat="1" x14ac:dyDescent="0.25">
      <c r="B58" s="68"/>
      <c r="C58" s="18"/>
      <c r="D58" s="144">
        <v>38626</v>
      </c>
      <c r="E58" s="18"/>
      <c r="F58" s="18"/>
      <c r="G58" s="18"/>
      <c r="H58" s="18"/>
    </row>
    <row r="59" spans="2:8" s="5" customFormat="1" x14ac:dyDescent="0.25">
      <c r="B59" s="68"/>
      <c r="C59" s="18"/>
      <c r="D59" s="144">
        <v>38657</v>
      </c>
      <c r="E59" s="18"/>
      <c r="F59" s="18"/>
      <c r="G59" s="18"/>
      <c r="H59" s="18"/>
    </row>
    <row r="60" spans="2:8" s="5" customFormat="1" x14ac:dyDescent="0.25">
      <c r="B60" s="68"/>
      <c r="C60" s="18"/>
      <c r="D60" s="144">
        <v>38687</v>
      </c>
      <c r="E60" s="201"/>
      <c r="F60" s="18"/>
      <c r="G60" s="18"/>
      <c r="H60" s="18"/>
    </row>
    <row r="61" spans="2:8" s="5" customFormat="1" x14ac:dyDescent="0.25">
      <c r="B61" s="68">
        <f>+'Histórico ventas VIS'!B61-'Histórico ventas VIP'!B61</f>
        <v>935</v>
      </c>
      <c r="C61" s="18"/>
      <c r="D61" s="144">
        <v>38718</v>
      </c>
      <c r="E61" s="201"/>
      <c r="F61" s="18"/>
      <c r="G61" s="18"/>
      <c r="H61" s="18"/>
    </row>
    <row r="62" spans="2:8" s="5" customFormat="1" x14ac:dyDescent="0.25">
      <c r="B62" s="68">
        <f>+'Histórico ventas VIS'!B62-'Histórico ventas VIP'!B62</f>
        <v>813</v>
      </c>
      <c r="C62" s="18"/>
      <c r="D62" s="144">
        <v>38749</v>
      </c>
      <c r="E62" s="201"/>
      <c r="F62" s="18"/>
      <c r="G62" s="18"/>
      <c r="H62" s="18"/>
    </row>
    <row r="63" spans="2:8" s="5" customFormat="1" x14ac:dyDescent="0.25">
      <c r="B63" s="68">
        <f>+'Histórico ventas VIS'!B63-'Histórico ventas VIP'!B63</f>
        <v>1078</v>
      </c>
      <c r="C63" s="18"/>
      <c r="D63" s="144">
        <v>38777</v>
      </c>
      <c r="E63" s="201"/>
      <c r="F63" s="18"/>
      <c r="G63" s="18"/>
      <c r="H63" s="18"/>
    </row>
    <row r="64" spans="2:8" s="5" customFormat="1" x14ac:dyDescent="0.25">
      <c r="B64" s="68">
        <f>+'Histórico ventas VIS'!B64-'Histórico ventas VIP'!B64</f>
        <v>1046</v>
      </c>
      <c r="C64" s="18"/>
      <c r="D64" s="144">
        <v>38808</v>
      </c>
      <c r="E64" s="201"/>
      <c r="F64" s="18"/>
      <c r="G64" s="18"/>
      <c r="H64" s="18"/>
    </row>
    <row r="65" spans="2:8" s="5" customFormat="1" x14ac:dyDescent="0.25">
      <c r="B65" s="68">
        <f>+'Histórico ventas VIS'!B65-'Histórico ventas VIP'!B65</f>
        <v>961</v>
      </c>
      <c r="C65" s="18"/>
      <c r="D65" s="144">
        <v>38838</v>
      </c>
      <c r="E65" s="201"/>
      <c r="F65" s="18"/>
      <c r="G65" s="18"/>
      <c r="H65" s="18"/>
    </row>
    <row r="66" spans="2:8" s="5" customFormat="1" x14ac:dyDescent="0.25">
      <c r="B66" s="68">
        <f>+'Histórico ventas VIS'!B66-'Histórico ventas VIP'!B66</f>
        <v>1417</v>
      </c>
      <c r="C66" s="18"/>
      <c r="D66" s="144">
        <v>38869</v>
      </c>
      <c r="E66" s="201"/>
      <c r="F66" s="18"/>
      <c r="G66" s="18"/>
      <c r="H66" s="18"/>
    </row>
    <row r="67" spans="2:8" s="5" customFormat="1" x14ac:dyDescent="0.25">
      <c r="B67" s="68">
        <f>+'Histórico ventas VIS'!B67-'Histórico ventas VIP'!B67</f>
        <v>1637</v>
      </c>
      <c r="C67" s="18"/>
      <c r="D67" s="144">
        <v>38899</v>
      </c>
      <c r="E67" s="201"/>
      <c r="F67" s="18"/>
      <c r="G67" s="18"/>
      <c r="H67" s="18"/>
    </row>
    <row r="68" spans="2:8" s="5" customFormat="1" x14ac:dyDescent="0.25">
      <c r="B68" s="68">
        <f>+'Histórico ventas VIS'!B68-'Histórico ventas VIP'!B68</f>
        <v>1425</v>
      </c>
      <c r="C68" s="18"/>
      <c r="D68" s="144">
        <v>38930</v>
      </c>
      <c r="E68" s="201"/>
      <c r="F68" s="18"/>
      <c r="G68" s="18"/>
      <c r="H68" s="18"/>
    </row>
    <row r="69" spans="2:8" s="5" customFormat="1" x14ac:dyDescent="0.25">
      <c r="B69" s="68">
        <f>+'Histórico ventas VIS'!B69-'Histórico ventas VIP'!B69</f>
        <v>1145</v>
      </c>
      <c r="C69" s="18"/>
      <c r="D69" s="144">
        <v>38961</v>
      </c>
      <c r="E69" s="201"/>
      <c r="F69" s="18"/>
      <c r="G69" s="18"/>
      <c r="H69" s="18"/>
    </row>
    <row r="70" spans="2:8" s="5" customFormat="1" x14ac:dyDescent="0.25">
      <c r="B70" s="68">
        <f>+'Histórico ventas VIS'!B70-'Histórico ventas VIP'!B70</f>
        <v>1505</v>
      </c>
      <c r="C70" s="18"/>
      <c r="D70" s="144">
        <v>38991</v>
      </c>
      <c r="E70" s="201"/>
      <c r="F70" s="18"/>
      <c r="G70" s="18"/>
      <c r="H70" s="18"/>
    </row>
    <row r="71" spans="2:8" s="5" customFormat="1" x14ac:dyDescent="0.25">
      <c r="B71" s="68">
        <f>+'Histórico ventas VIS'!B71-'Histórico ventas VIP'!B71</f>
        <v>1146</v>
      </c>
      <c r="C71" s="18"/>
      <c r="D71" s="144">
        <v>39022</v>
      </c>
      <c r="E71" s="201"/>
      <c r="F71" s="18"/>
      <c r="G71" s="18"/>
      <c r="H71" s="18"/>
    </row>
    <row r="72" spans="2:8" s="5" customFormat="1" x14ac:dyDescent="0.25">
      <c r="B72" s="68">
        <f>+'Histórico ventas VIS'!B72-'Histórico ventas VIP'!B72</f>
        <v>1009</v>
      </c>
      <c r="C72" s="18"/>
      <c r="D72" s="144">
        <v>39052</v>
      </c>
      <c r="E72" s="201">
        <f>+AVERAGE(B61:B72)/1000</f>
        <v>1.1764166666666667</v>
      </c>
      <c r="F72" s="18"/>
      <c r="G72" s="18"/>
      <c r="H72" s="18"/>
    </row>
    <row r="73" spans="2:8" s="5" customFormat="1" x14ac:dyDescent="0.25">
      <c r="B73" s="68">
        <f>+'Histórico ventas VIS'!B73-'Histórico ventas VIP'!B73</f>
        <v>884</v>
      </c>
      <c r="C73" s="18"/>
      <c r="D73" s="144">
        <v>39083</v>
      </c>
      <c r="E73" s="201">
        <f t="shared" ref="E73:E136" si="1">+AVERAGE(B62:B73)/1000</f>
        <v>1.1721666666666668</v>
      </c>
      <c r="F73" s="18"/>
      <c r="G73" s="18"/>
      <c r="H73" s="18"/>
    </row>
    <row r="74" spans="2:8" s="5" customFormat="1" x14ac:dyDescent="0.25">
      <c r="B74" s="68">
        <f>+'Histórico ventas VIS'!B74-'Histórico ventas VIP'!B74</f>
        <v>1022</v>
      </c>
      <c r="C74" s="18"/>
      <c r="D74" s="144">
        <v>39114</v>
      </c>
      <c r="E74" s="201">
        <f t="shared" si="1"/>
        <v>1.1895833333333332</v>
      </c>
      <c r="F74" s="18"/>
      <c r="G74" s="18"/>
      <c r="H74" s="18"/>
    </row>
    <row r="75" spans="2:8" s="5" customFormat="1" x14ac:dyDescent="0.25">
      <c r="B75" s="68">
        <f>+'Histórico ventas VIS'!B75-'Histórico ventas VIP'!B75</f>
        <v>1181</v>
      </c>
      <c r="C75" s="18"/>
      <c r="D75" s="144">
        <v>39142</v>
      </c>
      <c r="E75" s="201">
        <f t="shared" si="1"/>
        <v>1.1981666666666668</v>
      </c>
      <c r="F75" s="18"/>
      <c r="G75" s="18"/>
      <c r="H75" s="18"/>
    </row>
    <row r="76" spans="2:8" s="5" customFormat="1" x14ac:dyDescent="0.25">
      <c r="B76" s="68">
        <f>+'Histórico ventas VIS'!B76-'Histórico ventas VIP'!B76</f>
        <v>1071</v>
      </c>
      <c r="C76" s="18"/>
      <c r="D76" s="144">
        <v>39173</v>
      </c>
      <c r="E76" s="201">
        <f t="shared" si="1"/>
        <v>1.20025</v>
      </c>
      <c r="F76" s="18"/>
      <c r="G76" s="18"/>
      <c r="H76" s="18"/>
    </row>
    <row r="77" spans="2:8" s="5" customFormat="1" x14ac:dyDescent="0.25">
      <c r="B77" s="68">
        <f>+'Histórico ventas VIS'!B77-'Histórico ventas VIP'!B77</f>
        <v>805</v>
      </c>
      <c r="C77" s="18"/>
      <c r="D77" s="144">
        <v>39203</v>
      </c>
      <c r="E77" s="201">
        <f t="shared" si="1"/>
        <v>1.1872499999999999</v>
      </c>
      <c r="F77" s="18"/>
      <c r="G77" s="18"/>
      <c r="H77" s="18"/>
    </row>
    <row r="78" spans="2:8" s="5" customFormat="1" x14ac:dyDescent="0.25">
      <c r="B78" s="68">
        <f>+'Histórico ventas VIS'!B78-'Histórico ventas VIP'!B78</f>
        <v>590</v>
      </c>
      <c r="C78" s="18"/>
      <c r="D78" s="144">
        <v>39234</v>
      </c>
      <c r="E78" s="201">
        <f t="shared" si="1"/>
        <v>1.1183333333333332</v>
      </c>
      <c r="F78" s="18"/>
      <c r="G78" s="18"/>
      <c r="H78" s="18"/>
    </row>
    <row r="79" spans="2:8" s="5" customFormat="1" x14ac:dyDescent="0.25">
      <c r="B79" s="68">
        <f>+'Histórico ventas VIS'!B79-'Histórico ventas VIP'!B79</f>
        <v>459</v>
      </c>
      <c r="C79" s="18"/>
      <c r="D79" s="144">
        <v>39264</v>
      </c>
      <c r="E79" s="201">
        <f t="shared" si="1"/>
        <v>1.0201666666666667</v>
      </c>
      <c r="F79" s="18"/>
      <c r="G79" s="18"/>
      <c r="H79" s="18"/>
    </row>
    <row r="80" spans="2:8" s="5" customFormat="1" x14ac:dyDescent="0.25">
      <c r="B80" s="68">
        <f>+'Histórico ventas VIS'!B80-'Histórico ventas VIP'!B80</f>
        <v>842</v>
      </c>
      <c r="C80" s="18"/>
      <c r="D80" s="144">
        <v>39295</v>
      </c>
      <c r="E80" s="201">
        <f t="shared" si="1"/>
        <v>0.97158333333333335</v>
      </c>
      <c r="F80" s="18"/>
      <c r="G80" s="18"/>
      <c r="H80" s="18"/>
    </row>
    <row r="81" spans="2:8" s="5" customFormat="1" x14ac:dyDescent="0.25">
      <c r="B81" s="68">
        <f>+'Histórico ventas VIS'!B81-'Histórico ventas VIP'!B81</f>
        <v>728</v>
      </c>
      <c r="C81" s="18"/>
      <c r="D81" s="144">
        <v>39326</v>
      </c>
      <c r="E81" s="201">
        <f t="shared" si="1"/>
        <v>0.93683333333333341</v>
      </c>
      <c r="F81" s="18"/>
      <c r="G81" s="18"/>
      <c r="H81" s="18"/>
    </row>
    <row r="82" spans="2:8" s="5" customFormat="1" x14ac:dyDescent="0.25">
      <c r="B82" s="68">
        <f>+'Histórico ventas VIS'!B82-'Histórico ventas VIP'!B82</f>
        <v>693</v>
      </c>
      <c r="C82" s="18"/>
      <c r="D82" s="144">
        <v>39356</v>
      </c>
      <c r="E82" s="201">
        <f t="shared" si="1"/>
        <v>0.86916666666666664</v>
      </c>
      <c r="F82" s="18"/>
      <c r="G82" s="18"/>
      <c r="H82" s="18"/>
    </row>
    <row r="83" spans="2:8" s="5" customFormat="1" x14ac:dyDescent="0.25">
      <c r="B83" s="68">
        <f>+'Histórico ventas VIS'!B83-'Histórico ventas VIP'!B83</f>
        <v>933</v>
      </c>
      <c r="C83" s="18"/>
      <c r="D83" s="144">
        <v>39387</v>
      </c>
      <c r="E83" s="201">
        <f t="shared" si="1"/>
        <v>0.8514166666666666</v>
      </c>
      <c r="F83" s="18"/>
      <c r="G83" s="18"/>
      <c r="H83" s="18"/>
    </row>
    <row r="84" spans="2:8" s="5" customFormat="1" x14ac:dyDescent="0.25">
      <c r="B84" s="68">
        <f>+'Histórico ventas VIS'!B84-'Histórico ventas VIP'!B84</f>
        <v>610</v>
      </c>
      <c r="C84" s="18"/>
      <c r="D84" s="144">
        <v>39417</v>
      </c>
      <c r="E84" s="201">
        <f t="shared" si="1"/>
        <v>0.8181666666666666</v>
      </c>
      <c r="F84" s="18"/>
      <c r="G84" s="18"/>
      <c r="H84" s="18"/>
    </row>
    <row r="85" spans="2:8" s="5" customFormat="1" x14ac:dyDescent="0.25">
      <c r="B85" s="68">
        <f>+'Histórico ventas VIS'!B85-'Histórico ventas VIP'!B85</f>
        <v>844</v>
      </c>
      <c r="C85" s="18"/>
      <c r="D85" s="144">
        <v>39448</v>
      </c>
      <c r="E85" s="201">
        <f t="shared" si="1"/>
        <v>0.81483333333333341</v>
      </c>
      <c r="F85" s="18"/>
      <c r="G85" s="18"/>
      <c r="H85" s="18"/>
    </row>
    <row r="86" spans="2:8" s="5" customFormat="1" x14ac:dyDescent="0.25">
      <c r="B86" s="68">
        <f>+'Histórico ventas VIS'!B86-'Histórico ventas VIP'!B86</f>
        <v>1075</v>
      </c>
      <c r="C86" s="18"/>
      <c r="D86" s="144">
        <v>39479</v>
      </c>
      <c r="E86" s="201">
        <f t="shared" si="1"/>
        <v>0.81925000000000003</v>
      </c>
      <c r="F86" s="18"/>
      <c r="G86" s="18"/>
      <c r="H86" s="18"/>
    </row>
    <row r="87" spans="2:8" s="5" customFormat="1" x14ac:dyDescent="0.25">
      <c r="B87" s="68">
        <f>+'Histórico ventas VIS'!B87-'Histórico ventas VIP'!B87</f>
        <v>858</v>
      </c>
      <c r="C87" s="18"/>
      <c r="D87" s="144">
        <v>39508</v>
      </c>
      <c r="E87" s="201">
        <f t="shared" si="1"/>
        <v>0.79233333333333333</v>
      </c>
      <c r="F87" s="18"/>
      <c r="G87" s="18"/>
      <c r="H87" s="18"/>
    </row>
    <row r="88" spans="2:8" s="5" customFormat="1" x14ac:dyDescent="0.25">
      <c r="B88" s="68">
        <f>+'Histórico ventas VIS'!B88-'Histórico ventas VIP'!B88</f>
        <v>839</v>
      </c>
      <c r="C88" s="18"/>
      <c r="D88" s="144">
        <v>39539</v>
      </c>
      <c r="E88" s="201">
        <f t="shared" si="1"/>
        <v>0.77300000000000002</v>
      </c>
      <c r="F88" s="18"/>
      <c r="G88" s="18"/>
      <c r="H88" s="18"/>
    </row>
    <row r="89" spans="2:8" s="5" customFormat="1" x14ac:dyDescent="0.25">
      <c r="B89" s="68">
        <f>+'Histórico ventas VIS'!B89-'Histórico ventas VIP'!B89</f>
        <v>1183</v>
      </c>
      <c r="C89" s="18"/>
      <c r="D89" s="144">
        <v>39569</v>
      </c>
      <c r="E89" s="201">
        <f t="shared" si="1"/>
        <v>0.80449999999999999</v>
      </c>
      <c r="F89" s="18"/>
      <c r="G89" s="18"/>
      <c r="H89" s="18"/>
    </row>
    <row r="90" spans="2:8" s="5" customFormat="1" x14ac:dyDescent="0.25">
      <c r="B90" s="68">
        <f>+'Histórico ventas VIS'!B90-'Histórico ventas VIP'!B90</f>
        <v>549</v>
      </c>
      <c r="C90" s="18"/>
      <c r="D90" s="144">
        <v>39600</v>
      </c>
      <c r="E90" s="201">
        <f t="shared" si="1"/>
        <v>0.80108333333333337</v>
      </c>
      <c r="F90" s="18"/>
      <c r="G90" s="18"/>
      <c r="H90" s="18"/>
    </row>
    <row r="91" spans="2:8" s="5" customFormat="1" x14ac:dyDescent="0.25">
      <c r="B91" s="68">
        <f>+'Histórico ventas VIS'!B91-'Histórico ventas VIP'!B91</f>
        <v>520</v>
      </c>
      <c r="C91" s="18"/>
      <c r="D91" s="144">
        <v>39630</v>
      </c>
      <c r="E91" s="201">
        <f t="shared" si="1"/>
        <v>0.80616666666666659</v>
      </c>
      <c r="F91" s="18"/>
      <c r="G91" s="18"/>
      <c r="H91" s="18"/>
    </row>
    <row r="92" spans="2:8" s="5" customFormat="1" x14ac:dyDescent="0.25">
      <c r="B92" s="68">
        <f>+'Histórico ventas VIS'!B92-'Histórico ventas VIP'!B92</f>
        <v>704</v>
      </c>
      <c r="C92" s="18"/>
      <c r="D92" s="144">
        <v>39661</v>
      </c>
      <c r="E92" s="201">
        <f t="shared" si="1"/>
        <v>0.79466666666666663</v>
      </c>
      <c r="F92" s="18"/>
      <c r="G92" s="18"/>
      <c r="H92" s="18"/>
    </row>
    <row r="93" spans="2:8" s="5" customFormat="1" x14ac:dyDescent="0.25">
      <c r="B93" s="68">
        <f>+'Histórico ventas VIS'!B93-'Histórico ventas VIP'!B93</f>
        <v>638</v>
      </c>
      <c r="C93" s="18"/>
      <c r="D93" s="144">
        <v>39692</v>
      </c>
      <c r="E93" s="201">
        <f t="shared" si="1"/>
        <v>0.78716666666666668</v>
      </c>
      <c r="F93" s="18"/>
      <c r="G93" s="18"/>
      <c r="H93" s="18"/>
    </row>
    <row r="94" spans="2:8" s="5" customFormat="1" x14ac:dyDescent="0.25">
      <c r="B94" s="68">
        <f>+'Histórico ventas VIS'!B94-'Histórico ventas VIP'!B94</f>
        <v>485</v>
      </c>
      <c r="C94" s="18"/>
      <c r="D94" s="144">
        <v>39722</v>
      </c>
      <c r="E94" s="201">
        <f t="shared" si="1"/>
        <v>0.76983333333333337</v>
      </c>
      <c r="F94" s="18"/>
      <c r="G94" s="18"/>
      <c r="H94" s="18"/>
    </row>
    <row r="95" spans="2:8" s="5" customFormat="1" x14ac:dyDescent="0.25">
      <c r="B95" s="68">
        <f>+'Histórico ventas VIS'!B95-'Histórico ventas VIP'!B95</f>
        <v>408</v>
      </c>
      <c r="C95" s="18"/>
      <c r="D95" s="144">
        <v>39753</v>
      </c>
      <c r="E95" s="201">
        <f t="shared" si="1"/>
        <v>0.72608333333333341</v>
      </c>
      <c r="F95" s="18"/>
      <c r="G95" s="18"/>
      <c r="H95" s="18"/>
    </row>
    <row r="96" spans="2:8" s="5" customFormat="1" x14ac:dyDescent="0.25">
      <c r="B96" s="68">
        <f>+'Histórico ventas VIS'!B96-'Histórico ventas VIP'!B96</f>
        <v>312</v>
      </c>
      <c r="C96" s="18"/>
      <c r="D96" s="144">
        <v>39783</v>
      </c>
      <c r="E96" s="201">
        <f t="shared" si="1"/>
        <v>0.70125000000000004</v>
      </c>
      <c r="F96" s="18"/>
      <c r="G96" s="18"/>
      <c r="H96" s="18"/>
    </row>
    <row r="97" spans="2:8" s="5" customFormat="1" x14ac:dyDescent="0.25">
      <c r="B97" s="68">
        <f>+'Histórico ventas VIS'!B97-'Histórico ventas VIP'!B97</f>
        <v>667</v>
      </c>
      <c r="C97" s="18"/>
      <c r="D97" s="144">
        <v>39814</v>
      </c>
      <c r="E97" s="201">
        <f t="shared" si="1"/>
        <v>0.6865</v>
      </c>
      <c r="F97" s="18"/>
      <c r="G97" s="18"/>
      <c r="H97" s="18"/>
    </row>
    <row r="98" spans="2:8" s="5" customFormat="1" x14ac:dyDescent="0.25">
      <c r="B98" s="68">
        <f>+'Histórico ventas VIS'!B98-'Histórico ventas VIP'!B98</f>
        <v>880</v>
      </c>
      <c r="C98" s="18"/>
      <c r="D98" s="144">
        <v>39845</v>
      </c>
      <c r="E98" s="201">
        <f t="shared" si="1"/>
        <v>0.67025000000000001</v>
      </c>
      <c r="F98" s="18"/>
      <c r="G98" s="18"/>
      <c r="H98" s="18"/>
    </row>
    <row r="99" spans="2:8" s="5" customFormat="1" x14ac:dyDescent="0.25">
      <c r="B99" s="68">
        <f>+'Histórico ventas VIS'!B99-'Histórico ventas VIP'!B99</f>
        <v>748</v>
      </c>
      <c r="C99" s="18"/>
      <c r="D99" s="144">
        <v>39873</v>
      </c>
      <c r="E99" s="201">
        <f t="shared" si="1"/>
        <v>0.66108333333333336</v>
      </c>
      <c r="F99" s="18"/>
      <c r="G99" s="18"/>
      <c r="H99" s="18"/>
    </row>
    <row r="100" spans="2:8" s="5" customFormat="1" x14ac:dyDescent="0.25">
      <c r="B100" s="68">
        <f>+'Histórico ventas VIS'!B100-'Histórico ventas VIP'!B100</f>
        <v>1010</v>
      </c>
      <c r="C100" s="18"/>
      <c r="D100" s="144">
        <v>39904</v>
      </c>
      <c r="E100" s="201">
        <f t="shared" si="1"/>
        <v>0.67533333333333334</v>
      </c>
      <c r="F100" s="18"/>
      <c r="G100" s="18"/>
      <c r="H100" s="18"/>
    </row>
    <row r="101" spans="2:8" s="5" customFormat="1" x14ac:dyDescent="0.25">
      <c r="B101" s="68">
        <f>+'Histórico ventas VIS'!B101-'Histórico ventas VIP'!B101</f>
        <v>1057</v>
      </c>
      <c r="C101" s="18"/>
      <c r="D101" s="144">
        <v>39934</v>
      </c>
      <c r="E101" s="201">
        <f t="shared" si="1"/>
        <v>0.66483333333333339</v>
      </c>
      <c r="F101" s="18"/>
      <c r="G101" s="18"/>
      <c r="H101" s="18"/>
    </row>
    <row r="102" spans="2:8" s="5" customFormat="1" x14ac:dyDescent="0.25">
      <c r="B102" s="68">
        <f>+'Histórico ventas VIS'!B102-'Histórico ventas VIP'!B102</f>
        <v>1308</v>
      </c>
      <c r="C102" s="18"/>
      <c r="D102" s="144">
        <v>39965</v>
      </c>
      <c r="E102" s="201">
        <f t="shared" si="1"/>
        <v>0.72808333333333342</v>
      </c>
      <c r="F102" s="18"/>
      <c r="G102" s="18"/>
      <c r="H102" s="18"/>
    </row>
    <row r="103" spans="2:8" s="5" customFormat="1" x14ac:dyDescent="0.25">
      <c r="B103" s="68">
        <f>+'Histórico ventas VIS'!B103-'Histórico ventas VIP'!B103</f>
        <v>1400</v>
      </c>
      <c r="C103" s="18"/>
      <c r="D103" s="144">
        <v>39995</v>
      </c>
      <c r="E103" s="201">
        <f t="shared" si="1"/>
        <v>0.80141666666666667</v>
      </c>
      <c r="F103" s="18"/>
      <c r="G103" s="18"/>
      <c r="H103" s="18"/>
    </row>
    <row r="104" spans="2:8" s="5" customFormat="1" x14ac:dyDescent="0.25">
      <c r="B104" s="68">
        <f>+'Histórico ventas VIS'!B104-'Histórico ventas VIP'!B104</f>
        <v>1296</v>
      </c>
      <c r="C104" s="18"/>
      <c r="D104" s="144">
        <v>40026</v>
      </c>
      <c r="E104" s="201">
        <f t="shared" si="1"/>
        <v>0.85075000000000001</v>
      </c>
      <c r="F104" s="18"/>
      <c r="G104" s="18"/>
      <c r="H104" s="18"/>
    </row>
    <row r="105" spans="2:8" s="5" customFormat="1" x14ac:dyDescent="0.25">
      <c r="B105" s="68">
        <f>+'Histórico ventas VIS'!B105-'Histórico ventas VIP'!B105</f>
        <v>2074</v>
      </c>
      <c r="C105" s="18"/>
      <c r="D105" s="144">
        <v>40057</v>
      </c>
      <c r="E105" s="201">
        <f t="shared" si="1"/>
        <v>0.97041666666666659</v>
      </c>
      <c r="F105" s="18"/>
      <c r="G105" s="18"/>
      <c r="H105" s="18"/>
    </row>
    <row r="106" spans="2:8" s="5" customFormat="1" x14ac:dyDescent="0.25">
      <c r="B106" s="68">
        <f>+'Histórico ventas VIS'!B106-'Histórico ventas VIP'!B106</f>
        <v>1069</v>
      </c>
      <c r="C106" s="18"/>
      <c r="D106" s="144">
        <v>40087</v>
      </c>
      <c r="E106" s="201">
        <f t="shared" si="1"/>
        <v>1.0190833333333333</v>
      </c>
      <c r="F106" s="18"/>
      <c r="G106" s="18"/>
      <c r="H106" s="18"/>
    </row>
    <row r="107" spans="2:8" s="5" customFormat="1" x14ac:dyDescent="0.25">
      <c r="B107" s="68">
        <f>+'Histórico ventas VIS'!B107-'Histórico ventas VIP'!B107</f>
        <v>1360</v>
      </c>
      <c r="C107" s="18"/>
      <c r="D107" s="144">
        <v>40118</v>
      </c>
      <c r="E107" s="201">
        <f t="shared" si="1"/>
        <v>1.0984166666666668</v>
      </c>
      <c r="F107" s="18"/>
      <c r="G107" s="18"/>
      <c r="H107" s="18"/>
    </row>
    <row r="108" spans="2:8" s="5" customFormat="1" x14ac:dyDescent="0.25">
      <c r="B108" s="68">
        <f>+'Histórico ventas VIS'!B108-'Histórico ventas VIP'!B108</f>
        <v>881</v>
      </c>
      <c r="C108" s="18"/>
      <c r="D108" s="144">
        <v>40148</v>
      </c>
      <c r="E108" s="201">
        <f t="shared" si="1"/>
        <v>1.1458333333333333</v>
      </c>
      <c r="F108" s="18"/>
      <c r="G108" s="18"/>
      <c r="H108" s="18"/>
    </row>
    <row r="109" spans="2:8" s="5" customFormat="1" x14ac:dyDescent="0.25">
      <c r="B109" s="68">
        <f>+'Histórico ventas VIS'!B109-'Histórico ventas VIP'!B109</f>
        <v>938</v>
      </c>
      <c r="C109" s="18"/>
      <c r="D109" s="144">
        <v>40179</v>
      </c>
      <c r="E109" s="201">
        <f t="shared" si="1"/>
        <v>1.1684166666666667</v>
      </c>
      <c r="F109" s="18"/>
      <c r="G109" s="18"/>
      <c r="H109" s="18"/>
    </row>
    <row r="110" spans="2:8" s="5" customFormat="1" x14ac:dyDescent="0.25">
      <c r="B110" s="68">
        <f>+'Histórico ventas VIS'!B110-'Histórico ventas VIP'!B110</f>
        <v>1053</v>
      </c>
      <c r="C110" s="18"/>
      <c r="D110" s="144">
        <v>40210</v>
      </c>
      <c r="E110" s="201">
        <f t="shared" si="1"/>
        <v>1.1828333333333332</v>
      </c>
      <c r="F110" s="18"/>
      <c r="G110" s="18"/>
      <c r="H110" s="18"/>
    </row>
    <row r="111" spans="2:8" s="5" customFormat="1" x14ac:dyDescent="0.25">
      <c r="B111" s="68">
        <f>+'Histórico ventas VIS'!B111-'Histórico ventas VIP'!B111</f>
        <v>1785</v>
      </c>
      <c r="C111" s="18"/>
      <c r="D111" s="144">
        <v>40238</v>
      </c>
      <c r="E111" s="201">
        <f t="shared" si="1"/>
        <v>1.26925</v>
      </c>
      <c r="F111" s="18"/>
      <c r="G111" s="18"/>
      <c r="H111" s="18"/>
    </row>
    <row r="112" spans="2:8" s="5" customFormat="1" x14ac:dyDescent="0.25">
      <c r="B112" s="68">
        <f>+'Histórico ventas VIS'!B112-'Histórico ventas VIP'!B112</f>
        <v>1454</v>
      </c>
      <c r="C112" s="18"/>
      <c r="D112" s="144">
        <v>40269</v>
      </c>
      <c r="E112" s="201">
        <f t="shared" si="1"/>
        <v>1.3062499999999999</v>
      </c>
      <c r="F112" s="18"/>
      <c r="G112" s="18"/>
      <c r="H112" s="18"/>
    </row>
    <row r="113" spans="2:8" s="5" customFormat="1" x14ac:dyDescent="0.25">
      <c r="B113" s="68">
        <f>+'Histórico ventas VIS'!B113-'Histórico ventas VIP'!B113</f>
        <v>1259</v>
      </c>
      <c r="C113" s="18"/>
      <c r="D113" s="144">
        <v>40299</v>
      </c>
      <c r="E113" s="201">
        <f t="shared" si="1"/>
        <v>1.3230833333333332</v>
      </c>
      <c r="F113" s="18"/>
      <c r="G113" s="18"/>
      <c r="H113" s="18"/>
    </row>
    <row r="114" spans="2:8" s="5" customFormat="1" x14ac:dyDescent="0.25">
      <c r="B114" s="68">
        <f>+'Histórico ventas VIS'!B114-'Histórico ventas VIP'!B114</f>
        <v>1302</v>
      </c>
      <c r="C114" s="18"/>
      <c r="D114" s="144">
        <v>40330</v>
      </c>
      <c r="E114" s="201">
        <f t="shared" si="1"/>
        <v>1.3225833333333332</v>
      </c>
      <c r="F114" s="18"/>
      <c r="G114" s="18"/>
      <c r="H114" s="18"/>
    </row>
    <row r="115" spans="2:8" s="5" customFormat="1" x14ac:dyDescent="0.25">
      <c r="B115" s="68">
        <f>+'Histórico ventas VIS'!B115-'Histórico ventas VIP'!B115</f>
        <v>1227</v>
      </c>
      <c r="C115" s="18"/>
      <c r="D115" s="144">
        <v>40360</v>
      </c>
      <c r="E115" s="201">
        <f t="shared" si="1"/>
        <v>1.3081666666666667</v>
      </c>
      <c r="F115" s="18"/>
      <c r="G115" s="18"/>
      <c r="H115" s="18"/>
    </row>
    <row r="116" spans="2:8" s="5" customFormat="1" x14ac:dyDescent="0.25">
      <c r="B116" s="68">
        <f>+'Histórico ventas VIS'!B116-'Histórico ventas VIP'!B116</f>
        <v>1239</v>
      </c>
      <c r="C116" s="18"/>
      <c r="D116" s="144">
        <v>40391</v>
      </c>
      <c r="E116" s="201">
        <f t="shared" si="1"/>
        <v>1.3034166666666667</v>
      </c>
      <c r="F116" s="18"/>
      <c r="G116" s="18"/>
      <c r="H116" s="18"/>
    </row>
    <row r="117" spans="2:8" s="5" customFormat="1" x14ac:dyDescent="0.25">
      <c r="B117" s="68">
        <f>+'Histórico ventas VIS'!B117-'Histórico ventas VIP'!B117</f>
        <v>1252</v>
      </c>
      <c r="C117" s="18"/>
      <c r="D117" s="144">
        <v>40422</v>
      </c>
      <c r="E117" s="201">
        <f t="shared" si="1"/>
        <v>1.2349166666666667</v>
      </c>
      <c r="F117" s="18"/>
      <c r="G117" s="18"/>
      <c r="H117" s="18"/>
    </row>
    <row r="118" spans="2:8" s="5" customFormat="1" x14ac:dyDescent="0.25">
      <c r="B118" s="68">
        <f>+'Histórico ventas VIS'!B118-'Histórico ventas VIP'!B118</f>
        <v>969</v>
      </c>
      <c r="C118" s="18"/>
      <c r="D118" s="144">
        <v>40452</v>
      </c>
      <c r="E118" s="201">
        <f t="shared" si="1"/>
        <v>1.2265833333333334</v>
      </c>
      <c r="F118" s="18"/>
      <c r="G118" s="18"/>
      <c r="H118" s="18"/>
    </row>
    <row r="119" spans="2:8" s="5" customFormat="1" x14ac:dyDescent="0.25">
      <c r="B119" s="68">
        <f>+'Histórico ventas VIS'!B119-'Histórico ventas VIP'!B119</f>
        <v>1329</v>
      </c>
      <c r="C119" s="18"/>
      <c r="D119" s="144">
        <v>40483</v>
      </c>
      <c r="E119" s="201">
        <f t="shared" si="1"/>
        <v>1.224</v>
      </c>
      <c r="F119" s="18"/>
      <c r="G119" s="18"/>
      <c r="H119" s="18"/>
    </row>
    <row r="120" spans="2:8" s="5" customFormat="1" x14ac:dyDescent="0.25">
      <c r="B120" s="68">
        <f>+'Histórico ventas VIS'!B120-'Histórico ventas VIP'!B120</f>
        <v>1047</v>
      </c>
      <c r="C120" s="18"/>
      <c r="D120" s="144">
        <v>40513</v>
      </c>
      <c r="E120" s="201">
        <f t="shared" si="1"/>
        <v>1.2378333333333333</v>
      </c>
      <c r="F120" s="18"/>
      <c r="G120" s="18"/>
      <c r="H120" s="18"/>
    </row>
    <row r="121" spans="2:8" s="5" customFormat="1" x14ac:dyDescent="0.25">
      <c r="B121" s="68">
        <f>+'Histórico ventas VIS'!B121-'Histórico ventas VIP'!B121</f>
        <v>923</v>
      </c>
      <c r="C121" s="18"/>
      <c r="D121" s="144">
        <v>40544</v>
      </c>
      <c r="E121" s="201">
        <f t="shared" si="1"/>
        <v>1.2365833333333334</v>
      </c>
      <c r="F121" s="18"/>
      <c r="G121" s="18"/>
      <c r="H121" s="18"/>
    </row>
    <row r="122" spans="2:8" s="5" customFormat="1" x14ac:dyDescent="0.25">
      <c r="B122" s="68">
        <f>+'Histórico ventas VIS'!B122-'Histórico ventas VIP'!B122</f>
        <v>1308</v>
      </c>
      <c r="C122" s="18"/>
      <c r="D122" s="144">
        <v>40575</v>
      </c>
      <c r="E122" s="201">
        <f t="shared" si="1"/>
        <v>1.2578333333333334</v>
      </c>
      <c r="F122" s="18"/>
      <c r="G122" s="18"/>
      <c r="H122" s="18"/>
    </row>
    <row r="123" spans="2:8" s="5" customFormat="1" x14ac:dyDescent="0.25">
      <c r="B123" s="68">
        <f>+'Histórico ventas VIS'!B123-'Histórico ventas VIP'!B123</f>
        <v>914</v>
      </c>
      <c r="C123" s="18"/>
      <c r="D123" s="144">
        <v>40603</v>
      </c>
      <c r="E123" s="201">
        <f t="shared" si="1"/>
        <v>1.1852499999999999</v>
      </c>
      <c r="F123" s="18"/>
      <c r="G123" s="18"/>
      <c r="H123" s="18"/>
    </row>
    <row r="124" spans="2:8" s="5" customFormat="1" x14ac:dyDescent="0.25">
      <c r="B124" s="68">
        <f>+'Histórico ventas VIS'!B124-'Histórico ventas VIP'!B124</f>
        <v>1140</v>
      </c>
      <c r="C124" s="18"/>
      <c r="D124" s="144">
        <v>40634</v>
      </c>
      <c r="E124" s="201">
        <f t="shared" si="1"/>
        <v>1.1590833333333332</v>
      </c>
      <c r="F124" s="18"/>
      <c r="G124" s="18"/>
      <c r="H124" s="18"/>
    </row>
    <row r="125" spans="2:8" s="5" customFormat="1" x14ac:dyDescent="0.25">
      <c r="B125" s="68">
        <f>+'Histórico ventas VIS'!B125-'Histórico ventas VIP'!B125</f>
        <v>866</v>
      </c>
      <c r="C125" s="18"/>
      <c r="D125" s="144">
        <v>40664</v>
      </c>
      <c r="E125" s="201">
        <f t="shared" si="1"/>
        <v>1.1263333333333332</v>
      </c>
      <c r="F125" s="18"/>
      <c r="G125" s="18"/>
      <c r="H125" s="18"/>
    </row>
    <row r="126" spans="2:8" s="5" customFormat="1" x14ac:dyDescent="0.25">
      <c r="B126" s="68">
        <f>+'Histórico ventas VIS'!B126-'Histórico ventas VIP'!B126</f>
        <v>982</v>
      </c>
      <c r="C126" s="18"/>
      <c r="D126" s="144">
        <v>40695</v>
      </c>
      <c r="E126" s="201">
        <f t="shared" si="1"/>
        <v>1.0996666666666668</v>
      </c>
      <c r="F126" s="18"/>
      <c r="G126" s="18"/>
      <c r="H126" s="18"/>
    </row>
    <row r="127" spans="2:8" s="5" customFormat="1" x14ac:dyDescent="0.25">
      <c r="B127" s="68">
        <f>+'Histórico ventas VIS'!B127-'Histórico ventas VIP'!B127</f>
        <v>1199</v>
      </c>
      <c r="C127" s="18"/>
      <c r="D127" s="144">
        <v>40725</v>
      </c>
      <c r="E127" s="201">
        <f t="shared" si="1"/>
        <v>1.0973333333333333</v>
      </c>
      <c r="F127" s="18"/>
      <c r="G127" s="18"/>
      <c r="H127" s="18"/>
    </row>
    <row r="128" spans="2:8" s="5" customFormat="1" x14ac:dyDescent="0.25">
      <c r="B128" s="68">
        <f>+'Histórico ventas VIS'!B128-'Histórico ventas VIP'!B128</f>
        <v>1030</v>
      </c>
      <c r="C128" s="18"/>
      <c r="D128" s="144">
        <v>40756</v>
      </c>
      <c r="E128" s="201">
        <f t="shared" si="1"/>
        <v>1.0799166666666666</v>
      </c>
      <c r="F128" s="18"/>
      <c r="G128" s="18"/>
      <c r="H128" s="18"/>
    </row>
    <row r="129" spans="2:8" s="5" customFormat="1" x14ac:dyDescent="0.25">
      <c r="B129" s="68">
        <f>+'Histórico ventas VIS'!B129-'Histórico ventas VIP'!B129</f>
        <v>750</v>
      </c>
      <c r="C129" s="18"/>
      <c r="D129" s="144">
        <v>40787</v>
      </c>
      <c r="E129" s="201">
        <f t="shared" si="1"/>
        <v>1.0380833333333332</v>
      </c>
      <c r="F129" s="18"/>
      <c r="G129" s="18"/>
      <c r="H129" s="18"/>
    </row>
    <row r="130" spans="2:8" s="5" customFormat="1" x14ac:dyDescent="0.25">
      <c r="B130" s="68">
        <f>+'Histórico ventas VIS'!B130-'Histórico ventas VIP'!B130</f>
        <v>1045</v>
      </c>
      <c r="C130" s="18"/>
      <c r="D130" s="144">
        <v>40817</v>
      </c>
      <c r="E130" s="201">
        <f t="shared" si="1"/>
        <v>1.0444166666666668</v>
      </c>
      <c r="F130" s="18"/>
      <c r="G130" s="18"/>
      <c r="H130" s="18"/>
    </row>
    <row r="131" spans="2:8" s="5" customFormat="1" x14ac:dyDescent="0.25">
      <c r="B131" s="68">
        <f>+'Histórico ventas VIS'!B131-'Histórico ventas VIP'!B131</f>
        <v>1205</v>
      </c>
      <c r="C131" s="18"/>
      <c r="D131" s="144">
        <v>40848</v>
      </c>
      <c r="E131" s="201">
        <f t="shared" si="1"/>
        <v>1.0340833333333332</v>
      </c>
      <c r="F131" s="18"/>
      <c r="G131" s="18"/>
      <c r="H131" s="18"/>
    </row>
    <row r="132" spans="2:8" s="5" customFormat="1" x14ac:dyDescent="0.25">
      <c r="B132" s="68">
        <f>+'Histórico ventas VIS'!B132-'Histórico ventas VIP'!B132</f>
        <v>784</v>
      </c>
      <c r="C132" s="18"/>
      <c r="D132" s="144">
        <v>40878</v>
      </c>
      <c r="E132" s="201">
        <f t="shared" si="1"/>
        <v>1.0121666666666667</v>
      </c>
      <c r="F132" s="18"/>
      <c r="G132" s="18"/>
      <c r="H132" s="18"/>
    </row>
    <row r="133" spans="2:8" s="5" customFormat="1" x14ac:dyDescent="0.25">
      <c r="B133" s="68">
        <f>+'Histórico ventas VIS'!B133-'Histórico ventas VIP'!B133</f>
        <v>782</v>
      </c>
      <c r="C133" s="18"/>
      <c r="D133" s="144">
        <v>40909</v>
      </c>
      <c r="E133" s="201">
        <f t="shared" si="1"/>
        <v>1.0004166666666667</v>
      </c>
      <c r="F133" s="18"/>
      <c r="G133" s="18"/>
      <c r="H133" s="18"/>
    </row>
    <row r="134" spans="2:8" s="5" customFormat="1" x14ac:dyDescent="0.25">
      <c r="B134" s="68">
        <f>+'Histórico ventas VIS'!B134-'Histórico ventas VIP'!B134</f>
        <v>839</v>
      </c>
      <c r="C134" s="18"/>
      <c r="D134" s="144">
        <v>40940</v>
      </c>
      <c r="E134" s="201">
        <f t="shared" si="1"/>
        <v>0.96133333333333337</v>
      </c>
      <c r="F134" s="18"/>
      <c r="G134" s="18"/>
      <c r="H134" s="18"/>
    </row>
    <row r="135" spans="2:8" s="5" customFormat="1" x14ac:dyDescent="0.25">
      <c r="B135" s="68">
        <f>+'Histórico ventas VIS'!B135-'Histórico ventas VIP'!B135</f>
        <v>873</v>
      </c>
      <c r="C135" s="18"/>
      <c r="D135" s="144">
        <v>40969</v>
      </c>
      <c r="E135" s="201">
        <f t="shared" si="1"/>
        <v>0.95791666666666664</v>
      </c>
      <c r="F135" s="18"/>
      <c r="G135" s="18"/>
      <c r="H135" s="18"/>
    </row>
    <row r="136" spans="2:8" s="5" customFormat="1" x14ac:dyDescent="0.25">
      <c r="B136" s="68">
        <f>+'Histórico ventas VIS'!B136-'Histórico ventas VIP'!B136</f>
        <v>896</v>
      </c>
      <c r="C136" s="18"/>
      <c r="D136" s="144">
        <v>41000</v>
      </c>
      <c r="E136" s="201">
        <f t="shared" si="1"/>
        <v>0.93758333333333332</v>
      </c>
      <c r="F136" s="18"/>
      <c r="G136" s="18"/>
      <c r="H136" s="18"/>
    </row>
    <row r="137" spans="2:8" s="5" customFormat="1" x14ac:dyDescent="0.25">
      <c r="B137" s="68">
        <f>+'Histórico ventas VIS'!B137-'Histórico ventas VIP'!B137</f>
        <v>814</v>
      </c>
      <c r="C137" s="18"/>
      <c r="D137" s="144">
        <v>41030</v>
      </c>
      <c r="E137" s="201">
        <f t="shared" ref="E137:E154" si="2">+AVERAGE(B126:B137)/1000</f>
        <v>0.93325000000000002</v>
      </c>
      <c r="F137" s="18"/>
      <c r="G137" s="18"/>
      <c r="H137" s="18"/>
    </row>
    <row r="138" spans="2:8" s="5" customFormat="1" x14ac:dyDescent="0.25">
      <c r="B138" s="68">
        <f>+'Histórico ventas VIS'!B138-'Histórico ventas VIP'!B138</f>
        <v>960</v>
      </c>
      <c r="C138" s="18"/>
      <c r="D138" s="144">
        <v>41061</v>
      </c>
      <c r="E138" s="201">
        <f t="shared" si="2"/>
        <v>0.93141666666666667</v>
      </c>
      <c r="F138" s="18"/>
      <c r="G138" s="18"/>
      <c r="H138" s="18"/>
    </row>
    <row r="139" spans="2:8" s="5" customFormat="1" x14ac:dyDescent="0.25">
      <c r="B139" s="68">
        <f>+'Histórico ventas VIS'!B139-'Histórico ventas VIP'!B139</f>
        <v>971</v>
      </c>
      <c r="C139" s="18"/>
      <c r="D139" s="144">
        <v>41091</v>
      </c>
      <c r="E139" s="201">
        <f t="shared" si="2"/>
        <v>0.91241666666666665</v>
      </c>
      <c r="F139" s="18"/>
      <c r="G139" s="18"/>
      <c r="H139" s="18"/>
    </row>
    <row r="140" spans="2:8" s="5" customFormat="1" x14ac:dyDescent="0.25">
      <c r="B140" s="68">
        <f>+'Histórico ventas VIS'!B140-'Histórico ventas VIP'!B140</f>
        <v>990</v>
      </c>
      <c r="C140" s="18"/>
      <c r="D140" s="144">
        <v>41122</v>
      </c>
      <c r="E140" s="201">
        <f t="shared" si="2"/>
        <v>0.90908333333333335</v>
      </c>
      <c r="F140" s="18"/>
      <c r="G140" s="18"/>
      <c r="H140" s="18"/>
    </row>
    <row r="141" spans="2:8" s="5" customFormat="1" x14ac:dyDescent="0.25">
      <c r="B141" s="68">
        <f>+'Histórico ventas VIS'!B141-'Histórico ventas VIP'!B141</f>
        <v>766</v>
      </c>
      <c r="C141" s="18"/>
      <c r="D141" s="144">
        <v>41153</v>
      </c>
      <c r="E141" s="201">
        <f t="shared" si="2"/>
        <v>0.91041666666666665</v>
      </c>
      <c r="F141" s="18"/>
      <c r="G141" s="18"/>
      <c r="H141" s="18"/>
    </row>
    <row r="142" spans="2:8" s="5" customFormat="1" x14ac:dyDescent="0.25">
      <c r="B142" s="68">
        <f>+'Histórico ventas VIS'!B142-'Histórico ventas VIP'!B142</f>
        <v>828</v>
      </c>
      <c r="C142" s="18"/>
      <c r="D142" s="144">
        <v>41183</v>
      </c>
      <c r="E142" s="201">
        <f t="shared" si="2"/>
        <v>0.89233333333333342</v>
      </c>
      <c r="F142" s="18"/>
      <c r="G142" s="18"/>
      <c r="H142" s="18"/>
    </row>
    <row r="143" spans="2:8" s="5" customFormat="1" x14ac:dyDescent="0.25">
      <c r="B143" s="68">
        <f>+'Histórico ventas VIS'!B143-'Histórico ventas VIP'!B143</f>
        <v>777</v>
      </c>
      <c r="C143" s="18"/>
      <c r="D143" s="144">
        <v>41214</v>
      </c>
      <c r="E143" s="201">
        <f t="shared" si="2"/>
        <v>0.85666666666666658</v>
      </c>
      <c r="F143" s="18"/>
      <c r="G143" s="18"/>
      <c r="H143" s="18"/>
    </row>
    <row r="144" spans="2:8" s="5" customFormat="1" x14ac:dyDescent="0.25">
      <c r="B144" s="68">
        <f>+'Histórico ventas VIS'!B144-'Histórico ventas VIP'!B144</f>
        <v>690</v>
      </c>
      <c r="C144" s="18"/>
      <c r="D144" s="144">
        <v>41244</v>
      </c>
      <c r="E144" s="201">
        <f t="shared" si="2"/>
        <v>0.84883333333333333</v>
      </c>
      <c r="F144" s="18"/>
      <c r="G144" s="18"/>
      <c r="H144" s="18"/>
    </row>
    <row r="145" spans="2:39" s="5" customFormat="1" x14ac:dyDescent="0.25">
      <c r="B145" s="68">
        <v>778</v>
      </c>
      <c r="C145" s="18"/>
      <c r="D145" s="144">
        <v>41275</v>
      </c>
      <c r="E145" s="201">
        <f t="shared" si="2"/>
        <v>0.84850000000000003</v>
      </c>
      <c r="F145" s="18"/>
      <c r="G145" s="18"/>
      <c r="H145" s="18"/>
    </row>
    <row r="146" spans="2:39" s="158" customFormat="1" x14ac:dyDescent="0.25">
      <c r="B146" s="68">
        <v>956</v>
      </c>
      <c r="C146" s="18"/>
      <c r="D146" s="144">
        <v>41306</v>
      </c>
      <c r="E146" s="201">
        <f t="shared" si="2"/>
        <v>0.85824999999999996</v>
      </c>
      <c r="F146" s="29"/>
      <c r="G146" s="29"/>
      <c r="H146" s="29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</row>
    <row r="147" spans="2:39" s="158" customFormat="1" x14ac:dyDescent="0.25">
      <c r="B147" s="68">
        <v>1080</v>
      </c>
      <c r="C147" s="18"/>
      <c r="D147" s="144">
        <v>41334</v>
      </c>
      <c r="E147" s="201">
        <f t="shared" si="2"/>
        <v>0.87549999999999994</v>
      </c>
      <c r="F147" s="29"/>
      <c r="G147" s="29"/>
      <c r="H147" s="29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</row>
    <row r="148" spans="2:39" s="158" customFormat="1" x14ac:dyDescent="0.25">
      <c r="B148" s="68">
        <v>760</v>
      </c>
      <c r="C148" s="18"/>
      <c r="D148" s="144">
        <v>41365</v>
      </c>
      <c r="E148" s="201">
        <f t="shared" si="2"/>
        <v>0.86416666666666664</v>
      </c>
      <c r="F148" s="29"/>
      <c r="G148" s="29"/>
      <c r="H148" s="29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</row>
    <row r="149" spans="2:39" s="158" customFormat="1" x14ac:dyDescent="0.25">
      <c r="B149" s="68">
        <v>760</v>
      </c>
      <c r="C149" s="18"/>
      <c r="D149" s="144">
        <v>41395</v>
      </c>
      <c r="E149" s="201">
        <f t="shared" si="2"/>
        <v>0.85966666666666658</v>
      </c>
      <c r="F149" s="29"/>
      <c r="G149" s="29"/>
      <c r="H149" s="29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</row>
    <row r="150" spans="2:39" s="158" customFormat="1" x14ac:dyDescent="0.25">
      <c r="B150" s="68">
        <v>1037</v>
      </c>
      <c r="C150" s="18"/>
      <c r="D150" s="144">
        <v>41426</v>
      </c>
      <c r="E150" s="201">
        <f t="shared" si="2"/>
        <v>0.86608333333333332</v>
      </c>
      <c r="F150" s="29"/>
      <c r="G150" s="29"/>
      <c r="H150" s="29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</row>
    <row r="151" spans="2:39" s="158" customFormat="1" x14ac:dyDescent="0.25">
      <c r="B151" s="68">
        <v>811</v>
      </c>
      <c r="C151" s="18"/>
      <c r="D151" s="144">
        <v>41456</v>
      </c>
      <c r="E151" s="201">
        <f t="shared" si="2"/>
        <v>0.85275000000000001</v>
      </c>
      <c r="F151" s="29"/>
      <c r="G151" s="29"/>
      <c r="H151" s="29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</row>
    <row r="152" spans="2:39" s="158" customFormat="1" x14ac:dyDescent="0.25">
      <c r="B152" s="68">
        <v>995</v>
      </c>
      <c r="C152" s="29"/>
      <c r="D152" s="144">
        <v>41487</v>
      </c>
      <c r="E152" s="201">
        <f t="shared" si="2"/>
        <v>0.85316666666666663</v>
      </c>
      <c r="F152" s="29"/>
      <c r="G152" s="29"/>
      <c r="H152" s="29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</row>
    <row r="153" spans="2:39" s="158" customFormat="1" x14ac:dyDescent="0.25">
      <c r="B153" s="68">
        <v>1210</v>
      </c>
      <c r="C153" s="29"/>
      <c r="D153" s="144">
        <v>41518</v>
      </c>
      <c r="E153" s="201">
        <f t="shared" si="2"/>
        <v>0.89016666666666666</v>
      </c>
      <c r="F153" s="29"/>
      <c r="G153" s="29"/>
      <c r="H153" s="29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</row>
    <row r="154" spans="2:39" s="112" customFormat="1" x14ac:dyDescent="0.25">
      <c r="B154" s="68">
        <v>1476</v>
      </c>
      <c r="C154" s="29"/>
      <c r="D154" s="144">
        <v>41548</v>
      </c>
      <c r="E154" s="201">
        <f t="shared" si="2"/>
        <v>0.9441666666666666</v>
      </c>
      <c r="F154" s="29"/>
      <c r="G154" s="29"/>
      <c r="H154" s="29"/>
      <c r="O154" s="110"/>
      <c r="P154" s="110"/>
      <c r="Q154" s="110"/>
      <c r="R154" s="110"/>
      <c r="S154" s="110"/>
      <c r="T154" s="110"/>
      <c r="U154" s="110"/>
      <c r="V154" s="110"/>
      <c r="W154" s="110"/>
      <c r="X154" s="110"/>
      <c r="Y154" s="110"/>
      <c r="Z154" s="110"/>
      <c r="AA154" s="110"/>
      <c r="AB154" s="110"/>
      <c r="AC154" s="110"/>
      <c r="AD154" s="110"/>
      <c r="AE154" s="110"/>
      <c r="AF154" s="110"/>
      <c r="AG154" s="110"/>
      <c r="AH154" s="110"/>
      <c r="AI154" s="110"/>
      <c r="AJ154" s="110"/>
      <c r="AK154" s="110"/>
      <c r="AL154" s="110"/>
      <c r="AM154" s="110"/>
    </row>
    <row r="155" spans="2:39" s="112" customFormat="1" x14ac:dyDescent="0.25">
      <c r="B155" s="68">
        <v>1048</v>
      </c>
      <c r="C155" s="29"/>
      <c r="D155" s="144">
        <v>41579</v>
      </c>
      <c r="E155" s="201">
        <f t="shared" ref="E155:E166" si="3">+AVERAGE(B144:B155)/1000</f>
        <v>0.96675</v>
      </c>
      <c r="F155" s="29"/>
      <c r="G155" s="29"/>
      <c r="H155" s="29"/>
      <c r="O155" s="110"/>
      <c r="P155" s="110"/>
      <c r="Q155" s="110"/>
      <c r="R155" s="110"/>
      <c r="S155" s="110"/>
      <c r="T155" s="110"/>
      <c r="U155" s="110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  <c r="AI155" s="110"/>
      <c r="AJ155" s="110"/>
      <c r="AK155" s="110"/>
      <c r="AL155" s="110"/>
      <c r="AM155" s="110"/>
    </row>
    <row r="156" spans="2:39" s="112" customFormat="1" x14ac:dyDescent="0.25">
      <c r="B156" s="68">
        <v>995</v>
      </c>
      <c r="C156" s="29"/>
      <c r="D156" s="144">
        <v>41609</v>
      </c>
      <c r="E156" s="201">
        <f t="shared" si="3"/>
        <v>0.99216666666666664</v>
      </c>
      <c r="F156" s="29"/>
      <c r="G156" s="29"/>
      <c r="H156" s="29"/>
      <c r="O156" s="110"/>
      <c r="P156" s="110"/>
      <c r="Q156" s="110"/>
      <c r="R156" s="110"/>
      <c r="S156" s="110"/>
      <c r="T156" s="110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  <c r="AI156" s="110"/>
      <c r="AJ156" s="110"/>
      <c r="AK156" s="110"/>
      <c r="AL156" s="110"/>
      <c r="AM156" s="110"/>
    </row>
    <row r="157" spans="2:39" s="112" customFormat="1" x14ac:dyDescent="0.25">
      <c r="B157" s="68">
        <v>919</v>
      </c>
      <c r="C157" s="29"/>
      <c r="D157" s="144">
        <v>41640</v>
      </c>
      <c r="E157" s="201">
        <f t="shared" si="3"/>
        <v>1.0039166666666666</v>
      </c>
      <c r="F157" s="29"/>
      <c r="G157" s="29"/>
      <c r="H157" s="29"/>
      <c r="O157" s="110"/>
      <c r="P157" s="110"/>
      <c r="Q157" s="110"/>
      <c r="R157" s="110"/>
      <c r="S157" s="110"/>
      <c r="T157" s="110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  <c r="AI157" s="110"/>
      <c r="AJ157" s="110"/>
      <c r="AK157" s="110"/>
      <c r="AL157" s="110"/>
      <c r="AM157" s="110"/>
    </row>
    <row r="158" spans="2:39" s="112" customFormat="1" x14ac:dyDescent="0.25">
      <c r="B158" s="68">
        <v>1010</v>
      </c>
      <c r="C158" s="29"/>
      <c r="D158" s="144">
        <v>41671</v>
      </c>
      <c r="E158" s="201">
        <f t="shared" si="3"/>
        <v>1.0084166666666667</v>
      </c>
      <c r="F158" s="29"/>
      <c r="G158" s="29"/>
      <c r="H158" s="29"/>
      <c r="O158" s="110"/>
      <c r="P158" s="110"/>
      <c r="Q158" s="110"/>
      <c r="R158" s="110"/>
      <c r="S158" s="110"/>
      <c r="T158" s="110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  <c r="AI158" s="110"/>
      <c r="AJ158" s="110"/>
      <c r="AK158" s="110"/>
      <c r="AL158" s="110"/>
      <c r="AM158" s="110"/>
    </row>
    <row r="159" spans="2:39" s="112" customFormat="1" x14ac:dyDescent="0.25">
      <c r="B159" s="68">
        <v>895</v>
      </c>
      <c r="C159" s="29"/>
      <c r="D159" s="144">
        <v>41699</v>
      </c>
      <c r="E159" s="201">
        <f t="shared" si="3"/>
        <v>0.99299999999999999</v>
      </c>
      <c r="F159" s="29"/>
      <c r="G159" s="29"/>
      <c r="H159" s="29"/>
      <c r="O159" s="110"/>
      <c r="P159" s="110"/>
      <c r="Q159" s="110"/>
      <c r="R159" s="110"/>
      <c r="S159" s="110"/>
      <c r="T159" s="110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  <c r="AI159" s="110"/>
      <c r="AJ159" s="110"/>
      <c r="AK159" s="110"/>
      <c r="AL159" s="110"/>
      <c r="AM159" s="110"/>
    </row>
    <row r="160" spans="2:39" x14ac:dyDescent="0.25">
      <c r="B160" s="68">
        <v>705</v>
      </c>
      <c r="C160" s="29"/>
      <c r="D160" s="144">
        <v>41730</v>
      </c>
      <c r="E160" s="201">
        <f t="shared" si="3"/>
        <v>0.98841666666666661</v>
      </c>
      <c r="F160" s="29"/>
      <c r="G160" s="29"/>
      <c r="H160" s="29"/>
    </row>
    <row r="161" spans="2:8" x14ac:dyDescent="0.25">
      <c r="B161" s="68">
        <v>775</v>
      </c>
      <c r="C161" s="29"/>
      <c r="D161" s="144">
        <v>41760</v>
      </c>
      <c r="E161" s="201">
        <f t="shared" si="3"/>
        <v>0.98966666666666658</v>
      </c>
      <c r="F161" s="29"/>
      <c r="G161" s="29"/>
      <c r="H161" s="29"/>
    </row>
    <row r="162" spans="2:8" x14ac:dyDescent="0.25">
      <c r="B162" s="68">
        <v>695</v>
      </c>
      <c r="C162" s="29"/>
      <c r="D162" s="144">
        <v>41791</v>
      </c>
      <c r="E162" s="201">
        <f t="shared" si="3"/>
        <v>0.96116666666666661</v>
      </c>
      <c r="F162" s="29"/>
      <c r="G162" s="29"/>
      <c r="H162" s="29"/>
    </row>
    <row r="163" spans="2:8" x14ac:dyDescent="0.25">
      <c r="B163" s="68">
        <v>795</v>
      </c>
      <c r="C163" s="29"/>
      <c r="D163" s="144">
        <v>41821</v>
      </c>
      <c r="E163" s="201">
        <f t="shared" si="3"/>
        <v>0.95983333333333332</v>
      </c>
      <c r="F163" s="29"/>
      <c r="G163" s="29"/>
      <c r="H163" s="29"/>
    </row>
    <row r="164" spans="2:8" x14ac:dyDescent="0.25">
      <c r="B164" s="68">
        <v>865</v>
      </c>
      <c r="C164" s="29"/>
      <c r="D164" s="144">
        <v>41852</v>
      </c>
      <c r="E164" s="201">
        <f t="shared" si="3"/>
        <v>0.94899999999999995</v>
      </c>
      <c r="F164" s="29"/>
      <c r="G164" s="29"/>
      <c r="H164" s="29"/>
    </row>
    <row r="165" spans="2:8" x14ac:dyDescent="0.25">
      <c r="B165" s="68">
        <v>934</v>
      </c>
      <c r="C165" s="29"/>
      <c r="D165" s="144">
        <v>41883</v>
      </c>
      <c r="E165" s="201">
        <f t="shared" si="3"/>
        <v>0.92600000000000005</v>
      </c>
      <c r="F165" s="29"/>
      <c r="G165" s="29"/>
      <c r="H165" s="29"/>
    </row>
    <row r="166" spans="2:8" x14ac:dyDescent="0.25">
      <c r="B166" s="68">
        <v>700</v>
      </c>
      <c r="C166" s="29"/>
      <c r="D166" s="144">
        <v>41913</v>
      </c>
      <c r="E166" s="201">
        <f t="shared" si="3"/>
        <v>0.8613333333333334</v>
      </c>
      <c r="F166" s="29"/>
      <c r="G166" s="29"/>
      <c r="H166" s="2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ignoredErrors>
    <ignoredError sqref="E57:E166" formulaRange="1"/>
  </ignoredError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66"/>
  <sheetViews>
    <sheetView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85546875" style="28" customWidth="1"/>
    <col min="14" max="14" width="8.5703125" style="112" hidden="1" customWidth="1"/>
    <col min="15" max="21" width="11.42578125" style="5"/>
    <col min="22" max="34" width="11.42578125" style="143"/>
    <col min="35" max="16384" width="11.42578125" style="28"/>
  </cols>
  <sheetData>
    <row r="1" spans="1:15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5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5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5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5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5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5" x14ac:dyDescent="0.25">
      <c r="A7" s="49"/>
      <c r="B7" s="30"/>
      <c r="C7" s="235" t="s">
        <v>169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5" x14ac:dyDescent="0.25">
      <c r="A8" s="49"/>
      <c r="B8" s="30"/>
      <c r="C8" s="232" t="s">
        <v>94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5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5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15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"/>
    </row>
    <row r="12" spans="1:15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5" x14ac:dyDescent="0.25">
      <c r="A13" s="49"/>
      <c r="B13" s="60" t="s">
        <v>3</v>
      </c>
      <c r="C13" s="63">
        <v>0.94100000000000006</v>
      </c>
      <c r="D13" s="63">
        <v>1.754</v>
      </c>
      <c r="E13" s="63">
        <v>1.5429999999999999</v>
      </c>
      <c r="F13" s="63">
        <v>1.5580000000000003</v>
      </c>
      <c r="G13" s="63">
        <v>1.2909999999999999</v>
      </c>
      <c r="H13" s="65">
        <v>1.3329999999999997</v>
      </c>
      <c r="I13" s="63">
        <v>3.253292021688603</v>
      </c>
      <c r="J13" s="63">
        <v>103.25329202168861</v>
      </c>
      <c r="K13" s="63">
        <v>-17.137355584082179</v>
      </c>
      <c r="L13" s="51"/>
      <c r="N13" s="112">
        <f t="shared" ref="N13:N24" si="0">IF(H13="","",1)</f>
        <v>1</v>
      </c>
      <c r="O13" s="153"/>
    </row>
    <row r="14" spans="1:15" x14ac:dyDescent="0.25">
      <c r="A14" s="49"/>
      <c r="B14" s="60" t="s">
        <v>4</v>
      </c>
      <c r="C14" s="63">
        <v>1.073</v>
      </c>
      <c r="D14" s="63">
        <v>1.9630000000000003</v>
      </c>
      <c r="E14" s="63">
        <v>1.9950000000000001</v>
      </c>
      <c r="F14" s="63">
        <v>1.871</v>
      </c>
      <c r="G14" s="63">
        <v>1.4159999999999999</v>
      </c>
      <c r="H14" s="65">
        <v>1.296</v>
      </c>
      <c r="I14" s="63">
        <v>-8.4745762711864288</v>
      </c>
      <c r="J14" s="63">
        <v>91.525423728813564</v>
      </c>
      <c r="K14" s="63">
        <v>-24.318546231961523</v>
      </c>
      <c r="L14" s="51"/>
      <c r="N14" s="112">
        <f t="shared" si="0"/>
        <v>1</v>
      </c>
      <c r="O14" s="153"/>
    </row>
    <row r="15" spans="1:15" x14ac:dyDescent="0.25">
      <c r="A15" s="49"/>
      <c r="B15" s="60" t="s">
        <v>5</v>
      </c>
      <c r="C15" s="63">
        <v>1.0790000000000002</v>
      </c>
      <c r="D15" s="63">
        <v>1.629</v>
      </c>
      <c r="E15" s="63">
        <v>1.9640000000000002</v>
      </c>
      <c r="F15" s="63">
        <v>1.7770000000000001</v>
      </c>
      <c r="G15" s="63">
        <v>1.3130000000000002</v>
      </c>
      <c r="H15" s="65">
        <v>1.351</v>
      </c>
      <c r="I15" s="63">
        <v>2.8941355674028779</v>
      </c>
      <c r="J15" s="63">
        <v>102.89413556740288</v>
      </c>
      <c r="K15" s="63">
        <v>-26.111423747889695</v>
      </c>
      <c r="L15" s="51"/>
      <c r="N15" s="112">
        <f t="shared" si="0"/>
        <v>1</v>
      </c>
      <c r="O15" s="153"/>
    </row>
    <row r="16" spans="1:15" x14ac:dyDescent="0.25">
      <c r="A16" s="49"/>
      <c r="B16" s="60" t="s">
        <v>6</v>
      </c>
      <c r="C16" s="63">
        <v>1.0880000000000001</v>
      </c>
      <c r="D16" s="63">
        <v>1.7309999999999999</v>
      </c>
      <c r="E16" s="63">
        <v>2.1109999999999998</v>
      </c>
      <c r="F16" s="63">
        <v>1.5859999999999999</v>
      </c>
      <c r="G16" s="63">
        <v>1.07</v>
      </c>
      <c r="H16" s="65">
        <v>1.0970000000000002</v>
      </c>
      <c r="I16" s="63">
        <v>2.5233644859813165</v>
      </c>
      <c r="J16" s="63">
        <v>102.52336448598132</v>
      </c>
      <c r="K16" s="63">
        <v>-32.534678436317762</v>
      </c>
      <c r="L16" s="51"/>
      <c r="N16" s="112">
        <f t="shared" si="0"/>
        <v>1</v>
      </c>
      <c r="O16" s="153"/>
    </row>
    <row r="17" spans="1:34" x14ac:dyDescent="0.25">
      <c r="A17" s="49"/>
      <c r="B17" s="60" t="s">
        <v>7</v>
      </c>
      <c r="C17" s="63">
        <v>1.254</v>
      </c>
      <c r="D17" s="63">
        <v>1.4119999999999999</v>
      </c>
      <c r="E17" s="63">
        <v>1.9139999999999999</v>
      </c>
      <c r="F17" s="63">
        <v>1.403</v>
      </c>
      <c r="G17" s="63">
        <v>1.552</v>
      </c>
      <c r="H17" s="65">
        <v>0.99700000000000011</v>
      </c>
      <c r="I17" s="63">
        <v>-35.760309278350512</v>
      </c>
      <c r="J17" s="63">
        <v>64.239690721649495</v>
      </c>
      <c r="K17" s="63">
        <v>10.620099786172489</v>
      </c>
      <c r="L17" s="51"/>
      <c r="N17" s="112">
        <f t="shared" si="0"/>
        <v>1</v>
      </c>
      <c r="O17" s="153"/>
    </row>
    <row r="18" spans="1:34" x14ac:dyDescent="0.25">
      <c r="A18" s="49"/>
      <c r="B18" s="60" t="s">
        <v>8</v>
      </c>
      <c r="C18" s="63">
        <v>1.6139999999999999</v>
      </c>
      <c r="D18" s="63">
        <v>1.45</v>
      </c>
      <c r="E18" s="63">
        <v>1.871</v>
      </c>
      <c r="F18" s="63">
        <v>1.6880000000000002</v>
      </c>
      <c r="G18" s="63">
        <v>1.5620000000000001</v>
      </c>
      <c r="H18" s="65">
        <v>0.85299999999999998</v>
      </c>
      <c r="I18" s="63">
        <v>-45.390524967989762</v>
      </c>
      <c r="J18" s="63">
        <v>54.609475032010238</v>
      </c>
      <c r="K18" s="63">
        <v>-7.4644549763033252</v>
      </c>
      <c r="L18" s="51"/>
      <c r="N18" s="112">
        <f t="shared" si="0"/>
        <v>1</v>
      </c>
      <c r="O18" s="153"/>
    </row>
    <row r="19" spans="1:34" x14ac:dyDescent="0.25">
      <c r="A19" s="49"/>
      <c r="B19" s="60" t="s">
        <v>9</v>
      </c>
      <c r="C19" s="63">
        <v>1.6579999999999999</v>
      </c>
      <c r="D19" s="63">
        <v>1.33</v>
      </c>
      <c r="E19" s="63">
        <v>1.7590000000000001</v>
      </c>
      <c r="F19" s="63">
        <v>1.4970000000000001</v>
      </c>
      <c r="G19" s="63">
        <v>1.4790000000000001</v>
      </c>
      <c r="H19" s="65">
        <v>0.89200000000000013</v>
      </c>
      <c r="I19" s="63">
        <v>-39.688979039891812</v>
      </c>
      <c r="J19" s="63">
        <v>60.311020960108188</v>
      </c>
      <c r="K19" s="63">
        <v>-1.2024048096192397</v>
      </c>
      <c r="L19" s="51"/>
      <c r="N19" s="112">
        <f t="shared" si="0"/>
        <v>1</v>
      </c>
      <c r="O19" s="153"/>
    </row>
    <row r="20" spans="1:34" x14ac:dyDescent="0.25">
      <c r="A20" s="49"/>
      <c r="B20" s="60" t="s">
        <v>10</v>
      </c>
      <c r="C20" s="63">
        <v>1.5260000000000002</v>
      </c>
      <c r="D20" s="63">
        <v>1.639</v>
      </c>
      <c r="E20" s="63">
        <v>1.8329999999999997</v>
      </c>
      <c r="F20" s="63">
        <v>1.5890000000000002</v>
      </c>
      <c r="G20" s="63">
        <v>1.8520000000000001</v>
      </c>
      <c r="H20" s="65">
        <v>1.2370000000000001</v>
      </c>
      <c r="I20" s="63">
        <v>-33.207343412526988</v>
      </c>
      <c r="J20" s="63">
        <v>66.792656587473004</v>
      </c>
      <c r="K20" s="63">
        <v>16.551290119572059</v>
      </c>
      <c r="L20" s="51"/>
      <c r="M20" s="119"/>
      <c r="N20" s="112">
        <f t="shared" si="0"/>
        <v>1</v>
      </c>
      <c r="O20" s="153"/>
    </row>
    <row r="21" spans="1:34" x14ac:dyDescent="0.25">
      <c r="A21" s="49"/>
      <c r="B21" s="60" t="s">
        <v>11</v>
      </c>
      <c r="C21" s="63">
        <v>2.2079999999999997</v>
      </c>
      <c r="D21" s="63">
        <v>1.6459999999999999</v>
      </c>
      <c r="E21" s="63">
        <v>1.9440000000000002</v>
      </c>
      <c r="F21" s="63">
        <v>1.504</v>
      </c>
      <c r="G21" s="63">
        <v>1.5309999999999999</v>
      </c>
      <c r="H21" s="65">
        <v>1.1569999999999998</v>
      </c>
      <c r="I21" s="63">
        <v>-24.428478118876544</v>
      </c>
      <c r="J21" s="63">
        <v>75.571521881123459</v>
      </c>
      <c r="K21" s="63">
        <v>1.7952127659574411</v>
      </c>
      <c r="L21" s="51"/>
      <c r="N21" s="112">
        <f t="shared" si="0"/>
        <v>1</v>
      </c>
      <c r="O21" s="153"/>
    </row>
    <row r="22" spans="1:34" x14ac:dyDescent="0.25">
      <c r="A22" s="49"/>
      <c r="B22" s="60" t="s">
        <v>12</v>
      </c>
      <c r="C22" s="63">
        <v>1.974</v>
      </c>
      <c r="D22" s="63">
        <v>1.669</v>
      </c>
      <c r="E22" s="63">
        <v>1.823</v>
      </c>
      <c r="F22" s="63">
        <v>1.2970000000000002</v>
      </c>
      <c r="G22" s="63">
        <v>1.5489999999999999</v>
      </c>
      <c r="H22" s="23">
        <v>1.119</v>
      </c>
      <c r="I22" s="23">
        <v>-27.759845061329891</v>
      </c>
      <c r="J22" s="23">
        <v>72.240154938670116</v>
      </c>
      <c r="K22" s="23">
        <v>19.429452582883556</v>
      </c>
      <c r="L22" s="51"/>
      <c r="N22" s="112">
        <f t="shared" si="0"/>
        <v>1</v>
      </c>
      <c r="O22" s="153"/>
    </row>
    <row r="23" spans="1:34" x14ac:dyDescent="0.25">
      <c r="A23" s="49"/>
      <c r="B23" s="60" t="s">
        <v>13</v>
      </c>
      <c r="C23" s="63">
        <v>1.4020000000000001</v>
      </c>
      <c r="D23" s="63">
        <v>1.7590000000000003</v>
      </c>
      <c r="E23" s="63">
        <v>1.4430000000000001</v>
      </c>
      <c r="F23" s="63">
        <v>1.2320000000000002</v>
      </c>
      <c r="G23" s="63">
        <v>1.3050000000000002</v>
      </c>
      <c r="H23" s="65"/>
      <c r="I23" s="63" t="s">
        <v>110</v>
      </c>
      <c r="J23" s="63" t="s">
        <v>110</v>
      </c>
      <c r="K23" s="63" t="s">
        <v>110</v>
      </c>
      <c r="L23" s="51"/>
      <c r="N23" s="112" t="str">
        <f t="shared" si="0"/>
        <v/>
      </c>
      <c r="O23" s="153"/>
    </row>
    <row r="24" spans="1:34" x14ac:dyDescent="0.25">
      <c r="A24" s="49"/>
      <c r="B24" s="60" t="s">
        <v>14</v>
      </c>
      <c r="C24" s="63">
        <v>1.1649999999999998</v>
      </c>
      <c r="D24" s="63">
        <v>1.3289999999999997</v>
      </c>
      <c r="E24" s="63">
        <v>1.23</v>
      </c>
      <c r="F24" s="63">
        <v>1.0510000000000002</v>
      </c>
      <c r="G24" s="63">
        <v>0.97199999999999998</v>
      </c>
      <c r="H24" s="65"/>
      <c r="I24" s="63" t="s">
        <v>110</v>
      </c>
      <c r="J24" s="63" t="s">
        <v>110</v>
      </c>
      <c r="K24" s="63" t="s">
        <v>110</v>
      </c>
      <c r="L24" s="51"/>
      <c r="N24" s="112" t="str">
        <f t="shared" si="0"/>
        <v/>
      </c>
      <c r="O24" s="153"/>
    </row>
    <row r="25" spans="1:34" x14ac:dyDescent="0.25">
      <c r="A25" s="49"/>
      <c r="B25" s="64" t="s">
        <v>18</v>
      </c>
      <c r="C25" s="65">
        <v>16.981999999999999</v>
      </c>
      <c r="D25" s="65">
        <v>19.311</v>
      </c>
      <c r="E25" s="65">
        <v>21.430000000000003</v>
      </c>
      <c r="F25" s="65">
        <v>18.053000000000004</v>
      </c>
      <c r="G25" s="65">
        <v>16.891999999999999</v>
      </c>
      <c r="H25" s="83">
        <v>11.332000000000001</v>
      </c>
      <c r="I25" s="56"/>
      <c r="J25" s="38"/>
      <c r="K25" s="38"/>
      <c r="L25" s="51"/>
    </row>
    <row r="26" spans="1:34" ht="18.75" customHeight="1" x14ac:dyDescent="0.25">
      <c r="A26" s="49"/>
      <c r="B26" s="64" t="s">
        <v>15</v>
      </c>
      <c r="C26" s="65"/>
      <c r="D26" s="65">
        <v>13.714521257802392</v>
      </c>
      <c r="E26" s="65">
        <v>10.973020558231084</v>
      </c>
      <c r="F26" s="65">
        <v>-15.758282781147914</v>
      </c>
      <c r="G26" s="65">
        <v>-6.4310640890710928</v>
      </c>
      <c r="H26" s="37"/>
      <c r="I26" s="38"/>
      <c r="J26" s="38"/>
      <c r="K26" s="38"/>
      <c r="L26" s="51"/>
    </row>
    <row r="27" spans="1:34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4" ht="18.75" customHeight="1" x14ac:dyDescent="0.25">
      <c r="A28" s="49"/>
      <c r="B28" s="64" t="s">
        <v>16</v>
      </c>
      <c r="C28" s="65">
        <v>14.415000000000001</v>
      </c>
      <c r="D28" s="65">
        <v>16.222999999999999</v>
      </c>
      <c r="E28" s="65">
        <v>18.757000000000001</v>
      </c>
      <c r="F28" s="65">
        <v>15.770000000000001</v>
      </c>
      <c r="G28" s="65">
        <v>14.615</v>
      </c>
      <c r="H28" s="23">
        <v>11.332000000000001</v>
      </c>
      <c r="I28" s="59">
        <v>-22.463222716387264</v>
      </c>
      <c r="J28" s="23">
        <v>77.536777283612736</v>
      </c>
      <c r="K28" s="23">
        <v>-7.3240329740012715</v>
      </c>
      <c r="L28" s="51"/>
    </row>
    <row r="29" spans="1:34" ht="18.75" customHeight="1" x14ac:dyDescent="0.25">
      <c r="A29" s="49"/>
      <c r="B29" s="64" t="s">
        <v>15</v>
      </c>
      <c r="C29" s="65"/>
      <c r="D29" s="65">
        <v>12.542490461324984</v>
      </c>
      <c r="E29" s="65">
        <v>15.619799050730453</v>
      </c>
      <c r="F29" s="65">
        <v>-15.924721437330058</v>
      </c>
      <c r="G29" s="65">
        <v>-7.3240329740012715</v>
      </c>
      <c r="H29" s="23">
        <v>-22.463222716387264</v>
      </c>
      <c r="I29" s="38"/>
      <c r="J29" s="38"/>
      <c r="K29" s="38"/>
      <c r="L29" s="51"/>
    </row>
    <row r="30" spans="1:34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4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4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112" t="s">
        <v>110</v>
      </c>
      <c r="O32" s="5"/>
      <c r="P32" s="5"/>
      <c r="Q32" s="5"/>
      <c r="R32" s="5"/>
      <c r="S32" s="5"/>
      <c r="T32" s="5"/>
      <c r="U32" s="5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</row>
    <row r="33" spans="1:34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112" t="s">
        <v>110</v>
      </c>
      <c r="O33" s="5"/>
      <c r="P33" s="5"/>
      <c r="Q33" s="5"/>
      <c r="R33" s="5"/>
      <c r="S33" s="5"/>
      <c r="T33" s="5"/>
      <c r="U33" s="5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</row>
    <row r="34" spans="1:34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112" t="s">
        <v>110</v>
      </c>
      <c r="O34" s="5"/>
      <c r="P34" s="5"/>
      <c r="Q34" s="5"/>
      <c r="R34" s="5"/>
      <c r="S34" s="5"/>
      <c r="T34" s="5"/>
      <c r="U34" s="5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</row>
    <row r="35" spans="1:34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112" t="s">
        <v>110</v>
      </c>
      <c r="O35" s="5"/>
      <c r="P35" s="5"/>
      <c r="Q35" s="5"/>
      <c r="R35" s="5"/>
      <c r="S35" s="5"/>
      <c r="T35" s="5"/>
      <c r="U35" s="5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</row>
    <row r="36" spans="1:34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112" t="s">
        <v>110</v>
      </c>
      <c r="O36" s="5"/>
      <c r="P36" s="5"/>
      <c r="Q36" s="5"/>
      <c r="R36" s="5"/>
      <c r="S36" s="5"/>
      <c r="T36" s="5"/>
      <c r="U36" s="5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</row>
    <row r="37" spans="1:34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112"/>
      <c r="O37" s="5"/>
      <c r="P37" s="5"/>
      <c r="Q37" s="5"/>
      <c r="R37" s="5"/>
      <c r="S37" s="5"/>
      <c r="T37" s="5"/>
      <c r="U37" s="5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</row>
    <row r="38" spans="1:34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112" t="s">
        <v>110</v>
      </c>
      <c r="O38" s="5"/>
      <c r="P38" s="5"/>
      <c r="Q38" s="5"/>
      <c r="R38" s="5"/>
      <c r="S38" s="5"/>
      <c r="T38" s="5"/>
      <c r="U38" s="5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</row>
    <row r="39" spans="1:34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112" t="s">
        <v>110</v>
      </c>
      <c r="O39" s="5"/>
      <c r="P39" s="5"/>
      <c r="Q39" s="5"/>
      <c r="R39" s="5"/>
      <c r="S39" s="5"/>
      <c r="T39" s="5"/>
      <c r="U39" s="5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</row>
    <row r="40" spans="1:34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112" t="s">
        <v>110</v>
      </c>
      <c r="O40" s="5"/>
      <c r="P40" s="5"/>
      <c r="Q40" s="5"/>
      <c r="R40" s="5"/>
      <c r="S40" s="5"/>
      <c r="T40" s="5"/>
      <c r="U40" s="5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</row>
    <row r="41" spans="1:34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112" t="s">
        <v>110</v>
      </c>
      <c r="O41" s="5"/>
      <c r="P41" s="5"/>
      <c r="Q41" s="5"/>
      <c r="R41" s="5"/>
      <c r="S41" s="5"/>
      <c r="T41" s="5"/>
      <c r="U41" s="5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</row>
    <row r="42" spans="1:34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112"/>
      <c r="O42" s="5"/>
      <c r="P42" s="5"/>
      <c r="Q42" s="5"/>
      <c r="R42" s="5"/>
      <c r="S42" s="5"/>
      <c r="T42" s="5"/>
      <c r="U42" s="5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</row>
    <row r="43" spans="1:34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112"/>
      <c r="O43" s="5"/>
      <c r="P43" s="5"/>
      <c r="Q43" s="5"/>
      <c r="R43" s="5"/>
      <c r="S43" s="5"/>
      <c r="T43" s="5"/>
      <c r="U43" s="5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</row>
    <row r="44" spans="1:34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112"/>
      <c r="O44" s="5"/>
      <c r="P44" s="5"/>
      <c r="Q44" s="5"/>
      <c r="R44" s="5"/>
      <c r="S44" s="5"/>
      <c r="T44" s="5"/>
      <c r="U44" s="5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  <c r="AF44" s="143"/>
      <c r="AG44" s="143"/>
      <c r="AH44" s="143"/>
    </row>
    <row r="45" spans="1:34" s="44" customFormat="1" x14ac:dyDescent="0.25">
      <c r="A45" s="52"/>
      <c r="B45" s="70" t="s">
        <v>88</v>
      </c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28"/>
      <c r="N45" s="112"/>
      <c r="O45" s="5"/>
      <c r="P45" s="5"/>
      <c r="Q45" s="5"/>
      <c r="R45" s="5"/>
      <c r="S45" s="5"/>
      <c r="T45" s="5"/>
      <c r="U45" s="5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  <c r="AF45" s="143"/>
      <c r="AG45" s="143"/>
      <c r="AH45" s="143"/>
    </row>
    <row r="46" spans="1:34" x14ac:dyDescent="0.25">
      <c r="A46" s="53"/>
      <c r="B46" s="26" t="s">
        <v>93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34" s="110" customFormat="1" x14ac:dyDescent="0.25">
      <c r="O47" s="5"/>
      <c r="P47" s="5"/>
      <c r="Q47" s="5"/>
      <c r="R47" s="5"/>
      <c r="S47" s="5"/>
      <c r="T47" s="5"/>
      <c r="U47" s="5"/>
    </row>
    <row r="48" spans="1:34" s="5" customFormat="1" x14ac:dyDescent="0.25">
      <c r="B48" s="18" t="s">
        <v>89</v>
      </c>
      <c r="C48" s="18"/>
      <c r="D48" s="18"/>
      <c r="E48" s="18"/>
      <c r="F48" s="18"/>
      <c r="G48" s="18"/>
      <c r="N48" s="110"/>
    </row>
    <row r="49" spans="2:14" s="5" customFormat="1" x14ac:dyDescent="0.25">
      <c r="B49" s="68"/>
      <c r="C49" s="18"/>
      <c r="D49" s="144">
        <v>38353</v>
      </c>
      <c r="E49" s="18"/>
      <c r="F49" s="18"/>
      <c r="G49" s="18"/>
      <c r="N49" s="110"/>
    </row>
    <row r="50" spans="2:14" s="5" customFormat="1" x14ac:dyDescent="0.25">
      <c r="B50" s="68"/>
      <c r="C50" s="18"/>
      <c r="D50" s="144">
        <v>38384</v>
      </c>
      <c r="E50" s="18"/>
      <c r="F50" s="18"/>
      <c r="G50" s="18"/>
      <c r="N50" s="110"/>
    </row>
    <row r="51" spans="2:14" s="5" customFormat="1" x14ac:dyDescent="0.25">
      <c r="B51" s="68"/>
      <c r="C51" s="18"/>
      <c r="D51" s="144">
        <v>38412</v>
      </c>
      <c r="E51" s="18"/>
      <c r="F51" s="18"/>
      <c r="G51" s="18"/>
      <c r="N51" s="110"/>
    </row>
    <row r="52" spans="2:14" s="5" customFormat="1" x14ac:dyDescent="0.25">
      <c r="B52" s="68"/>
      <c r="C52" s="18"/>
      <c r="D52" s="144">
        <v>38443</v>
      </c>
      <c r="E52" s="18"/>
      <c r="F52" s="18"/>
      <c r="G52" s="18"/>
      <c r="N52" s="110"/>
    </row>
    <row r="53" spans="2:14" s="5" customFormat="1" x14ac:dyDescent="0.25">
      <c r="B53" s="68"/>
      <c r="C53" s="18"/>
      <c r="D53" s="144">
        <v>38473</v>
      </c>
      <c r="E53" s="18"/>
      <c r="F53" s="18"/>
      <c r="G53" s="18"/>
      <c r="N53" s="110"/>
    </row>
    <row r="54" spans="2:14" s="5" customFormat="1" x14ac:dyDescent="0.25">
      <c r="B54" s="68"/>
      <c r="C54" s="18"/>
      <c r="D54" s="144">
        <v>38504</v>
      </c>
      <c r="E54" s="18"/>
      <c r="F54" s="18"/>
      <c r="G54" s="18"/>
      <c r="N54" s="110"/>
    </row>
    <row r="55" spans="2:14" s="5" customFormat="1" x14ac:dyDescent="0.25">
      <c r="B55" s="68"/>
      <c r="C55" s="18"/>
      <c r="D55" s="144">
        <v>38534</v>
      </c>
      <c r="E55" s="18"/>
      <c r="F55" s="18"/>
      <c r="G55" s="18"/>
      <c r="N55" s="110"/>
    </row>
    <row r="56" spans="2:14" s="5" customFormat="1" x14ac:dyDescent="0.25">
      <c r="B56" s="68"/>
      <c r="C56" s="18"/>
      <c r="D56" s="144">
        <v>38565</v>
      </c>
      <c r="E56" s="18"/>
      <c r="F56" s="18"/>
      <c r="G56" s="18"/>
      <c r="N56" s="110"/>
    </row>
    <row r="57" spans="2:14" s="5" customFormat="1" x14ac:dyDescent="0.25">
      <c r="B57" s="68"/>
      <c r="C57" s="18"/>
      <c r="D57" s="144">
        <v>38596</v>
      </c>
      <c r="E57" s="18"/>
      <c r="F57" s="18"/>
      <c r="G57" s="18"/>
      <c r="N57" s="110"/>
    </row>
    <row r="58" spans="2:14" s="5" customFormat="1" x14ac:dyDescent="0.25">
      <c r="B58" s="68"/>
      <c r="C58" s="18"/>
      <c r="D58" s="144">
        <v>38626</v>
      </c>
      <c r="E58" s="18"/>
      <c r="F58" s="18"/>
      <c r="G58" s="18"/>
      <c r="N58" s="110"/>
    </row>
    <row r="59" spans="2:14" s="5" customFormat="1" x14ac:dyDescent="0.25">
      <c r="B59" s="68"/>
      <c r="C59" s="18"/>
      <c r="D59" s="144">
        <v>38657</v>
      </c>
      <c r="E59" s="18"/>
      <c r="F59" s="18"/>
      <c r="G59" s="18"/>
      <c r="N59" s="110"/>
    </row>
    <row r="60" spans="2:14" s="5" customFormat="1" x14ac:dyDescent="0.25">
      <c r="B60" s="68"/>
      <c r="C60" s="18"/>
      <c r="D60" s="144">
        <v>38687</v>
      </c>
      <c r="E60" s="201"/>
      <c r="F60" s="18"/>
      <c r="G60" s="18"/>
      <c r="N60" s="110"/>
    </row>
    <row r="61" spans="2:14" s="5" customFormat="1" x14ac:dyDescent="0.25">
      <c r="B61" s="68">
        <f>+'Histórico ventas vivienda'!B61-'Histórico ventas VIS'!B61</f>
        <v>1305</v>
      </c>
      <c r="C61" s="18"/>
      <c r="D61" s="144">
        <v>38718</v>
      </c>
      <c r="E61" s="201"/>
      <c r="F61" s="18"/>
      <c r="G61" s="18"/>
      <c r="N61" s="110"/>
    </row>
    <row r="62" spans="2:14" s="5" customFormat="1" x14ac:dyDescent="0.25">
      <c r="B62" s="68">
        <f>+'Histórico ventas vivienda'!B62-'Histórico ventas VIS'!B62</f>
        <v>1445</v>
      </c>
      <c r="C62" s="18"/>
      <c r="D62" s="144">
        <v>38749</v>
      </c>
      <c r="E62" s="201"/>
      <c r="F62" s="18"/>
      <c r="G62" s="18"/>
      <c r="N62" s="110"/>
    </row>
    <row r="63" spans="2:14" s="5" customFormat="1" x14ac:dyDescent="0.25">
      <c r="B63" s="68">
        <f>+'Histórico ventas vivienda'!B63-'Histórico ventas VIS'!B63</f>
        <v>1670</v>
      </c>
      <c r="C63" s="18"/>
      <c r="D63" s="144">
        <v>38777</v>
      </c>
      <c r="E63" s="201"/>
      <c r="F63" s="18"/>
      <c r="G63" s="18"/>
      <c r="N63" s="110"/>
    </row>
    <row r="64" spans="2:14" s="5" customFormat="1" x14ac:dyDescent="0.25">
      <c r="B64" s="68">
        <f>+'Histórico ventas vivienda'!B64-'Histórico ventas VIS'!B64</f>
        <v>1656</v>
      </c>
      <c r="C64" s="18"/>
      <c r="D64" s="144">
        <v>38808</v>
      </c>
      <c r="E64" s="201"/>
      <c r="F64" s="18"/>
      <c r="G64" s="18"/>
      <c r="N64" s="110"/>
    </row>
    <row r="65" spans="2:14" s="5" customFormat="1" x14ac:dyDescent="0.25">
      <c r="B65" s="68">
        <f>+'Histórico ventas vivienda'!B65-'Histórico ventas VIS'!B65</f>
        <v>1879</v>
      </c>
      <c r="C65" s="18"/>
      <c r="D65" s="144">
        <v>38838</v>
      </c>
      <c r="E65" s="201"/>
      <c r="F65" s="18"/>
      <c r="G65" s="18"/>
      <c r="N65" s="110"/>
    </row>
    <row r="66" spans="2:14" s="5" customFormat="1" x14ac:dyDescent="0.25">
      <c r="B66" s="68">
        <f>+'Histórico ventas vivienda'!B66-'Histórico ventas VIS'!B66</f>
        <v>2147</v>
      </c>
      <c r="C66" s="18"/>
      <c r="D66" s="144">
        <v>38869</v>
      </c>
      <c r="E66" s="201"/>
      <c r="F66" s="18"/>
      <c r="G66" s="18"/>
      <c r="N66" s="110"/>
    </row>
    <row r="67" spans="2:14" s="5" customFormat="1" x14ac:dyDescent="0.25">
      <c r="B67" s="68">
        <f>+'Histórico ventas vivienda'!B67-'Histórico ventas VIS'!B67</f>
        <v>2193</v>
      </c>
      <c r="C67" s="18"/>
      <c r="D67" s="144">
        <v>38899</v>
      </c>
      <c r="E67" s="201"/>
      <c r="F67" s="18"/>
      <c r="G67" s="18"/>
      <c r="N67" s="110"/>
    </row>
    <row r="68" spans="2:14" s="5" customFormat="1" x14ac:dyDescent="0.25">
      <c r="B68" s="68">
        <f>+'Histórico ventas vivienda'!B68-'Histórico ventas VIS'!B68</f>
        <v>2423</v>
      </c>
      <c r="C68" s="18"/>
      <c r="D68" s="144">
        <v>38930</v>
      </c>
      <c r="E68" s="201"/>
      <c r="F68" s="18"/>
      <c r="G68" s="18"/>
      <c r="N68" s="110"/>
    </row>
    <row r="69" spans="2:14" s="5" customFormat="1" x14ac:dyDescent="0.25">
      <c r="B69" s="68">
        <f>+'Histórico ventas vivienda'!B69-'Histórico ventas VIS'!B69</f>
        <v>2260</v>
      </c>
      <c r="C69" s="18"/>
      <c r="D69" s="144">
        <v>38961</v>
      </c>
      <c r="E69" s="201"/>
      <c r="F69" s="18"/>
      <c r="G69" s="18"/>
      <c r="N69" s="110"/>
    </row>
    <row r="70" spans="2:14" s="5" customFormat="1" x14ac:dyDescent="0.25">
      <c r="B70" s="68">
        <f>+'Histórico ventas vivienda'!B70-'Histórico ventas VIS'!B70</f>
        <v>2223</v>
      </c>
      <c r="C70" s="18"/>
      <c r="D70" s="144">
        <v>38991</v>
      </c>
      <c r="E70" s="201"/>
      <c r="F70" s="18"/>
      <c r="G70" s="18"/>
      <c r="N70" s="110"/>
    </row>
    <row r="71" spans="2:14" s="5" customFormat="1" x14ac:dyDescent="0.25">
      <c r="B71" s="68">
        <f>+'Histórico ventas vivienda'!B71-'Histórico ventas VIS'!B71</f>
        <v>2055</v>
      </c>
      <c r="C71" s="18"/>
      <c r="D71" s="144">
        <v>39022</v>
      </c>
      <c r="E71" s="201"/>
      <c r="F71" s="18"/>
      <c r="G71" s="18"/>
      <c r="N71" s="110"/>
    </row>
    <row r="72" spans="2:14" s="5" customFormat="1" x14ac:dyDescent="0.25">
      <c r="B72" s="68">
        <f>+'Histórico ventas vivienda'!B72-'Histórico ventas VIS'!B72</f>
        <v>1709</v>
      </c>
      <c r="C72" s="18"/>
      <c r="D72" s="144">
        <v>39052</v>
      </c>
      <c r="E72" s="201">
        <f>+AVERAGE(B61:B72)/1000</f>
        <v>1.9137500000000001</v>
      </c>
      <c r="F72" s="18"/>
      <c r="G72" s="18"/>
      <c r="N72" s="110"/>
    </row>
    <row r="73" spans="2:14" s="5" customFormat="1" x14ac:dyDescent="0.25">
      <c r="B73" s="68">
        <f>+'Histórico ventas vivienda'!B73-'Histórico ventas VIS'!B73</f>
        <v>2107</v>
      </c>
      <c r="C73" s="18"/>
      <c r="D73" s="144">
        <v>39083</v>
      </c>
      <c r="E73" s="201">
        <f t="shared" ref="E73:E136" si="1">+AVERAGE(B62:B73)/1000</f>
        <v>1.9805833333333334</v>
      </c>
      <c r="F73" s="18"/>
      <c r="G73" s="18"/>
      <c r="N73" s="110"/>
    </row>
    <row r="74" spans="2:14" s="5" customFormat="1" x14ac:dyDescent="0.25">
      <c r="B74" s="68">
        <f>+'Histórico ventas vivienda'!B74-'Histórico ventas VIS'!B74</f>
        <v>1874</v>
      </c>
      <c r="C74" s="18"/>
      <c r="D74" s="144">
        <v>39114</v>
      </c>
      <c r="E74" s="201">
        <f t="shared" si="1"/>
        <v>2.0163333333333333</v>
      </c>
      <c r="F74" s="18"/>
      <c r="G74" s="18"/>
      <c r="N74" s="110"/>
    </row>
    <row r="75" spans="2:14" s="5" customFormat="1" x14ac:dyDescent="0.25">
      <c r="B75" s="68">
        <f>+'Histórico ventas vivienda'!B75-'Histórico ventas VIS'!B75</f>
        <v>2089</v>
      </c>
      <c r="C75" s="18"/>
      <c r="D75" s="144">
        <v>39142</v>
      </c>
      <c r="E75" s="201">
        <f t="shared" si="1"/>
        <v>2.05125</v>
      </c>
      <c r="F75" s="18"/>
      <c r="G75" s="18"/>
      <c r="N75" s="110"/>
    </row>
    <row r="76" spans="2:14" s="5" customFormat="1" x14ac:dyDescent="0.25">
      <c r="B76" s="68">
        <f>+'Histórico ventas vivienda'!B76-'Histórico ventas VIS'!B76</f>
        <v>2078</v>
      </c>
      <c r="C76" s="18"/>
      <c r="D76" s="144">
        <v>39173</v>
      </c>
      <c r="E76" s="201">
        <f t="shared" si="1"/>
        <v>2.0864166666666666</v>
      </c>
      <c r="F76" s="18"/>
      <c r="G76" s="18"/>
      <c r="N76" s="110"/>
    </row>
    <row r="77" spans="2:14" s="5" customFormat="1" x14ac:dyDescent="0.25">
      <c r="B77" s="68">
        <f>+'Histórico ventas vivienda'!B77-'Histórico ventas VIS'!B77</f>
        <v>1860</v>
      </c>
      <c r="C77" s="18"/>
      <c r="D77" s="144">
        <v>39203</v>
      </c>
      <c r="E77" s="201">
        <f t="shared" si="1"/>
        <v>2.0848333333333335</v>
      </c>
      <c r="F77" s="18"/>
      <c r="G77" s="18"/>
      <c r="N77" s="110"/>
    </row>
    <row r="78" spans="2:14" s="5" customFormat="1" x14ac:dyDescent="0.25">
      <c r="B78" s="68">
        <f>+'Histórico ventas vivienda'!B78-'Histórico ventas VIS'!B78</f>
        <v>2011</v>
      </c>
      <c r="C78" s="18"/>
      <c r="D78" s="144">
        <v>39234</v>
      </c>
      <c r="E78" s="201">
        <f t="shared" si="1"/>
        <v>2.0735000000000001</v>
      </c>
      <c r="F78" s="18"/>
      <c r="G78" s="18"/>
      <c r="N78" s="110"/>
    </row>
    <row r="79" spans="2:14" s="5" customFormat="1" x14ac:dyDescent="0.25">
      <c r="B79" s="68">
        <f>+'Histórico ventas vivienda'!B79-'Histórico ventas VIS'!B79</f>
        <v>1889</v>
      </c>
      <c r="C79" s="18"/>
      <c r="D79" s="144">
        <v>39264</v>
      </c>
      <c r="E79" s="201">
        <f t="shared" si="1"/>
        <v>2.0481666666666665</v>
      </c>
      <c r="F79" s="18"/>
      <c r="G79" s="18"/>
      <c r="N79" s="110"/>
    </row>
    <row r="80" spans="2:14" s="5" customFormat="1" x14ac:dyDescent="0.25">
      <c r="B80" s="68">
        <f>+'Histórico ventas vivienda'!B80-'Histórico ventas VIS'!B80</f>
        <v>1979</v>
      </c>
      <c r="C80" s="18"/>
      <c r="D80" s="144">
        <v>39295</v>
      </c>
      <c r="E80" s="201">
        <f t="shared" si="1"/>
        <v>2.0111666666666665</v>
      </c>
      <c r="F80" s="18"/>
      <c r="G80" s="18"/>
      <c r="N80" s="110"/>
    </row>
    <row r="81" spans="2:14" s="5" customFormat="1" x14ac:dyDescent="0.25">
      <c r="B81" s="68">
        <f>+'Histórico ventas vivienda'!B81-'Histórico ventas VIS'!B81</f>
        <v>1920</v>
      </c>
      <c r="C81" s="18"/>
      <c r="D81" s="144">
        <v>39326</v>
      </c>
      <c r="E81" s="201">
        <f t="shared" si="1"/>
        <v>1.9828333333333332</v>
      </c>
      <c r="F81" s="18"/>
      <c r="G81" s="18"/>
      <c r="N81" s="110"/>
    </row>
    <row r="82" spans="2:14" s="5" customFormat="1" x14ac:dyDescent="0.25">
      <c r="B82" s="68">
        <f>+'Histórico ventas vivienda'!B82-'Histórico ventas VIS'!B82</f>
        <v>1578</v>
      </c>
      <c r="C82" s="18"/>
      <c r="D82" s="144">
        <v>39356</v>
      </c>
      <c r="E82" s="201">
        <f t="shared" si="1"/>
        <v>1.9290833333333333</v>
      </c>
      <c r="F82" s="18"/>
      <c r="G82" s="18"/>
      <c r="N82" s="110"/>
    </row>
    <row r="83" spans="2:14" s="5" customFormat="1" x14ac:dyDescent="0.25">
      <c r="B83" s="68">
        <f>+'Histórico ventas vivienda'!B83-'Histórico ventas VIS'!B83</f>
        <v>1684</v>
      </c>
      <c r="C83" s="18"/>
      <c r="D83" s="144">
        <v>39387</v>
      </c>
      <c r="E83" s="201">
        <f t="shared" si="1"/>
        <v>1.8981666666666668</v>
      </c>
      <c r="F83" s="18"/>
      <c r="G83" s="18"/>
      <c r="N83" s="110"/>
    </row>
    <row r="84" spans="2:14" s="5" customFormat="1" x14ac:dyDescent="0.25">
      <c r="B84" s="68">
        <f>+'Histórico ventas vivienda'!B84-'Histórico ventas VIS'!B84</f>
        <v>1617</v>
      </c>
      <c r="C84" s="18"/>
      <c r="D84" s="144">
        <v>39417</v>
      </c>
      <c r="E84" s="201">
        <f t="shared" si="1"/>
        <v>1.8905000000000001</v>
      </c>
      <c r="F84" s="18"/>
      <c r="G84" s="18"/>
      <c r="N84" s="110"/>
    </row>
    <row r="85" spans="2:14" s="5" customFormat="1" x14ac:dyDescent="0.25">
      <c r="B85" s="68">
        <f>+'Histórico ventas vivienda'!B85-'Histórico ventas VIS'!B85</f>
        <v>1544</v>
      </c>
      <c r="C85" s="18"/>
      <c r="D85" s="144">
        <v>39448</v>
      </c>
      <c r="E85" s="201">
        <f t="shared" si="1"/>
        <v>1.8435833333333334</v>
      </c>
      <c r="F85" s="18"/>
      <c r="G85" s="18"/>
      <c r="N85" s="110"/>
    </row>
    <row r="86" spans="2:14" s="5" customFormat="1" x14ac:dyDescent="0.25">
      <c r="B86" s="68">
        <f>+'Histórico ventas vivienda'!B86-'Histórico ventas VIS'!B86</f>
        <v>2118</v>
      </c>
      <c r="C86" s="18"/>
      <c r="D86" s="144">
        <v>39479</v>
      </c>
      <c r="E86" s="201">
        <f t="shared" si="1"/>
        <v>1.8639166666666667</v>
      </c>
      <c r="F86" s="18"/>
      <c r="G86" s="18"/>
      <c r="N86" s="110"/>
    </row>
    <row r="87" spans="2:14" s="5" customFormat="1" x14ac:dyDescent="0.25">
      <c r="B87" s="68">
        <f>+'Histórico ventas vivienda'!B87-'Histórico ventas VIS'!B87</f>
        <v>1877</v>
      </c>
      <c r="C87" s="18"/>
      <c r="D87" s="144">
        <v>39508</v>
      </c>
      <c r="E87" s="201">
        <f t="shared" si="1"/>
        <v>1.8462499999999999</v>
      </c>
      <c r="F87" s="18"/>
      <c r="G87" s="18"/>
      <c r="N87" s="110"/>
    </row>
    <row r="88" spans="2:14" s="5" customFormat="1" x14ac:dyDescent="0.25">
      <c r="B88" s="68">
        <f>+'Histórico ventas vivienda'!B88-'Histórico ventas VIS'!B88</f>
        <v>1883</v>
      </c>
      <c r="C88" s="18"/>
      <c r="D88" s="144">
        <v>39539</v>
      </c>
      <c r="E88" s="201">
        <f t="shared" si="1"/>
        <v>1.83</v>
      </c>
      <c r="F88" s="18"/>
      <c r="G88" s="18"/>
      <c r="N88" s="110"/>
    </row>
    <row r="89" spans="2:14" s="5" customFormat="1" x14ac:dyDescent="0.25">
      <c r="B89" s="68">
        <f>+'Histórico ventas vivienda'!B89-'Histórico ventas VIS'!B89</f>
        <v>1732</v>
      </c>
      <c r="C89" s="18"/>
      <c r="D89" s="144">
        <v>39569</v>
      </c>
      <c r="E89" s="201">
        <f t="shared" si="1"/>
        <v>1.8193333333333332</v>
      </c>
      <c r="F89" s="18"/>
      <c r="G89" s="18"/>
      <c r="N89" s="110"/>
    </row>
    <row r="90" spans="2:14" s="5" customFormat="1" x14ac:dyDescent="0.25">
      <c r="B90" s="68">
        <f>+'Histórico ventas vivienda'!B90-'Histórico ventas VIS'!B90</f>
        <v>1312</v>
      </c>
      <c r="C90" s="18"/>
      <c r="D90" s="144">
        <v>39600</v>
      </c>
      <c r="E90" s="201">
        <f t="shared" si="1"/>
        <v>1.7610833333333333</v>
      </c>
      <c r="F90" s="18"/>
      <c r="G90" s="18"/>
      <c r="N90" s="110"/>
    </row>
    <row r="91" spans="2:14" s="5" customFormat="1" x14ac:dyDescent="0.25">
      <c r="B91" s="68">
        <f>+'Histórico ventas vivienda'!B91-'Histórico ventas VIS'!B91</f>
        <v>1444</v>
      </c>
      <c r="C91" s="18"/>
      <c r="D91" s="144">
        <v>39630</v>
      </c>
      <c r="E91" s="201">
        <f t="shared" si="1"/>
        <v>1.724</v>
      </c>
      <c r="F91" s="18"/>
      <c r="G91" s="18"/>
      <c r="N91" s="110"/>
    </row>
    <row r="92" spans="2:14" s="5" customFormat="1" x14ac:dyDescent="0.25">
      <c r="B92" s="68">
        <f>+'Histórico ventas vivienda'!B92-'Histórico ventas VIS'!B92</f>
        <v>1346</v>
      </c>
      <c r="C92" s="18"/>
      <c r="D92" s="144">
        <v>39661</v>
      </c>
      <c r="E92" s="201">
        <f t="shared" si="1"/>
        <v>1.6712499999999999</v>
      </c>
      <c r="F92" s="18"/>
      <c r="G92" s="18"/>
      <c r="N92" s="110"/>
    </row>
    <row r="93" spans="2:14" s="5" customFormat="1" x14ac:dyDescent="0.25">
      <c r="B93" s="68">
        <f>+'Histórico ventas vivienda'!B93-'Histórico ventas VIS'!B93</f>
        <v>1135</v>
      </c>
      <c r="C93" s="18"/>
      <c r="D93" s="144">
        <v>39692</v>
      </c>
      <c r="E93" s="201">
        <f t="shared" si="1"/>
        <v>1.6058333333333332</v>
      </c>
      <c r="F93" s="18"/>
      <c r="G93" s="18"/>
      <c r="N93" s="110"/>
    </row>
    <row r="94" spans="2:14" s="5" customFormat="1" x14ac:dyDescent="0.25">
      <c r="B94" s="68">
        <f>+'Histórico ventas vivienda'!B94-'Histórico ventas VIS'!B94</f>
        <v>1177</v>
      </c>
      <c r="C94" s="18"/>
      <c r="D94" s="144">
        <v>39722</v>
      </c>
      <c r="E94" s="201">
        <f t="shared" si="1"/>
        <v>1.5724166666666668</v>
      </c>
      <c r="F94" s="18"/>
      <c r="G94" s="18"/>
      <c r="N94" s="110"/>
    </row>
    <row r="95" spans="2:14" s="5" customFormat="1" x14ac:dyDescent="0.25">
      <c r="B95" s="68">
        <f>+'Histórico ventas vivienda'!B95-'Histórico ventas VIS'!B95</f>
        <v>1144</v>
      </c>
      <c r="C95" s="18"/>
      <c r="D95" s="144">
        <v>39753</v>
      </c>
      <c r="E95" s="201">
        <f t="shared" si="1"/>
        <v>1.5274166666666666</v>
      </c>
      <c r="F95" s="18"/>
      <c r="G95" s="18"/>
      <c r="N95" s="110"/>
    </row>
    <row r="96" spans="2:14" s="5" customFormat="1" x14ac:dyDescent="0.25">
      <c r="B96" s="68">
        <f>+'Histórico ventas vivienda'!B96-'Histórico ventas VIS'!B96</f>
        <v>755</v>
      </c>
      <c r="C96" s="18"/>
      <c r="D96" s="144">
        <v>39783</v>
      </c>
      <c r="E96" s="201">
        <f t="shared" si="1"/>
        <v>1.4555833333333332</v>
      </c>
      <c r="F96" s="18"/>
      <c r="G96" s="18"/>
      <c r="N96" s="110"/>
    </row>
    <row r="97" spans="2:14" s="5" customFormat="1" x14ac:dyDescent="0.25">
      <c r="B97" s="68">
        <f>+'Histórico ventas vivienda'!B97-'Histórico ventas VIS'!B97</f>
        <v>941</v>
      </c>
      <c r="C97" s="18"/>
      <c r="D97" s="144">
        <v>39814</v>
      </c>
      <c r="E97" s="201">
        <f t="shared" si="1"/>
        <v>1.4053333333333333</v>
      </c>
      <c r="F97" s="18"/>
      <c r="G97" s="18"/>
      <c r="N97" s="110"/>
    </row>
    <row r="98" spans="2:14" s="5" customFormat="1" x14ac:dyDescent="0.25">
      <c r="B98" s="68">
        <f>+'Histórico ventas vivienda'!B98-'Histórico ventas VIS'!B98</f>
        <v>1073</v>
      </c>
      <c r="C98" s="18"/>
      <c r="D98" s="144">
        <v>39845</v>
      </c>
      <c r="E98" s="201">
        <f t="shared" si="1"/>
        <v>1.3182499999999999</v>
      </c>
      <c r="F98" s="18"/>
      <c r="G98" s="18"/>
      <c r="N98" s="110"/>
    </row>
    <row r="99" spans="2:14" s="5" customFormat="1" x14ac:dyDescent="0.25">
      <c r="B99" s="68">
        <f>+'Histórico ventas vivienda'!B99-'Histórico ventas VIS'!B99</f>
        <v>1079</v>
      </c>
      <c r="C99" s="18"/>
      <c r="D99" s="144">
        <v>39873</v>
      </c>
      <c r="E99" s="201">
        <f t="shared" si="1"/>
        <v>1.2517499999999999</v>
      </c>
      <c r="F99" s="18"/>
      <c r="G99" s="18"/>
      <c r="N99" s="110"/>
    </row>
    <row r="100" spans="2:14" s="5" customFormat="1" x14ac:dyDescent="0.25">
      <c r="B100" s="68">
        <f>+'Histórico ventas vivienda'!B100-'Histórico ventas VIS'!B100</f>
        <v>1088</v>
      </c>
      <c r="C100" s="18"/>
      <c r="D100" s="144">
        <v>39904</v>
      </c>
      <c r="E100" s="201">
        <f t="shared" si="1"/>
        <v>1.1855</v>
      </c>
      <c r="F100" s="18"/>
      <c r="G100" s="18"/>
      <c r="N100" s="110"/>
    </row>
    <row r="101" spans="2:14" s="5" customFormat="1" x14ac:dyDescent="0.25">
      <c r="B101" s="68">
        <f>+'Histórico ventas vivienda'!B101-'Histórico ventas VIS'!B101</f>
        <v>1254</v>
      </c>
      <c r="C101" s="18"/>
      <c r="D101" s="144">
        <v>39934</v>
      </c>
      <c r="E101" s="201">
        <f t="shared" si="1"/>
        <v>1.1456666666666668</v>
      </c>
      <c r="F101" s="18"/>
      <c r="G101" s="18"/>
      <c r="N101" s="110"/>
    </row>
    <row r="102" spans="2:14" s="5" customFormat="1" x14ac:dyDescent="0.25">
      <c r="B102" s="68">
        <f>+'Histórico ventas vivienda'!B102-'Histórico ventas VIS'!B102</f>
        <v>1614</v>
      </c>
      <c r="C102" s="18"/>
      <c r="D102" s="144">
        <v>39965</v>
      </c>
      <c r="E102" s="201">
        <f t="shared" si="1"/>
        <v>1.1708333333333332</v>
      </c>
      <c r="F102" s="18"/>
      <c r="G102" s="18"/>
      <c r="N102" s="110"/>
    </row>
    <row r="103" spans="2:14" s="5" customFormat="1" x14ac:dyDescent="0.25">
      <c r="B103" s="68">
        <f>+'Histórico ventas vivienda'!B103-'Histórico ventas VIS'!B103</f>
        <v>1658</v>
      </c>
      <c r="C103" s="18"/>
      <c r="D103" s="144">
        <v>39995</v>
      </c>
      <c r="E103" s="201">
        <f t="shared" si="1"/>
        <v>1.1886666666666668</v>
      </c>
      <c r="F103" s="18"/>
      <c r="G103" s="18"/>
      <c r="N103" s="110"/>
    </row>
    <row r="104" spans="2:14" s="5" customFormat="1" x14ac:dyDescent="0.25">
      <c r="B104" s="68">
        <f>+'Histórico ventas vivienda'!B104-'Histórico ventas VIS'!B104</f>
        <v>1526</v>
      </c>
      <c r="C104" s="18"/>
      <c r="D104" s="144">
        <v>40026</v>
      </c>
      <c r="E104" s="201">
        <f t="shared" si="1"/>
        <v>1.2036666666666667</v>
      </c>
      <c r="F104" s="18"/>
      <c r="G104" s="18"/>
      <c r="N104" s="110"/>
    </row>
    <row r="105" spans="2:14" s="5" customFormat="1" x14ac:dyDescent="0.25">
      <c r="B105" s="68">
        <f>+'Histórico ventas vivienda'!B105-'Histórico ventas VIS'!B105</f>
        <v>2208</v>
      </c>
      <c r="C105" s="18"/>
      <c r="D105" s="144">
        <v>40057</v>
      </c>
      <c r="E105" s="201">
        <f t="shared" si="1"/>
        <v>1.2930833333333334</v>
      </c>
      <c r="F105" s="18"/>
      <c r="G105" s="18"/>
      <c r="N105" s="110"/>
    </row>
    <row r="106" spans="2:14" s="5" customFormat="1" x14ac:dyDescent="0.25">
      <c r="B106" s="68">
        <f>+'Histórico ventas vivienda'!B106-'Histórico ventas VIS'!B106</f>
        <v>1974</v>
      </c>
      <c r="C106" s="18"/>
      <c r="D106" s="144">
        <v>40087</v>
      </c>
      <c r="E106" s="201">
        <f t="shared" si="1"/>
        <v>1.3594999999999999</v>
      </c>
      <c r="F106" s="18"/>
      <c r="G106" s="18"/>
      <c r="N106" s="110"/>
    </row>
    <row r="107" spans="2:14" s="5" customFormat="1" x14ac:dyDescent="0.25">
      <c r="B107" s="68">
        <f>+'Histórico ventas vivienda'!B107-'Histórico ventas VIS'!B107</f>
        <v>1402</v>
      </c>
      <c r="C107" s="18"/>
      <c r="D107" s="144">
        <v>40118</v>
      </c>
      <c r="E107" s="201">
        <f t="shared" si="1"/>
        <v>1.381</v>
      </c>
      <c r="F107" s="18"/>
      <c r="G107" s="18"/>
      <c r="N107" s="110"/>
    </row>
    <row r="108" spans="2:14" s="5" customFormat="1" x14ac:dyDescent="0.25">
      <c r="B108" s="68">
        <f>+'Histórico ventas vivienda'!B108-'Histórico ventas VIS'!B108</f>
        <v>1165</v>
      </c>
      <c r="C108" s="18"/>
      <c r="D108" s="144">
        <v>40148</v>
      </c>
      <c r="E108" s="201">
        <f t="shared" si="1"/>
        <v>1.4151666666666667</v>
      </c>
      <c r="F108" s="18"/>
      <c r="G108" s="18"/>
      <c r="N108" s="110"/>
    </row>
    <row r="109" spans="2:14" s="5" customFormat="1" x14ac:dyDescent="0.25">
      <c r="B109" s="68">
        <f>+'Histórico ventas vivienda'!B109-'Histórico ventas VIS'!B109</f>
        <v>1754</v>
      </c>
      <c r="C109" s="18"/>
      <c r="D109" s="144">
        <v>40179</v>
      </c>
      <c r="E109" s="201">
        <f t="shared" si="1"/>
        <v>1.4829166666666667</v>
      </c>
      <c r="F109" s="18"/>
      <c r="G109" s="18"/>
      <c r="N109" s="110"/>
    </row>
    <row r="110" spans="2:14" s="5" customFormat="1" x14ac:dyDescent="0.25">
      <c r="B110" s="68">
        <f>+'Histórico ventas vivienda'!B110-'Histórico ventas VIS'!B110</f>
        <v>1963</v>
      </c>
      <c r="C110" s="18"/>
      <c r="D110" s="144">
        <v>40210</v>
      </c>
      <c r="E110" s="201">
        <f t="shared" si="1"/>
        <v>1.5570833333333332</v>
      </c>
      <c r="F110" s="18"/>
      <c r="G110" s="18"/>
      <c r="N110" s="110"/>
    </row>
    <row r="111" spans="2:14" s="5" customFormat="1" x14ac:dyDescent="0.25">
      <c r="B111" s="68">
        <f>+'Histórico ventas vivienda'!B111-'Histórico ventas VIS'!B111</f>
        <v>1629</v>
      </c>
      <c r="C111" s="18"/>
      <c r="D111" s="144">
        <v>40238</v>
      </c>
      <c r="E111" s="201">
        <f t="shared" si="1"/>
        <v>1.6029166666666668</v>
      </c>
      <c r="F111" s="18"/>
      <c r="G111" s="18"/>
      <c r="N111" s="110"/>
    </row>
    <row r="112" spans="2:14" s="5" customFormat="1" x14ac:dyDescent="0.25">
      <c r="B112" s="68">
        <f>+'Histórico ventas vivienda'!B112-'Histórico ventas VIS'!B112</f>
        <v>1731</v>
      </c>
      <c r="C112" s="18"/>
      <c r="D112" s="144">
        <v>40269</v>
      </c>
      <c r="E112" s="201">
        <f t="shared" si="1"/>
        <v>1.6565000000000001</v>
      </c>
      <c r="F112" s="18"/>
      <c r="G112" s="18"/>
      <c r="N112" s="110"/>
    </row>
    <row r="113" spans="2:14" s="5" customFormat="1" x14ac:dyDescent="0.25">
      <c r="B113" s="68">
        <f>+'Histórico ventas vivienda'!B113-'Histórico ventas VIS'!B113</f>
        <v>1412</v>
      </c>
      <c r="C113" s="18"/>
      <c r="D113" s="144">
        <v>40299</v>
      </c>
      <c r="E113" s="201">
        <f t="shared" si="1"/>
        <v>1.6696666666666666</v>
      </c>
      <c r="F113" s="18"/>
      <c r="G113" s="18"/>
      <c r="N113" s="110"/>
    </row>
    <row r="114" spans="2:14" s="5" customFormat="1" x14ac:dyDescent="0.25">
      <c r="B114" s="68">
        <f>+'Histórico ventas vivienda'!B114-'Histórico ventas VIS'!B114</f>
        <v>1450</v>
      </c>
      <c r="C114" s="18"/>
      <c r="D114" s="144">
        <v>40330</v>
      </c>
      <c r="E114" s="201">
        <f t="shared" si="1"/>
        <v>1.6559999999999999</v>
      </c>
      <c r="F114" s="18"/>
      <c r="G114" s="18"/>
      <c r="N114" s="110"/>
    </row>
    <row r="115" spans="2:14" s="5" customFormat="1" x14ac:dyDescent="0.25">
      <c r="B115" s="68">
        <f>+'Histórico ventas vivienda'!B115-'Histórico ventas VIS'!B115</f>
        <v>1330</v>
      </c>
      <c r="C115" s="18"/>
      <c r="D115" s="144">
        <v>40360</v>
      </c>
      <c r="E115" s="201">
        <f t="shared" si="1"/>
        <v>1.6286666666666667</v>
      </c>
      <c r="F115" s="18"/>
      <c r="G115" s="18"/>
      <c r="N115" s="110"/>
    </row>
    <row r="116" spans="2:14" s="5" customFormat="1" x14ac:dyDescent="0.25">
      <c r="B116" s="68">
        <f>+'Histórico ventas vivienda'!B116-'Histórico ventas VIS'!B116</f>
        <v>1639</v>
      </c>
      <c r="C116" s="18"/>
      <c r="D116" s="144">
        <v>40391</v>
      </c>
      <c r="E116" s="201">
        <f t="shared" si="1"/>
        <v>1.6380833333333333</v>
      </c>
      <c r="F116" s="18"/>
      <c r="G116" s="18"/>
      <c r="N116" s="110"/>
    </row>
    <row r="117" spans="2:14" s="5" customFormat="1" x14ac:dyDescent="0.25">
      <c r="B117" s="68">
        <f>+'Histórico ventas vivienda'!B117-'Histórico ventas VIS'!B117</f>
        <v>1646</v>
      </c>
      <c r="C117" s="18"/>
      <c r="D117" s="144">
        <v>40422</v>
      </c>
      <c r="E117" s="201">
        <f t="shared" si="1"/>
        <v>1.5912500000000001</v>
      </c>
      <c r="F117" s="18"/>
      <c r="G117" s="18"/>
      <c r="N117" s="110"/>
    </row>
    <row r="118" spans="2:14" s="5" customFormat="1" x14ac:dyDescent="0.25">
      <c r="B118" s="68">
        <f>+'Histórico ventas vivienda'!B118-'Histórico ventas VIS'!B118</f>
        <v>1669</v>
      </c>
      <c r="C118" s="18"/>
      <c r="D118" s="144">
        <v>40452</v>
      </c>
      <c r="E118" s="201">
        <f t="shared" si="1"/>
        <v>1.5658333333333332</v>
      </c>
      <c r="F118" s="18"/>
      <c r="G118" s="18"/>
      <c r="N118" s="110"/>
    </row>
    <row r="119" spans="2:14" s="5" customFormat="1" x14ac:dyDescent="0.25">
      <c r="B119" s="68">
        <f>+'Histórico ventas vivienda'!B119-'Histórico ventas VIS'!B119</f>
        <v>1759</v>
      </c>
      <c r="C119" s="18"/>
      <c r="D119" s="144">
        <v>40483</v>
      </c>
      <c r="E119" s="201">
        <f t="shared" si="1"/>
        <v>1.5955833333333334</v>
      </c>
      <c r="F119" s="18"/>
      <c r="G119" s="18"/>
      <c r="N119" s="110"/>
    </row>
    <row r="120" spans="2:14" s="5" customFormat="1" x14ac:dyDescent="0.25">
      <c r="B120" s="68">
        <f>+'Histórico ventas vivienda'!B120-'Histórico ventas VIS'!B120</f>
        <v>1329</v>
      </c>
      <c r="C120" s="18"/>
      <c r="D120" s="144">
        <v>40513</v>
      </c>
      <c r="E120" s="201">
        <f t="shared" si="1"/>
        <v>1.6092500000000001</v>
      </c>
      <c r="F120" s="18"/>
      <c r="G120" s="18"/>
      <c r="N120" s="110"/>
    </row>
    <row r="121" spans="2:14" s="5" customFormat="1" x14ac:dyDescent="0.25">
      <c r="B121" s="68">
        <f>+'Histórico ventas vivienda'!B121-'Histórico ventas VIS'!B121</f>
        <v>1543</v>
      </c>
      <c r="C121" s="18"/>
      <c r="D121" s="144">
        <v>40544</v>
      </c>
      <c r="E121" s="201">
        <f t="shared" si="1"/>
        <v>1.5916666666666668</v>
      </c>
      <c r="F121" s="18"/>
      <c r="G121" s="18"/>
      <c r="N121" s="110"/>
    </row>
    <row r="122" spans="2:14" s="5" customFormat="1" x14ac:dyDescent="0.25">
      <c r="B122" s="68">
        <f>+'Histórico ventas vivienda'!B122-'Histórico ventas VIS'!B122</f>
        <v>1995</v>
      </c>
      <c r="C122" s="18"/>
      <c r="D122" s="144">
        <v>40575</v>
      </c>
      <c r="E122" s="201">
        <f t="shared" si="1"/>
        <v>1.5943333333333332</v>
      </c>
      <c r="F122" s="18"/>
      <c r="G122" s="18"/>
      <c r="N122" s="110"/>
    </row>
    <row r="123" spans="2:14" s="5" customFormat="1" x14ac:dyDescent="0.25">
      <c r="B123" s="68">
        <f>+'Histórico ventas vivienda'!B123-'Histórico ventas VIS'!B123</f>
        <v>1964</v>
      </c>
      <c r="C123" s="18"/>
      <c r="D123" s="144">
        <v>40603</v>
      </c>
      <c r="E123" s="201">
        <f t="shared" si="1"/>
        <v>1.62225</v>
      </c>
      <c r="F123" s="18"/>
      <c r="G123" s="18"/>
      <c r="N123" s="110"/>
    </row>
    <row r="124" spans="2:14" s="5" customFormat="1" x14ac:dyDescent="0.25">
      <c r="B124" s="68">
        <f>+'Histórico ventas vivienda'!B124-'Histórico ventas VIS'!B124</f>
        <v>2111</v>
      </c>
      <c r="C124" s="18"/>
      <c r="D124" s="144">
        <v>40634</v>
      </c>
      <c r="E124" s="201">
        <f t="shared" si="1"/>
        <v>1.6539166666666667</v>
      </c>
      <c r="F124" s="18"/>
      <c r="G124" s="18"/>
      <c r="N124" s="110"/>
    </row>
    <row r="125" spans="2:14" s="5" customFormat="1" x14ac:dyDescent="0.25">
      <c r="B125" s="68">
        <f>+'Histórico ventas vivienda'!B125-'Histórico ventas VIS'!B125</f>
        <v>1914</v>
      </c>
      <c r="C125" s="18"/>
      <c r="D125" s="144">
        <v>40664</v>
      </c>
      <c r="E125" s="201">
        <f t="shared" si="1"/>
        <v>1.6957500000000001</v>
      </c>
      <c r="F125" s="18"/>
      <c r="G125" s="18"/>
      <c r="N125" s="110"/>
    </row>
    <row r="126" spans="2:14" s="5" customFormat="1" x14ac:dyDescent="0.25">
      <c r="B126" s="68">
        <f>+'Histórico ventas vivienda'!B126-'Histórico ventas VIS'!B126</f>
        <v>1871</v>
      </c>
      <c r="C126" s="18"/>
      <c r="D126" s="144">
        <v>40695</v>
      </c>
      <c r="E126" s="201">
        <f t="shared" si="1"/>
        <v>1.7308333333333332</v>
      </c>
      <c r="F126" s="18"/>
      <c r="G126" s="18"/>
      <c r="N126" s="110"/>
    </row>
    <row r="127" spans="2:14" s="5" customFormat="1" x14ac:dyDescent="0.25">
      <c r="B127" s="68">
        <f>+'Histórico ventas vivienda'!B127-'Histórico ventas VIS'!B127</f>
        <v>1759</v>
      </c>
      <c r="C127" s="18"/>
      <c r="D127" s="144">
        <v>40725</v>
      </c>
      <c r="E127" s="201">
        <f t="shared" si="1"/>
        <v>1.7665833333333332</v>
      </c>
      <c r="F127" s="18"/>
      <c r="G127" s="18"/>
      <c r="N127" s="110"/>
    </row>
    <row r="128" spans="2:14" s="5" customFormat="1" x14ac:dyDescent="0.25">
      <c r="B128" s="68">
        <f>+'Histórico ventas vivienda'!B128-'Histórico ventas VIS'!B128</f>
        <v>1833</v>
      </c>
      <c r="C128" s="18"/>
      <c r="D128" s="144">
        <v>40756</v>
      </c>
      <c r="E128" s="201">
        <f t="shared" si="1"/>
        <v>1.7827500000000001</v>
      </c>
      <c r="F128" s="18"/>
      <c r="G128" s="18"/>
      <c r="N128" s="110"/>
    </row>
    <row r="129" spans="2:14" s="5" customFormat="1" x14ac:dyDescent="0.25">
      <c r="B129" s="68">
        <f>+'Histórico ventas vivienda'!B129-'Histórico ventas VIS'!B129</f>
        <v>1944</v>
      </c>
      <c r="C129" s="18"/>
      <c r="D129" s="144">
        <v>40787</v>
      </c>
      <c r="E129" s="201">
        <f t="shared" si="1"/>
        <v>1.8075833333333333</v>
      </c>
      <c r="F129" s="18"/>
      <c r="G129" s="18"/>
      <c r="N129" s="110"/>
    </row>
    <row r="130" spans="2:14" s="5" customFormat="1" x14ac:dyDescent="0.25">
      <c r="B130" s="68">
        <f>+'Histórico ventas vivienda'!B130-'Histórico ventas VIS'!B130</f>
        <v>1823</v>
      </c>
      <c r="C130" s="18"/>
      <c r="D130" s="144">
        <v>40817</v>
      </c>
      <c r="E130" s="201">
        <f t="shared" si="1"/>
        <v>1.8204166666666668</v>
      </c>
      <c r="F130" s="18"/>
      <c r="G130" s="18"/>
      <c r="N130" s="110"/>
    </row>
    <row r="131" spans="2:14" s="5" customFormat="1" x14ac:dyDescent="0.25">
      <c r="B131" s="68">
        <f>+'Histórico ventas vivienda'!B131-'Histórico ventas VIS'!B131</f>
        <v>1443</v>
      </c>
      <c r="C131" s="18"/>
      <c r="D131" s="144">
        <v>40848</v>
      </c>
      <c r="E131" s="201">
        <f t="shared" si="1"/>
        <v>1.7940833333333333</v>
      </c>
      <c r="F131" s="18"/>
      <c r="G131" s="18"/>
      <c r="N131" s="110"/>
    </row>
    <row r="132" spans="2:14" s="5" customFormat="1" x14ac:dyDescent="0.25">
      <c r="B132" s="68">
        <f>+'Histórico ventas vivienda'!B132-'Histórico ventas VIS'!B132</f>
        <v>1230</v>
      </c>
      <c r="C132" s="18"/>
      <c r="D132" s="144">
        <v>40878</v>
      </c>
      <c r="E132" s="201">
        <f t="shared" si="1"/>
        <v>1.7858333333333332</v>
      </c>
      <c r="F132" s="18"/>
      <c r="G132" s="18"/>
      <c r="N132" s="110"/>
    </row>
    <row r="133" spans="2:14" s="5" customFormat="1" x14ac:dyDescent="0.25">
      <c r="B133" s="68">
        <f>+'Histórico ventas vivienda'!B133-'Histórico ventas VIS'!B133</f>
        <v>1558</v>
      </c>
      <c r="C133" s="18"/>
      <c r="D133" s="144">
        <v>40909</v>
      </c>
      <c r="E133" s="201">
        <f t="shared" si="1"/>
        <v>1.7870833333333334</v>
      </c>
      <c r="F133" s="18"/>
      <c r="G133" s="18"/>
      <c r="N133" s="110"/>
    </row>
    <row r="134" spans="2:14" s="5" customFormat="1" x14ac:dyDescent="0.25">
      <c r="B134" s="68">
        <f>+'Histórico ventas vivienda'!B134-'Histórico ventas VIS'!B134</f>
        <v>1871</v>
      </c>
      <c r="C134" s="18"/>
      <c r="D134" s="144">
        <v>40940</v>
      </c>
      <c r="E134" s="201">
        <f t="shared" si="1"/>
        <v>1.7767500000000001</v>
      </c>
      <c r="F134" s="18"/>
      <c r="G134" s="18"/>
      <c r="N134" s="110"/>
    </row>
    <row r="135" spans="2:14" s="5" customFormat="1" x14ac:dyDescent="0.25">
      <c r="B135" s="68">
        <f>+'Histórico ventas vivienda'!B135-'Histórico ventas VIS'!B135</f>
        <v>1777</v>
      </c>
      <c r="C135" s="18"/>
      <c r="D135" s="144">
        <v>40969</v>
      </c>
      <c r="E135" s="201">
        <f t="shared" si="1"/>
        <v>1.7611666666666668</v>
      </c>
      <c r="F135" s="18"/>
      <c r="G135" s="18"/>
      <c r="N135" s="110"/>
    </row>
    <row r="136" spans="2:14" s="5" customFormat="1" x14ac:dyDescent="0.25">
      <c r="B136" s="68">
        <f>+'Histórico ventas vivienda'!B136-'Histórico ventas VIS'!B136</f>
        <v>1586</v>
      </c>
      <c r="C136" s="18"/>
      <c r="D136" s="144">
        <v>41000</v>
      </c>
      <c r="E136" s="201">
        <f t="shared" si="1"/>
        <v>1.7174166666666668</v>
      </c>
      <c r="F136" s="18"/>
      <c r="G136" s="18"/>
      <c r="N136" s="110"/>
    </row>
    <row r="137" spans="2:14" s="5" customFormat="1" x14ac:dyDescent="0.25">
      <c r="B137" s="68">
        <f>+'Histórico ventas vivienda'!B137-'Histórico ventas VIS'!B137</f>
        <v>1403</v>
      </c>
      <c r="C137" s="18"/>
      <c r="D137" s="144">
        <v>41030</v>
      </c>
      <c r="E137" s="201">
        <f t="shared" ref="E137:E154" si="2">+AVERAGE(B126:B137)/1000</f>
        <v>1.6748333333333332</v>
      </c>
      <c r="F137" s="18"/>
      <c r="G137" s="18"/>
      <c r="N137" s="110"/>
    </row>
    <row r="138" spans="2:14" s="5" customFormat="1" x14ac:dyDescent="0.25">
      <c r="B138" s="68">
        <f>+'Histórico ventas vivienda'!B138-'Histórico ventas VIS'!B138</f>
        <v>1688</v>
      </c>
      <c r="C138" s="18"/>
      <c r="D138" s="144">
        <v>41061</v>
      </c>
      <c r="E138" s="201">
        <f t="shared" si="2"/>
        <v>1.6595833333333332</v>
      </c>
      <c r="F138" s="18"/>
      <c r="G138" s="18"/>
      <c r="N138" s="110"/>
    </row>
    <row r="139" spans="2:14" s="5" customFormat="1" x14ac:dyDescent="0.25">
      <c r="B139" s="68">
        <f>+'Histórico ventas vivienda'!B139-'Histórico ventas VIS'!B139</f>
        <v>1497</v>
      </c>
      <c r="C139" s="18"/>
      <c r="D139" s="144">
        <v>41091</v>
      </c>
      <c r="E139" s="201">
        <f t="shared" si="2"/>
        <v>1.63775</v>
      </c>
      <c r="F139" s="18"/>
      <c r="G139" s="18"/>
      <c r="N139" s="110"/>
    </row>
    <row r="140" spans="2:14" s="5" customFormat="1" x14ac:dyDescent="0.25">
      <c r="B140" s="68">
        <f>+'Histórico ventas vivienda'!B140-'Histórico ventas VIS'!B140</f>
        <v>1589</v>
      </c>
      <c r="C140" s="18"/>
      <c r="D140" s="144">
        <v>41122</v>
      </c>
      <c r="E140" s="201">
        <f t="shared" si="2"/>
        <v>1.6174166666666667</v>
      </c>
      <c r="F140" s="18"/>
      <c r="G140" s="18"/>
      <c r="N140" s="110"/>
    </row>
    <row r="141" spans="2:14" s="5" customFormat="1" x14ac:dyDescent="0.25">
      <c r="B141" s="68">
        <f>+'Histórico ventas vivienda'!B141-'Histórico ventas VIS'!B141</f>
        <v>1504</v>
      </c>
      <c r="C141" s="18"/>
      <c r="D141" s="144">
        <v>41153</v>
      </c>
      <c r="E141" s="201">
        <f t="shared" si="2"/>
        <v>1.5807500000000001</v>
      </c>
      <c r="F141" s="18"/>
      <c r="G141" s="18"/>
      <c r="N141" s="110"/>
    </row>
    <row r="142" spans="2:14" s="5" customFormat="1" x14ac:dyDescent="0.25">
      <c r="B142" s="68">
        <f>+'Histórico ventas vivienda'!B142-'Histórico ventas VIS'!B142</f>
        <v>1297</v>
      </c>
      <c r="C142" s="18"/>
      <c r="D142" s="144">
        <v>41183</v>
      </c>
      <c r="E142" s="201">
        <f t="shared" si="2"/>
        <v>1.5369166666666667</v>
      </c>
      <c r="F142" s="18"/>
      <c r="G142" s="18"/>
      <c r="N142" s="110"/>
    </row>
    <row r="143" spans="2:14" s="5" customFormat="1" x14ac:dyDescent="0.25">
      <c r="B143" s="68">
        <f>+'Histórico ventas vivienda'!B143-'Histórico ventas VIS'!B143</f>
        <v>1232</v>
      </c>
      <c r="C143" s="18"/>
      <c r="D143" s="144">
        <v>41214</v>
      </c>
      <c r="E143" s="201">
        <f t="shared" si="2"/>
        <v>1.5193333333333332</v>
      </c>
      <c r="F143" s="18"/>
      <c r="G143" s="18"/>
      <c r="N143" s="110"/>
    </row>
    <row r="144" spans="2:14" s="5" customFormat="1" x14ac:dyDescent="0.25">
      <c r="B144" s="68">
        <f>+'Histórico ventas vivienda'!B144-'Histórico ventas VIS'!B144</f>
        <v>1051</v>
      </c>
      <c r="C144" s="18"/>
      <c r="D144" s="144">
        <v>41244</v>
      </c>
      <c r="E144" s="201">
        <f t="shared" si="2"/>
        <v>1.5044166666666667</v>
      </c>
      <c r="F144" s="18"/>
      <c r="G144" s="18"/>
      <c r="N144" s="110"/>
    </row>
    <row r="145" spans="2:34" s="5" customFormat="1" x14ac:dyDescent="0.25">
      <c r="B145" s="68">
        <f>+'Histórico ventas vivienda'!B145-'Histórico ventas VIS'!B145</f>
        <v>1291</v>
      </c>
      <c r="C145" s="18"/>
      <c r="D145" s="144">
        <v>41275</v>
      </c>
      <c r="E145" s="201">
        <f t="shared" si="2"/>
        <v>1.4821666666666666</v>
      </c>
      <c r="F145" s="18"/>
      <c r="G145" s="18"/>
      <c r="N145" s="110"/>
    </row>
    <row r="146" spans="2:34" s="158" customFormat="1" x14ac:dyDescent="0.25">
      <c r="B146" s="68">
        <f>+'Histórico ventas vivienda'!B146-'Histórico ventas VIS'!B146</f>
        <v>1416</v>
      </c>
      <c r="C146" s="18"/>
      <c r="D146" s="144">
        <v>41306</v>
      </c>
      <c r="E146" s="201">
        <f t="shared" si="2"/>
        <v>1.44425</v>
      </c>
      <c r="F146" s="29"/>
      <c r="G146" s="29"/>
      <c r="N146" s="112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</row>
    <row r="147" spans="2:34" s="158" customFormat="1" x14ac:dyDescent="0.25">
      <c r="B147" s="68">
        <f>+'Histórico ventas vivienda'!B147-'Histórico ventas VIS'!B147</f>
        <v>1313</v>
      </c>
      <c r="C147" s="18"/>
      <c r="D147" s="144">
        <v>41334</v>
      </c>
      <c r="E147" s="201">
        <f t="shared" si="2"/>
        <v>1.4055833333333332</v>
      </c>
      <c r="F147" s="29"/>
      <c r="G147" s="29"/>
      <c r="N147" s="112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</row>
    <row r="148" spans="2:34" s="158" customFormat="1" x14ac:dyDescent="0.25">
      <c r="B148" s="68">
        <f>+'Histórico ventas vivienda'!B148-'Histórico ventas VIS'!B148</f>
        <v>1070</v>
      </c>
      <c r="C148" s="18"/>
      <c r="D148" s="144">
        <v>41365</v>
      </c>
      <c r="E148" s="201">
        <f t="shared" si="2"/>
        <v>1.3625833333333333</v>
      </c>
      <c r="F148" s="29"/>
      <c r="G148" s="29"/>
      <c r="N148" s="112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</row>
    <row r="149" spans="2:34" s="158" customFormat="1" x14ac:dyDescent="0.25">
      <c r="B149" s="68">
        <f>+'Histórico ventas vivienda'!B149-'Histórico ventas VIS'!B149</f>
        <v>1552</v>
      </c>
      <c r="C149" s="18"/>
      <c r="D149" s="144">
        <v>41395</v>
      </c>
      <c r="E149" s="201">
        <f t="shared" si="2"/>
        <v>1.375</v>
      </c>
      <c r="F149" s="29"/>
      <c r="G149" s="29"/>
      <c r="N149" s="112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</row>
    <row r="150" spans="2:34" s="158" customFormat="1" x14ac:dyDescent="0.25">
      <c r="B150" s="68">
        <f>+'Histórico ventas vivienda'!B150-'Histórico ventas VIS'!B150</f>
        <v>1562</v>
      </c>
      <c r="C150" s="18"/>
      <c r="D150" s="144">
        <v>41426</v>
      </c>
      <c r="E150" s="201">
        <f t="shared" si="2"/>
        <v>1.3645</v>
      </c>
      <c r="F150" s="29"/>
      <c r="G150" s="29"/>
      <c r="N150" s="112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</row>
    <row r="151" spans="2:34" s="158" customFormat="1" x14ac:dyDescent="0.25">
      <c r="B151" s="68">
        <f>+'Histórico ventas vivienda'!B151-'Histórico ventas VIS'!B151</f>
        <v>1479</v>
      </c>
      <c r="C151" s="18"/>
      <c r="D151" s="144">
        <v>41456</v>
      </c>
      <c r="E151" s="201">
        <f t="shared" si="2"/>
        <v>1.363</v>
      </c>
      <c r="F151" s="29"/>
      <c r="G151" s="29"/>
      <c r="N151" s="112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</row>
    <row r="152" spans="2:34" s="158" customFormat="1" x14ac:dyDescent="0.25">
      <c r="B152" s="68">
        <f>+'Histórico ventas vivienda'!B152-'Histórico ventas VIS'!B152</f>
        <v>1852</v>
      </c>
      <c r="C152" s="29"/>
      <c r="D152" s="144">
        <v>41487</v>
      </c>
      <c r="E152" s="201">
        <f t="shared" si="2"/>
        <v>1.3849166666666668</v>
      </c>
      <c r="F152" s="29"/>
      <c r="G152" s="29"/>
      <c r="N152" s="112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</row>
    <row r="153" spans="2:34" s="158" customFormat="1" x14ac:dyDescent="0.25">
      <c r="B153" s="68">
        <f>+'Histórico ventas vivienda'!B153-'Histórico ventas VIS'!B153</f>
        <v>1531</v>
      </c>
      <c r="C153" s="29"/>
      <c r="D153" s="144">
        <v>41518</v>
      </c>
      <c r="E153" s="201">
        <f t="shared" si="2"/>
        <v>1.3871666666666667</v>
      </c>
      <c r="F153" s="29"/>
      <c r="G153" s="29"/>
      <c r="N153" s="112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</row>
    <row r="154" spans="2:34" s="158" customFormat="1" x14ac:dyDescent="0.25">
      <c r="B154" s="68">
        <f>+'Histórico ventas vivienda'!B154-'Histórico ventas VIS'!B154</f>
        <v>1549</v>
      </c>
      <c r="C154" s="29"/>
      <c r="D154" s="144">
        <v>41548</v>
      </c>
      <c r="E154" s="201">
        <f t="shared" si="2"/>
        <v>1.4081666666666668</v>
      </c>
      <c r="F154" s="29"/>
      <c r="G154" s="29"/>
      <c r="N154" s="112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</row>
    <row r="155" spans="2:34" s="112" customFormat="1" x14ac:dyDescent="0.25">
      <c r="B155" s="68">
        <f>+'Histórico ventas vivienda'!B155-'Histórico ventas VIS'!B155</f>
        <v>1305</v>
      </c>
      <c r="C155" s="29"/>
      <c r="D155" s="144">
        <v>41579</v>
      </c>
      <c r="E155" s="201">
        <f t="shared" ref="E155:E164" si="3">+AVERAGE(B144:B155)/1000</f>
        <v>1.41425</v>
      </c>
      <c r="F155" s="29"/>
      <c r="G155" s="29"/>
      <c r="O155" s="5"/>
      <c r="P155" s="5"/>
      <c r="Q155" s="5"/>
      <c r="R155" s="5"/>
      <c r="S155" s="5"/>
      <c r="T155" s="5"/>
      <c r="U155" s="5"/>
      <c r="V155" s="110"/>
      <c r="W155" s="110"/>
      <c r="X155" s="110"/>
      <c r="Y155" s="110"/>
      <c r="Z155" s="110"/>
      <c r="AA155" s="110"/>
      <c r="AB155" s="110"/>
      <c r="AC155" s="110"/>
      <c r="AD155" s="110"/>
      <c r="AE155" s="110"/>
      <c r="AF155" s="110"/>
      <c r="AG155" s="110"/>
      <c r="AH155" s="110"/>
    </row>
    <row r="156" spans="2:34" s="112" customFormat="1" x14ac:dyDescent="0.25">
      <c r="B156" s="68">
        <f>+'Histórico ventas vivienda'!B156-'Histórico ventas VIS'!B156</f>
        <v>972</v>
      </c>
      <c r="C156" s="29"/>
      <c r="D156" s="144">
        <v>41609</v>
      </c>
      <c r="E156" s="201">
        <f t="shared" si="3"/>
        <v>1.4076666666666668</v>
      </c>
      <c r="F156" s="29"/>
      <c r="G156" s="29"/>
      <c r="O156" s="5"/>
      <c r="P156" s="5"/>
      <c r="Q156" s="5"/>
      <c r="R156" s="5"/>
      <c r="S156" s="5"/>
      <c r="T156" s="5"/>
      <c r="U156" s="5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  <c r="AF156" s="110"/>
      <c r="AG156" s="110"/>
      <c r="AH156" s="110"/>
    </row>
    <row r="157" spans="2:34" s="112" customFormat="1" x14ac:dyDescent="0.25">
      <c r="B157" s="68">
        <f>+'Histórico ventas vivienda'!B157-'Histórico ventas VIS'!B157</f>
        <v>1333</v>
      </c>
      <c r="C157" s="29"/>
      <c r="D157" s="144">
        <v>41640</v>
      </c>
      <c r="E157" s="201">
        <f t="shared" si="3"/>
        <v>1.4111666666666667</v>
      </c>
      <c r="F157" s="29"/>
      <c r="G157" s="29"/>
      <c r="O157" s="5"/>
      <c r="P157" s="5"/>
      <c r="Q157" s="5"/>
      <c r="R157" s="5"/>
      <c r="S157" s="5"/>
      <c r="T157" s="5"/>
      <c r="U157" s="5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  <c r="AF157" s="110"/>
      <c r="AG157" s="110"/>
      <c r="AH157" s="110"/>
    </row>
    <row r="158" spans="2:34" s="112" customFormat="1" x14ac:dyDescent="0.25">
      <c r="B158" s="68">
        <f>+'Histórico ventas vivienda'!B158-'Histórico ventas VIS'!B158</f>
        <v>1296</v>
      </c>
      <c r="C158" s="29"/>
      <c r="D158" s="144">
        <v>41671</v>
      </c>
      <c r="E158" s="201">
        <f t="shared" si="3"/>
        <v>1.4011666666666667</v>
      </c>
      <c r="F158" s="29"/>
      <c r="G158" s="29"/>
      <c r="O158" s="5"/>
      <c r="P158" s="5"/>
      <c r="Q158" s="5"/>
      <c r="R158" s="5"/>
      <c r="S158" s="5"/>
      <c r="T158" s="5"/>
      <c r="U158" s="5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  <c r="AF158" s="110"/>
      <c r="AG158" s="110"/>
      <c r="AH158" s="110"/>
    </row>
    <row r="159" spans="2:34" s="112" customFormat="1" x14ac:dyDescent="0.25">
      <c r="B159" s="68">
        <f>+'Histórico ventas vivienda'!B159-'Histórico ventas VIS'!B159</f>
        <v>1351</v>
      </c>
      <c r="C159" s="29"/>
      <c r="D159" s="144">
        <v>41699</v>
      </c>
      <c r="E159" s="201">
        <f t="shared" si="3"/>
        <v>1.4043333333333332</v>
      </c>
      <c r="F159" s="29"/>
      <c r="G159" s="29"/>
      <c r="O159" s="5"/>
      <c r="P159" s="5"/>
      <c r="Q159" s="5"/>
      <c r="R159" s="5"/>
      <c r="S159" s="5"/>
      <c r="T159" s="5"/>
      <c r="U159" s="5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  <c r="AF159" s="110"/>
      <c r="AG159" s="110"/>
      <c r="AH159" s="110"/>
    </row>
    <row r="160" spans="2:34" x14ac:dyDescent="0.25">
      <c r="B160" s="68">
        <f>+'Histórico ventas vivienda'!B160-'Histórico ventas VIS'!B160</f>
        <v>1097</v>
      </c>
      <c r="C160" s="29"/>
      <c r="D160" s="144">
        <v>41730</v>
      </c>
      <c r="E160" s="201">
        <f t="shared" si="3"/>
        <v>1.4065833333333333</v>
      </c>
      <c r="F160" s="29"/>
      <c r="G160" s="29"/>
    </row>
    <row r="161" spans="2:7" x14ac:dyDescent="0.25">
      <c r="B161" s="68">
        <f>+'Histórico ventas vivienda'!B161-'Histórico ventas VIS'!B161</f>
        <v>997</v>
      </c>
      <c r="C161" s="29"/>
      <c r="D161" s="144">
        <v>41760</v>
      </c>
      <c r="E161" s="201">
        <f t="shared" si="3"/>
        <v>1.3603333333333332</v>
      </c>
      <c r="F161" s="29"/>
      <c r="G161" s="29"/>
    </row>
    <row r="162" spans="2:7" x14ac:dyDescent="0.25">
      <c r="B162" s="68">
        <f>+'Histórico ventas vivienda'!B162-'Histórico ventas VIS'!B162</f>
        <v>853</v>
      </c>
      <c r="C162" s="29"/>
      <c r="D162" s="144">
        <v>41791</v>
      </c>
      <c r="E162" s="201">
        <f t="shared" si="3"/>
        <v>1.30125</v>
      </c>
      <c r="F162" s="29"/>
      <c r="G162" s="29"/>
    </row>
    <row r="163" spans="2:7" x14ac:dyDescent="0.25">
      <c r="B163" s="68">
        <v>891.00000000000023</v>
      </c>
      <c r="C163" s="29"/>
      <c r="D163" s="144">
        <v>41821</v>
      </c>
      <c r="E163" s="201">
        <f t="shared" si="3"/>
        <v>1.2522500000000001</v>
      </c>
      <c r="F163" s="29"/>
      <c r="G163" s="29"/>
    </row>
    <row r="164" spans="2:7" x14ac:dyDescent="0.25">
      <c r="B164" s="68">
        <v>1256</v>
      </c>
      <c r="C164" s="29"/>
      <c r="D164" s="144">
        <v>41852</v>
      </c>
      <c r="E164" s="201">
        <f t="shared" si="3"/>
        <v>1.2025833333333333</v>
      </c>
      <c r="F164" s="29"/>
      <c r="G164" s="29"/>
    </row>
    <row r="165" spans="2:7" x14ac:dyDescent="0.25">
      <c r="B165" s="68"/>
      <c r="C165" s="29"/>
      <c r="D165" s="144">
        <v>41883</v>
      </c>
      <c r="E165" s="29"/>
      <c r="F165" s="29"/>
      <c r="G165" s="29"/>
    </row>
    <row r="166" spans="2:7" x14ac:dyDescent="0.25">
      <c r="B166" s="68"/>
      <c r="C166" s="29"/>
      <c r="D166" s="144">
        <v>41913</v>
      </c>
      <c r="E166" s="29"/>
      <c r="F166" s="29"/>
      <c r="G166" s="2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66"/>
  <sheetViews>
    <sheetView showGridLines="0" zoomScaleSheetLayoutView="8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2.42578125" style="29" hidden="1" customWidth="1"/>
    <col min="15" max="20" width="11.42578125" style="18"/>
    <col min="21" max="25" width="11.42578125" style="110"/>
    <col min="26" max="31" width="11.42578125" style="143"/>
    <col min="32" max="16384" width="11.42578125" style="28"/>
  </cols>
  <sheetData>
    <row r="1" spans="1:20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20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20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20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20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20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20" x14ac:dyDescent="0.25">
      <c r="A7" s="49"/>
      <c r="B7" s="30"/>
      <c r="C7" s="235" t="s">
        <v>170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20" x14ac:dyDescent="0.25">
      <c r="A8" s="49"/>
      <c r="B8" s="30"/>
      <c r="C8" s="232" t="s">
        <v>94</v>
      </c>
      <c r="D8" s="232"/>
      <c r="E8" s="232"/>
      <c r="F8" s="232"/>
      <c r="G8" s="232"/>
      <c r="H8" s="232"/>
      <c r="I8" s="232"/>
      <c r="J8" s="232"/>
      <c r="K8" s="232"/>
      <c r="L8" s="51"/>
      <c r="M8" s="161"/>
    </row>
    <row r="9" spans="1:20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20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20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142"/>
    </row>
    <row r="12" spans="1:20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20" x14ac:dyDescent="0.25">
      <c r="A13" s="49"/>
      <c r="B13" s="60" t="s">
        <v>3</v>
      </c>
      <c r="C13" s="63">
        <f t="shared" ref="C13:C24" si="0">+O13/1000</f>
        <v>17.199000000000002</v>
      </c>
      <c r="D13" s="63">
        <f t="shared" ref="D13:D24" si="1">+P13/1000</f>
        <v>15.439</v>
      </c>
      <c r="E13" s="63">
        <f t="shared" ref="E13:E24" si="2">+Q13/1000</f>
        <v>11.849</v>
      </c>
      <c r="F13" s="63">
        <f t="shared" ref="F13:F24" si="3">+R13/1000</f>
        <v>11.151</v>
      </c>
      <c r="G13" s="63">
        <f t="shared" ref="G13:G24" si="4">+S13/1000</f>
        <v>12.159000000000001</v>
      </c>
      <c r="H13" s="65">
        <f t="shared" ref="H13:H22" si="5">+T13/1000</f>
        <v>13.500999999999999</v>
      </c>
      <c r="I13" s="63">
        <f t="shared" ref="I13:I20" si="6">IF(OR(OR(H13=0,G13=0),H13=""),"",(H13/G13-1)*100)</f>
        <v>11.037091866107396</v>
      </c>
      <c r="J13" s="63">
        <f t="shared" ref="J13:J20" si="7">IF(OR(OR(H13=0,G13=0),H13=""),"",H13/G13*100)</f>
        <v>111.0370918661074</v>
      </c>
      <c r="K13" s="63">
        <f t="shared" ref="K13:K20" si="8">IF(OR(OR(H13=0,G13=0),H13=""),"",(G13/F13-1)*100)</f>
        <v>9.0395480225988756</v>
      </c>
      <c r="L13" s="51"/>
      <c r="N13" s="28">
        <f t="shared" ref="N13:N24" si="9">IF(H13="","",1)</f>
        <v>1</v>
      </c>
      <c r="O13" s="68">
        <v>17199</v>
      </c>
      <c r="P13" s="68">
        <v>15439</v>
      </c>
      <c r="Q13" s="68">
        <v>11849</v>
      </c>
      <c r="R13" s="68">
        <v>11151</v>
      </c>
      <c r="S13" s="68">
        <v>12159</v>
      </c>
      <c r="T13" s="204">
        <v>13501</v>
      </c>
    </row>
    <row r="14" spans="1:20" x14ac:dyDescent="0.25">
      <c r="A14" s="49"/>
      <c r="B14" s="60" t="s">
        <v>4</v>
      </c>
      <c r="C14" s="63">
        <f t="shared" si="0"/>
        <v>16.018999999999998</v>
      </c>
      <c r="D14" s="63">
        <f t="shared" si="1"/>
        <v>13.776</v>
      </c>
      <c r="E14" s="63">
        <f t="shared" si="2"/>
        <v>11.818</v>
      </c>
      <c r="F14" s="63">
        <f t="shared" si="3"/>
        <v>11.090999999999999</v>
      </c>
      <c r="G14" s="63">
        <f t="shared" si="4"/>
        <v>11.472</v>
      </c>
      <c r="H14" s="65">
        <f t="shared" si="5"/>
        <v>14.186</v>
      </c>
      <c r="I14" s="63">
        <f>IF(OR(OR(H14=0,G14=0),H14=""),"",(H14/G14-1)*100)</f>
        <v>23.657601115760119</v>
      </c>
      <c r="J14" s="63">
        <f>IF(OR(OR(H14=0,G14=0),H14=""),"",H14/G14*100)</f>
        <v>123.65760111576012</v>
      </c>
      <c r="K14" s="63">
        <f>IF(OR(OR(H14=0,G14=0),H14=""),"",(G14/F14-1)*100)</f>
        <v>3.4352177441168585</v>
      </c>
      <c r="L14" s="51"/>
      <c r="N14" s="28">
        <f t="shared" si="9"/>
        <v>1</v>
      </c>
      <c r="O14" s="68">
        <v>16019</v>
      </c>
      <c r="P14" s="68">
        <v>13776</v>
      </c>
      <c r="Q14" s="68">
        <v>11818</v>
      </c>
      <c r="R14" s="68">
        <v>11091</v>
      </c>
      <c r="S14" s="68">
        <v>11472</v>
      </c>
      <c r="T14" s="204">
        <v>14186</v>
      </c>
    </row>
    <row r="15" spans="1:20" x14ac:dyDescent="0.25">
      <c r="A15" s="49"/>
      <c r="B15" s="60" t="s">
        <v>5</v>
      </c>
      <c r="C15" s="63">
        <f t="shared" si="0"/>
        <v>16.184999999999999</v>
      </c>
      <c r="D15" s="63">
        <f t="shared" si="1"/>
        <v>13.27</v>
      </c>
      <c r="E15" s="63">
        <f t="shared" si="2"/>
        <v>11.458</v>
      </c>
      <c r="F15" s="63">
        <f t="shared" si="3"/>
        <v>11.608000000000001</v>
      </c>
      <c r="G15" s="63">
        <f t="shared" si="4"/>
        <v>11.608000000000001</v>
      </c>
      <c r="H15" s="65">
        <f t="shared" si="5"/>
        <v>13.749000000000001</v>
      </c>
      <c r="I15" s="63">
        <f>IF(OR(OR(H15=0,G15=0),H15=""),"",(H15/G15-1)*100)</f>
        <v>18.44417643004823</v>
      </c>
      <c r="J15" s="63">
        <f>IF(OR(OR(H15=0,G15=0),H15=""),"",H15/G15*100)</f>
        <v>118.44417643004823</v>
      </c>
      <c r="K15" s="63">
        <f>IF(OR(OR(H15=0,G15=0),H15=""),"",(G15/F15-1)*100)</f>
        <v>0</v>
      </c>
      <c r="L15" s="51"/>
      <c r="N15" s="28">
        <f t="shared" si="9"/>
        <v>1</v>
      </c>
      <c r="O15" s="68">
        <v>16185</v>
      </c>
      <c r="P15" s="68">
        <v>13270</v>
      </c>
      <c r="Q15" s="68">
        <v>11458</v>
      </c>
      <c r="R15" s="68">
        <v>11608</v>
      </c>
      <c r="S15" s="68">
        <v>11608</v>
      </c>
      <c r="T15" s="204">
        <v>13749</v>
      </c>
    </row>
    <row r="16" spans="1:20" x14ac:dyDescent="0.25">
      <c r="A16" s="49"/>
      <c r="B16" s="60" t="s">
        <v>6</v>
      </c>
      <c r="C16" s="63">
        <f t="shared" si="0"/>
        <v>16.504999999999999</v>
      </c>
      <c r="D16" s="63">
        <f t="shared" si="1"/>
        <v>12.449</v>
      </c>
      <c r="E16" s="63">
        <f t="shared" si="2"/>
        <v>12.475</v>
      </c>
      <c r="F16" s="63">
        <f t="shared" si="3"/>
        <v>11.901</v>
      </c>
      <c r="G16" s="63">
        <f t="shared" si="4"/>
        <v>11.513999999999999</v>
      </c>
      <c r="H16" s="65">
        <f t="shared" si="5"/>
        <v>13.875</v>
      </c>
      <c r="I16" s="63">
        <f>IF(OR(OR(H16=0,G16=0),H16=""),"",(H16/G16-1)*100)</f>
        <v>20.505471599791569</v>
      </c>
      <c r="J16" s="63">
        <f>IF(OR(OR(H16=0,G16=0),H16=""),"",H16/G16*100)</f>
        <v>120.50547159979158</v>
      </c>
      <c r="K16" s="63">
        <f>IF(OR(OR(H16=0,G16=0),H16=""),"",(G16/F16-1)*100)</f>
        <v>-3.2518275775144989</v>
      </c>
      <c r="L16" s="51"/>
      <c r="N16" s="28">
        <f t="shared" si="9"/>
        <v>1</v>
      </c>
      <c r="O16" s="68">
        <v>16505</v>
      </c>
      <c r="P16" s="68">
        <v>12449</v>
      </c>
      <c r="Q16" s="68">
        <v>12475</v>
      </c>
      <c r="R16" s="68">
        <v>11901</v>
      </c>
      <c r="S16" s="68">
        <v>11514</v>
      </c>
      <c r="T16" s="204">
        <v>13875</v>
      </c>
    </row>
    <row r="17" spans="1:31" x14ac:dyDescent="0.25">
      <c r="A17" s="49"/>
      <c r="B17" s="60" t="s">
        <v>7</v>
      </c>
      <c r="C17" s="63">
        <f t="shared" si="0"/>
        <v>16.347000000000001</v>
      </c>
      <c r="D17" s="63">
        <f t="shared" si="1"/>
        <v>12.137</v>
      </c>
      <c r="E17" s="63">
        <f t="shared" si="2"/>
        <v>12.93</v>
      </c>
      <c r="F17" s="63">
        <f t="shared" si="3"/>
        <v>11.629</v>
      </c>
      <c r="G17" s="63">
        <f t="shared" si="4"/>
        <v>12.287000000000001</v>
      </c>
      <c r="H17" s="65">
        <f t="shared" si="5"/>
        <v>14.177</v>
      </c>
      <c r="I17" s="63">
        <f>IF(OR(OR(H17=0,G17=0),H17=""),"",(H17/G17-1)*100)</f>
        <v>15.382111174411971</v>
      </c>
      <c r="J17" s="63">
        <f>IF(OR(OR(H17=0,G17=0),H17=""),"",H17/G17*100)</f>
        <v>115.38211117441197</v>
      </c>
      <c r="K17" s="63">
        <f>IF(OR(OR(H17=0,G17=0),H17=""),"",(G17/F17-1)*100)</f>
        <v>5.6582681227964615</v>
      </c>
      <c r="L17" s="51"/>
      <c r="N17" s="28">
        <f t="shared" si="9"/>
        <v>1</v>
      </c>
      <c r="O17" s="68">
        <v>16347</v>
      </c>
      <c r="P17" s="68">
        <v>12137</v>
      </c>
      <c r="Q17" s="68">
        <v>12930</v>
      </c>
      <c r="R17" s="68">
        <v>11629</v>
      </c>
      <c r="S17" s="68">
        <v>12287</v>
      </c>
      <c r="T17" s="204">
        <v>14177</v>
      </c>
    </row>
    <row r="18" spans="1:31" x14ac:dyDescent="0.25">
      <c r="A18" s="49"/>
      <c r="B18" s="60" t="s">
        <v>8</v>
      </c>
      <c r="C18" s="63">
        <f t="shared" si="0"/>
        <v>15.166</v>
      </c>
      <c r="D18" s="63">
        <f t="shared" si="1"/>
        <v>11.272</v>
      </c>
      <c r="E18" s="63">
        <f t="shared" si="2"/>
        <v>12.867000000000001</v>
      </c>
      <c r="F18" s="63">
        <f t="shared" si="3"/>
        <v>12.606</v>
      </c>
      <c r="G18" s="63">
        <f t="shared" si="4"/>
        <v>11.803000000000001</v>
      </c>
      <c r="H18" s="65">
        <f t="shared" si="5"/>
        <v>13.784000000000001</v>
      </c>
      <c r="I18" s="63">
        <f>IF(OR(OR(H18=0,G18=0),H18=""),"",(H18/G18-1)*100)</f>
        <v>16.783868508006439</v>
      </c>
      <c r="J18" s="63">
        <f>IF(OR(OR(H18=0,G18=0),H18=""),"",H18/G18*100)</f>
        <v>116.78386850800644</v>
      </c>
      <c r="K18" s="63">
        <f>IF(OR(OR(H18=0,G18=0),H18=""),"",(G18/F18-1)*100)</f>
        <v>-6.3699825479930139</v>
      </c>
      <c r="L18" s="51"/>
      <c r="N18" s="28">
        <f t="shared" si="9"/>
        <v>1</v>
      </c>
      <c r="O18" s="68">
        <v>15166</v>
      </c>
      <c r="P18" s="68">
        <v>11272</v>
      </c>
      <c r="Q18" s="68">
        <v>12867</v>
      </c>
      <c r="R18" s="68">
        <v>12606</v>
      </c>
      <c r="S18" s="68">
        <v>11803</v>
      </c>
      <c r="T18" s="204">
        <v>13784</v>
      </c>
    </row>
    <row r="19" spans="1:31" x14ac:dyDescent="0.25">
      <c r="A19" s="49"/>
      <c r="B19" s="60" t="s">
        <v>9</v>
      </c>
      <c r="C19" s="63">
        <f t="shared" si="0"/>
        <v>14.763999999999999</v>
      </c>
      <c r="D19" s="63">
        <f t="shared" si="1"/>
        <v>10.864000000000001</v>
      </c>
      <c r="E19" s="63">
        <f t="shared" si="2"/>
        <v>11.875</v>
      </c>
      <c r="F19" s="63">
        <f t="shared" si="3"/>
        <v>11.79</v>
      </c>
      <c r="G19" s="63">
        <f t="shared" si="4"/>
        <v>11.955</v>
      </c>
      <c r="H19" s="65">
        <f t="shared" si="5"/>
        <v>13.657</v>
      </c>
      <c r="I19" s="63">
        <f t="shared" si="6"/>
        <v>14.23672103722291</v>
      </c>
      <c r="J19" s="63">
        <f t="shared" si="7"/>
        <v>114.23672103722291</v>
      </c>
      <c r="K19" s="63">
        <f t="shared" si="8"/>
        <v>1.3994910941475869</v>
      </c>
      <c r="L19" s="51"/>
      <c r="N19" s="28">
        <f t="shared" si="9"/>
        <v>1</v>
      </c>
      <c r="O19" s="68">
        <v>14764</v>
      </c>
      <c r="P19" s="68">
        <v>10864</v>
      </c>
      <c r="Q19" s="68">
        <v>11875</v>
      </c>
      <c r="R19" s="68">
        <v>11790</v>
      </c>
      <c r="S19" s="68">
        <v>11955</v>
      </c>
      <c r="T19" s="204">
        <v>13657</v>
      </c>
    </row>
    <row r="20" spans="1:31" x14ac:dyDescent="0.25">
      <c r="A20" s="49"/>
      <c r="B20" s="60" t="s">
        <v>10</v>
      </c>
      <c r="C20" s="63">
        <f t="shared" si="0"/>
        <v>14.26</v>
      </c>
      <c r="D20" s="63">
        <f t="shared" si="1"/>
        <v>10.712</v>
      </c>
      <c r="E20" s="63">
        <f t="shared" si="2"/>
        <v>11.552</v>
      </c>
      <c r="F20" s="63">
        <f t="shared" si="3"/>
        <v>11.27</v>
      </c>
      <c r="G20" s="63">
        <f t="shared" si="4"/>
        <v>11.79</v>
      </c>
      <c r="H20" s="65">
        <f t="shared" si="5"/>
        <v>13.291</v>
      </c>
      <c r="I20" s="63">
        <f t="shared" si="6"/>
        <v>12.731128074639543</v>
      </c>
      <c r="J20" s="63">
        <f t="shared" si="7"/>
        <v>112.73112807463954</v>
      </c>
      <c r="K20" s="63">
        <f t="shared" si="8"/>
        <v>4.6140195208518087</v>
      </c>
      <c r="L20" s="51"/>
      <c r="N20" s="28">
        <f t="shared" si="9"/>
        <v>1</v>
      </c>
      <c r="O20" s="68">
        <v>14260</v>
      </c>
      <c r="P20" s="68">
        <v>10712</v>
      </c>
      <c r="Q20" s="68">
        <v>11552</v>
      </c>
      <c r="R20" s="68">
        <v>11270</v>
      </c>
      <c r="S20" s="68">
        <v>11790</v>
      </c>
      <c r="T20" s="204">
        <v>13291</v>
      </c>
    </row>
    <row r="21" spans="1:31" x14ac:dyDescent="0.25">
      <c r="A21" s="49"/>
      <c r="B21" s="60" t="s">
        <v>11</v>
      </c>
      <c r="C21" s="63">
        <f t="shared" si="0"/>
        <v>13.944000000000001</v>
      </c>
      <c r="D21" s="63">
        <f t="shared" si="1"/>
        <v>11.092000000000001</v>
      </c>
      <c r="E21" s="63">
        <f t="shared" si="2"/>
        <v>12.141999999999999</v>
      </c>
      <c r="F21" s="63">
        <f t="shared" si="3"/>
        <v>11.811999999999999</v>
      </c>
      <c r="G21" s="63">
        <f t="shared" si="4"/>
        <v>12.757</v>
      </c>
      <c r="H21" s="65">
        <f t="shared" si="5"/>
        <v>13.617000000000001</v>
      </c>
      <c r="I21" s="63">
        <v>6.7413968801442445</v>
      </c>
      <c r="J21" s="63">
        <v>106.74139688014424</v>
      </c>
      <c r="K21" s="63">
        <v>8.0003386386725399</v>
      </c>
      <c r="L21" s="51"/>
      <c r="N21" s="28">
        <f t="shared" si="9"/>
        <v>1</v>
      </c>
      <c r="O21" s="68">
        <v>13944</v>
      </c>
      <c r="P21" s="68">
        <v>11092</v>
      </c>
      <c r="Q21" s="68">
        <v>12142</v>
      </c>
      <c r="R21" s="68">
        <v>11812</v>
      </c>
      <c r="S21" s="68">
        <v>12757</v>
      </c>
      <c r="T21" s="204">
        <v>13617</v>
      </c>
    </row>
    <row r="22" spans="1:31" x14ac:dyDescent="0.25">
      <c r="A22" s="49"/>
      <c r="B22" s="60" t="s">
        <v>12</v>
      </c>
      <c r="C22" s="63">
        <f t="shared" si="0"/>
        <v>14.819000000000001</v>
      </c>
      <c r="D22" s="63">
        <f t="shared" si="1"/>
        <v>11.685</v>
      </c>
      <c r="E22" s="63">
        <f t="shared" si="2"/>
        <v>11.507</v>
      </c>
      <c r="F22" s="63">
        <f t="shared" si="3"/>
        <v>12.13</v>
      </c>
      <c r="G22" s="63">
        <f t="shared" si="4"/>
        <v>13.289</v>
      </c>
      <c r="H22" s="23">
        <f t="shared" si="5"/>
        <v>13.457000000000001</v>
      </c>
      <c r="I22" s="23">
        <f>IF(OR(OR(H22=0,G22=0),H22=""),"",(H22/G22-1)*100)</f>
        <v>1.2642034765595778</v>
      </c>
      <c r="J22" s="23">
        <f>IF(OR(OR(H22=0,G22=0),H22=""),"",H22/G22*100)</f>
        <v>101.26420347655957</v>
      </c>
      <c r="K22" s="23">
        <f>IF(OR(OR(H22=0,G22=0),H22=""),"",(G22/F22-1)*100)</f>
        <v>9.5548227535037</v>
      </c>
      <c r="L22" s="51"/>
      <c r="N22" s="28">
        <f t="shared" si="9"/>
        <v>1</v>
      </c>
      <c r="O22" s="68">
        <v>14819</v>
      </c>
      <c r="P22" s="68">
        <v>11685</v>
      </c>
      <c r="Q22" s="68">
        <v>11507</v>
      </c>
      <c r="R22" s="68">
        <v>12130</v>
      </c>
      <c r="S22" s="68">
        <v>13289</v>
      </c>
      <c r="T22" s="204">
        <v>13457</v>
      </c>
    </row>
    <row r="23" spans="1:31" x14ac:dyDescent="0.25">
      <c r="A23" s="49"/>
      <c r="B23" s="60" t="s">
        <v>13</v>
      </c>
      <c r="C23" s="63">
        <f t="shared" si="0"/>
        <v>13.943</v>
      </c>
      <c r="D23" s="63">
        <f t="shared" si="1"/>
        <v>12.237</v>
      </c>
      <c r="E23" s="63">
        <f t="shared" si="2"/>
        <v>11.547000000000001</v>
      </c>
      <c r="F23" s="63">
        <f t="shared" si="3"/>
        <v>12.356999999999999</v>
      </c>
      <c r="G23" s="63">
        <f t="shared" si="4"/>
        <v>14.866</v>
      </c>
      <c r="H23" s="65"/>
      <c r="I23" s="63" t="str">
        <f>IF(OR(OR(H23=0,G23=0),H23=""),"",(H23/G23-1)*100)</f>
        <v/>
      </c>
      <c r="J23" s="63" t="str">
        <f>IF(OR(OR(H23=0,G23=0),H23=""),"",H23/G23*100)</f>
        <v/>
      </c>
      <c r="K23" s="63" t="str">
        <f>IF(OR(OR(H23=0,G23=0),H23=""),"",(G23/F23-1)*100)</f>
        <v/>
      </c>
      <c r="L23" s="51"/>
      <c r="N23" s="28" t="str">
        <f t="shared" si="9"/>
        <v/>
      </c>
      <c r="O23" s="68">
        <v>13943</v>
      </c>
      <c r="P23" s="68">
        <v>12237</v>
      </c>
      <c r="Q23" s="68">
        <v>11547</v>
      </c>
      <c r="R23" s="68">
        <v>12357</v>
      </c>
      <c r="S23" s="68">
        <v>14866</v>
      </c>
    </row>
    <row r="24" spans="1:31" x14ac:dyDescent="0.25">
      <c r="A24" s="49"/>
      <c r="B24" s="60" t="s">
        <v>14</v>
      </c>
      <c r="C24" s="63">
        <f t="shared" si="0"/>
        <v>14.208</v>
      </c>
      <c r="D24" s="63">
        <f t="shared" si="1"/>
        <v>11.996</v>
      </c>
      <c r="E24" s="63">
        <f t="shared" si="2"/>
        <v>11.599</v>
      </c>
      <c r="F24" s="63">
        <f t="shared" si="3"/>
        <v>12.342000000000001</v>
      </c>
      <c r="G24" s="63">
        <f t="shared" si="4"/>
        <v>14.141</v>
      </c>
      <c r="H24" s="65"/>
      <c r="I24" s="63" t="str">
        <f>IF(OR(OR(H24=0,G24=0),H24=""),"",(H24/G24-1)*100)</f>
        <v/>
      </c>
      <c r="J24" s="63" t="str">
        <f>IF(OR(OR(H24=0,G24=0),H24=""),"",H24/G24*100)</f>
        <v/>
      </c>
      <c r="K24" s="63" t="str">
        <f>IF(OR(OR(H24=0,G24=0),H24=""),"",(G24/F24-1)*100)</f>
        <v/>
      </c>
      <c r="L24" s="51"/>
      <c r="N24" s="28" t="str">
        <f t="shared" si="9"/>
        <v/>
      </c>
      <c r="O24" s="68">
        <v>14208</v>
      </c>
      <c r="P24" s="68">
        <v>11996</v>
      </c>
      <c r="Q24" s="68">
        <v>11599</v>
      </c>
      <c r="R24" s="68">
        <v>12342</v>
      </c>
      <c r="S24" s="68">
        <v>14141</v>
      </c>
    </row>
    <row r="25" spans="1:31" x14ac:dyDescent="0.25">
      <c r="A25" s="49"/>
      <c r="B25" s="64" t="s">
        <v>18</v>
      </c>
      <c r="C25" s="65">
        <f t="shared" ref="C25:H25" si="10">AVERAGE(C13:C24)</f>
        <v>15.279916666666665</v>
      </c>
      <c r="D25" s="65">
        <f t="shared" si="10"/>
        <v>12.244083333333336</v>
      </c>
      <c r="E25" s="65">
        <f t="shared" si="10"/>
        <v>11.968249999999999</v>
      </c>
      <c r="F25" s="65">
        <f t="shared" si="10"/>
        <v>11.807249999999998</v>
      </c>
      <c r="G25" s="65">
        <f t="shared" si="10"/>
        <v>12.470083333333333</v>
      </c>
      <c r="H25" s="83">
        <f t="shared" si="10"/>
        <v>13.729400000000002</v>
      </c>
      <c r="I25" s="56"/>
      <c r="J25" s="38"/>
      <c r="K25" s="38"/>
      <c r="L25" s="51"/>
      <c r="N25" s="28"/>
    </row>
    <row r="26" spans="1:31" ht="18.75" customHeight="1" x14ac:dyDescent="0.25">
      <c r="A26" s="49"/>
      <c r="B26" s="64" t="s">
        <v>15</v>
      </c>
      <c r="C26" s="65"/>
      <c r="D26" s="65">
        <f>(D25/C25-1)*100</f>
        <v>-19.868127553051639</v>
      </c>
      <c r="E26" s="65">
        <f>(E25/D25-1)*100</f>
        <v>-2.2527887619190445</v>
      </c>
      <c r="F26" s="65">
        <f>(F25/E25-1)*100</f>
        <v>-1.3452259102208042</v>
      </c>
      <c r="G26" s="65">
        <f>(G25/F25-1)*100</f>
        <v>5.6137824923952362</v>
      </c>
      <c r="H26" s="37"/>
      <c r="I26" s="38"/>
      <c r="J26" s="38"/>
      <c r="K26" s="38"/>
      <c r="L26" s="51"/>
    </row>
    <row r="27" spans="1:31" ht="12" customHeight="1" x14ac:dyDescent="0.25">
      <c r="A27" s="49"/>
      <c r="B27" s="60"/>
      <c r="C27" s="66"/>
      <c r="D27" s="66"/>
      <c r="E27" s="66"/>
      <c r="F27" s="66"/>
      <c r="G27" s="66"/>
      <c r="H27" s="40"/>
      <c r="I27" s="36"/>
      <c r="J27" s="36"/>
      <c r="K27" s="36"/>
      <c r="L27" s="51"/>
    </row>
    <row r="28" spans="1:31" ht="18.75" customHeight="1" x14ac:dyDescent="0.25">
      <c r="A28" s="49"/>
      <c r="B28" s="64" t="s">
        <v>16</v>
      </c>
      <c r="C28" s="65">
        <f t="shared" ref="C28:H28" si="11">+AVERAGE(C13:C22)</f>
        <v>15.520799999999998</v>
      </c>
      <c r="D28" s="65">
        <f t="shared" si="11"/>
        <v>12.269600000000001</v>
      </c>
      <c r="E28" s="65">
        <f t="shared" si="11"/>
        <v>12.047300000000002</v>
      </c>
      <c r="F28" s="65">
        <f t="shared" si="11"/>
        <v>11.698799999999997</v>
      </c>
      <c r="G28" s="65">
        <f t="shared" si="11"/>
        <v>12.0634</v>
      </c>
      <c r="H28" s="83">
        <f t="shared" si="11"/>
        <v>13.729400000000002</v>
      </c>
      <c r="I28" s="23">
        <f>IF(OR(OR(H28=0,G28=0),H28=""),"",(H28/G28-1)*100)</f>
        <v>13.810368552812658</v>
      </c>
      <c r="J28" s="23">
        <f>IF(OR(OR(H28=0,G28=0),H28=""),"",H28/G28*100)</f>
        <v>113.81036855281266</v>
      </c>
      <c r="K28" s="23">
        <f>IF(OR(OR(H28=0,G28=0),G28=""),"",(G28/F28-1)*100)</f>
        <v>3.1165589633125101</v>
      </c>
      <c r="L28" s="51"/>
      <c r="M28" s="227"/>
    </row>
    <row r="29" spans="1:31" ht="18.75" customHeight="1" x14ac:dyDescent="0.25">
      <c r="A29" s="49"/>
      <c r="B29" s="64" t="s">
        <v>15</v>
      </c>
      <c r="C29" s="65"/>
      <c r="D29" s="65">
        <f>(D28/C28-1)*100</f>
        <v>-20.947373846708917</v>
      </c>
      <c r="E29" s="65">
        <f>(E28/D28-1)*100</f>
        <v>-1.8117950055421383</v>
      </c>
      <c r="F29" s="65">
        <f>(F28/E28-1)*100</f>
        <v>-2.8927643538386616</v>
      </c>
      <c r="G29" s="65">
        <f>(G28/F28-1)*100</f>
        <v>3.1165589633125101</v>
      </c>
      <c r="H29" s="23">
        <f>(H28/G28-1)*100</f>
        <v>13.810368552812658</v>
      </c>
      <c r="I29" s="38"/>
      <c r="J29" s="38"/>
      <c r="K29" s="38"/>
      <c r="L29" s="51"/>
      <c r="M29" s="227"/>
    </row>
    <row r="30" spans="1:31" ht="12" customHeight="1" x14ac:dyDescent="0.25">
      <c r="A30" s="49"/>
      <c r="B30" s="32"/>
      <c r="C30" s="39"/>
      <c r="D30" s="39"/>
      <c r="E30" s="39"/>
      <c r="F30" s="39"/>
      <c r="G30" s="39"/>
      <c r="H30" s="40"/>
      <c r="I30" s="36"/>
      <c r="J30" s="36"/>
      <c r="K30" s="36"/>
      <c r="L30" s="51"/>
    </row>
    <row r="31" spans="1:31" ht="14.25" customHeight="1" x14ac:dyDescent="0.25">
      <c r="A31" s="49"/>
      <c r="B31" s="34"/>
      <c r="C31" s="35"/>
      <c r="D31" s="35"/>
      <c r="E31" s="35"/>
      <c r="F31" s="35"/>
      <c r="G31" s="35"/>
      <c r="H31" s="35"/>
      <c r="I31" s="36"/>
      <c r="J31" s="36"/>
      <c r="K31" s="36"/>
      <c r="L31" s="51"/>
    </row>
    <row r="32" spans="1:31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18"/>
      <c r="P32" s="18"/>
      <c r="Q32" s="18"/>
      <c r="R32" s="18"/>
      <c r="S32" s="18"/>
      <c r="T32" s="18"/>
      <c r="U32" s="110"/>
      <c r="V32" s="110"/>
      <c r="W32" s="110"/>
      <c r="X32" s="110"/>
      <c r="Y32" s="110"/>
      <c r="Z32" s="143"/>
      <c r="AA32" s="143"/>
      <c r="AB32" s="143"/>
      <c r="AC32" s="143"/>
      <c r="AD32" s="143"/>
      <c r="AE32" s="143"/>
    </row>
    <row r="33" spans="1:31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18"/>
      <c r="P33" s="18"/>
      <c r="Q33" s="18"/>
      <c r="R33" s="18"/>
      <c r="S33" s="18"/>
      <c r="T33" s="18"/>
      <c r="U33" s="110"/>
      <c r="V33" s="110"/>
      <c r="W33" s="110"/>
      <c r="X33" s="110"/>
      <c r="Y33" s="110"/>
      <c r="Z33" s="143"/>
      <c r="AA33" s="143"/>
      <c r="AB33" s="143"/>
      <c r="AC33" s="143"/>
      <c r="AD33" s="143"/>
      <c r="AE33" s="143"/>
    </row>
    <row r="34" spans="1:31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18"/>
      <c r="P34" s="18"/>
      <c r="Q34" s="18"/>
      <c r="R34" s="18"/>
      <c r="S34" s="18"/>
      <c r="T34" s="18"/>
      <c r="U34" s="110"/>
      <c r="V34" s="110"/>
      <c r="W34" s="110"/>
      <c r="X34" s="110"/>
      <c r="Y34" s="110"/>
      <c r="Z34" s="143"/>
      <c r="AA34" s="143"/>
      <c r="AB34" s="143"/>
      <c r="AC34" s="143"/>
      <c r="AD34" s="143"/>
      <c r="AE34" s="143"/>
    </row>
    <row r="35" spans="1:31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 t="s">
        <v>110</v>
      </c>
      <c r="O35" s="18"/>
      <c r="P35" s="18"/>
      <c r="Q35" s="18"/>
      <c r="R35" s="18"/>
      <c r="S35" s="18"/>
      <c r="T35" s="18"/>
      <c r="U35" s="110"/>
      <c r="V35" s="110"/>
      <c r="W35" s="110"/>
      <c r="X35" s="110"/>
      <c r="Y35" s="110"/>
      <c r="Z35" s="143"/>
      <c r="AA35" s="143"/>
      <c r="AB35" s="143"/>
      <c r="AC35" s="143"/>
      <c r="AD35" s="143"/>
      <c r="AE35" s="143"/>
    </row>
    <row r="36" spans="1:31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18"/>
      <c r="P36" s="18"/>
      <c r="Q36" s="18"/>
      <c r="R36" s="18"/>
      <c r="S36" s="18"/>
      <c r="T36" s="18"/>
      <c r="U36" s="110"/>
      <c r="V36" s="110"/>
      <c r="W36" s="110"/>
      <c r="X36" s="110"/>
      <c r="Y36" s="110"/>
      <c r="Z36" s="143"/>
      <c r="AA36" s="143"/>
      <c r="AB36" s="143"/>
      <c r="AC36" s="143"/>
      <c r="AD36" s="143"/>
      <c r="AE36" s="143"/>
    </row>
    <row r="37" spans="1:31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/>
      <c r="O37" s="18"/>
      <c r="P37" s="18"/>
      <c r="Q37" s="18"/>
      <c r="R37" s="18"/>
      <c r="S37" s="18"/>
      <c r="T37" s="18"/>
      <c r="U37" s="110"/>
      <c r="V37" s="110"/>
      <c r="W37" s="110"/>
      <c r="X37" s="110"/>
      <c r="Y37" s="110"/>
      <c r="Z37" s="143"/>
      <c r="AA37" s="143"/>
      <c r="AB37" s="143"/>
      <c r="AC37" s="143"/>
      <c r="AD37" s="143"/>
      <c r="AE37" s="143"/>
    </row>
    <row r="38" spans="1:31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18"/>
      <c r="P38" s="18"/>
      <c r="Q38" s="18"/>
      <c r="R38" s="18"/>
      <c r="S38" s="18"/>
      <c r="T38" s="18"/>
      <c r="U38" s="110"/>
      <c r="V38" s="110"/>
      <c r="W38" s="110"/>
      <c r="X38" s="110"/>
      <c r="Y38" s="110"/>
      <c r="Z38" s="143"/>
      <c r="AA38" s="143"/>
      <c r="AB38" s="143"/>
      <c r="AC38" s="143"/>
      <c r="AD38" s="143"/>
      <c r="AE38" s="143"/>
    </row>
    <row r="39" spans="1:31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18"/>
      <c r="P39" s="18"/>
      <c r="Q39" s="18"/>
      <c r="R39" s="18"/>
      <c r="S39" s="18"/>
      <c r="T39" s="18"/>
      <c r="U39" s="110"/>
      <c r="V39" s="110"/>
      <c r="W39" s="110"/>
      <c r="X39" s="110"/>
      <c r="Y39" s="110"/>
      <c r="Z39" s="143"/>
      <c r="AA39" s="143"/>
      <c r="AB39" s="143"/>
      <c r="AC39" s="143"/>
      <c r="AD39" s="143"/>
      <c r="AE39" s="143"/>
    </row>
    <row r="40" spans="1:31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 t="s">
        <v>110</v>
      </c>
      <c r="O40" s="18"/>
      <c r="P40" s="18"/>
      <c r="Q40" s="18"/>
      <c r="R40" s="18"/>
      <c r="S40" s="18"/>
      <c r="T40" s="18"/>
      <c r="U40" s="110"/>
      <c r="V40" s="110"/>
      <c r="W40" s="110"/>
      <c r="X40" s="110"/>
      <c r="Y40" s="110"/>
      <c r="Z40" s="143"/>
      <c r="AA40" s="143"/>
      <c r="AB40" s="143"/>
      <c r="AC40" s="143"/>
      <c r="AD40" s="143"/>
      <c r="AE40" s="143"/>
    </row>
    <row r="41" spans="1:31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 t="s">
        <v>110</v>
      </c>
      <c r="O41" s="18"/>
      <c r="P41" s="18"/>
      <c r="Q41" s="18"/>
      <c r="R41" s="18"/>
      <c r="S41" s="18"/>
      <c r="T41" s="18"/>
      <c r="U41" s="110"/>
      <c r="V41" s="110"/>
      <c r="W41" s="110"/>
      <c r="X41" s="110"/>
      <c r="Y41" s="110"/>
      <c r="Z41" s="143"/>
      <c r="AA41" s="143"/>
      <c r="AB41" s="143"/>
      <c r="AC41" s="143"/>
      <c r="AD41" s="143"/>
      <c r="AE41" s="143"/>
    </row>
    <row r="42" spans="1:31" s="44" customFormat="1" x14ac:dyDescent="0.25">
      <c r="A42" s="52"/>
      <c r="B42" s="32"/>
      <c r="C42" s="41"/>
      <c r="D42" s="41"/>
      <c r="E42" s="41"/>
      <c r="F42" s="41"/>
      <c r="G42" s="41"/>
      <c r="H42" s="42"/>
      <c r="I42" s="43"/>
      <c r="J42" s="43"/>
      <c r="K42" s="43"/>
      <c r="L42" s="51"/>
      <c r="M42" s="28"/>
      <c r="N42" s="29"/>
      <c r="O42" s="18"/>
      <c r="P42" s="18"/>
      <c r="Q42" s="18"/>
      <c r="R42" s="18"/>
      <c r="S42" s="18"/>
      <c r="T42" s="18"/>
      <c r="U42" s="110"/>
      <c r="V42" s="110"/>
      <c r="W42" s="110"/>
      <c r="X42" s="110"/>
      <c r="Y42" s="110"/>
      <c r="Z42" s="143"/>
      <c r="AA42" s="143"/>
      <c r="AB42" s="143"/>
      <c r="AC42" s="143"/>
      <c r="AD42" s="143"/>
      <c r="AE42" s="143"/>
    </row>
    <row r="43" spans="1:31" s="44" customFormat="1" x14ac:dyDescent="0.25">
      <c r="A43" s="52"/>
      <c r="B43" s="32"/>
      <c r="C43" s="41"/>
      <c r="D43" s="41"/>
      <c r="E43" s="41"/>
      <c r="F43" s="41"/>
      <c r="G43" s="41"/>
      <c r="H43" s="42"/>
      <c r="I43" s="43"/>
      <c r="J43" s="43"/>
      <c r="K43" s="43"/>
      <c r="L43" s="51"/>
      <c r="M43" s="28"/>
      <c r="N43" s="29"/>
      <c r="O43" s="18"/>
      <c r="P43" s="18"/>
      <c r="Q43" s="18"/>
      <c r="R43" s="18"/>
      <c r="S43" s="18"/>
      <c r="T43" s="18"/>
      <c r="U43" s="110"/>
      <c r="V43" s="110"/>
      <c r="W43" s="110"/>
      <c r="X43" s="110"/>
      <c r="Y43" s="110"/>
      <c r="Z43" s="143"/>
      <c r="AA43" s="143"/>
      <c r="AB43" s="143"/>
      <c r="AC43" s="143"/>
      <c r="AD43" s="143"/>
      <c r="AE43" s="143"/>
    </row>
    <row r="44" spans="1:31" s="44" customFormat="1" x14ac:dyDescent="0.25">
      <c r="A44" s="52"/>
      <c r="B44" s="34"/>
      <c r="C44" s="42"/>
      <c r="D44" s="42"/>
      <c r="E44" s="42"/>
      <c r="F44" s="42"/>
      <c r="G44" s="42"/>
      <c r="H44" s="42"/>
      <c r="I44" s="45"/>
      <c r="J44" s="45"/>
      <c r="K44" s="45"/>
      <c r="L44" s="51"/>
      <c r="M44" s="28"/>
      <c r="N44" s="29"/>
      <c r="O44" s="18"/>
      <c r="P44" s="18"/>
      <c r="Q44" s="18"/>
      <c r="R44" s="18"/>
      <c r="S44" s="18"/>
      <c r="T44" s="18"/>
      <c r="U44" s="110"/>
      <c r="V44" s="110"/>
      <c r="W44" s="110"/>
      <c r="X44" s="110"/>
      <c r="Y44" s="110"/>
      <c r="Z44" s="143"/>
      <c r="AA44" s="143"/>
      <c r="AB44" s="143"/>
      <c r="AC44" s="143"/>
      <c r="AD44" s="143"/>
      <c r="AE44" s="143"/>
    </row>
    <row r="45" spans="1:31" s="44" customFormat="1" x14ac:dyDescent="0.25">
      <c r="A45" s="52"/>
      <c r="B45" s="70" t="s">
        <v>88</v>
      </c>
      <c r="C45" s="42"/>
      <c r="D45" s="42"/>
      <c r="E45" s="42"/>
      <c r="F45" s="42"/>
      <c r="G45" s="42"/>
      <c r="H45" s="42"/>
      <c r="I45" s="45"/>
      <c r="J45" s="45"/>
      <c r="K45" s="45"/>
      <c r="L45" s="51"/>
      <c r="M45" s="28"/>
      <c r="N45" s="29"/>
      <c r="O45" s="18"/>
      <c r="P45" s="18"/>
      <c r="Q45" s="18"/>
      <c r="R45" s="18"/>
      <c r="S45" s="18"/>
      <c r="T45" s="18"/>
      <c r="U45" s="110"/>
      <c r="V45" s="110"/>
      <c r="W45" s="110"/>
      <c r="X45" s="110"/>
      <c r="Y45" s="110"/>
      <c r="Z45" s="143"/>
      <c r="AA45" s="143"/>
      <c r="AB45" s="143"/>
      <c r="AC45" s="143"/>
      <c r="AD45" s="143"/>
      <c r="AE45" s="143"/>
    </row>
    <row r="46" spans="1:31" x14ac:dyDescent="0.25">
      <c r="A46" s="53"/>
      <c r="B46" s="26" t="s">
        <v>92</v>
      </c>
      <c r="C46" s="54"/>
      <c r="D46" s="54"/>
      <c r="E46" s="54"/>
      <c r="F46" s="54"/>
      <c r="G46" s="54"/>
      <c r="H46" s="54"/>
      <c r="I46" s="54"/>
      <c r="J46" s="54"/>
      <c r="K46" s="54"/>
      <c r="L46" s="55"/>
    </row>
    <row r="47" spans="1:31" s="110" customFormat="1" x14ac:dyDescent="0.25">
      <c r="O47" s="18"/>
      <c r="P47" s="18"/>
      <c r="Q47" s="18"/>
      <c r="R47" s="18"/>
      <c r="S47" s="18"/>
      <c r="T47" s="18"/>
    </row>
    <row r="48" spans="1:31" s="5" customFormat="1" x14ac:dyDescent="0.25">
      <c r="B48" s="18" t="s">
        <v>175</v>
      </c>
      <c r="C48" s="18"/>
      <c r="D48" s="18"/>
      <c r="E48" s="18"/>
      <c r="O48" s="18"/>
      <c r="P48" s="18"/>
      <c r="Q48" s="18"/>
      <c r="R48" s="18"/>
      <c r="S48" s="18"/>
      <c r="T48" s="18"/>
      <c r="U48" s="110"/>
      <c r="V48" s="110"/>
      <c r="W48" s="110"/>
      <c r="X48" s="110"/>
      <c r="Y48" s="110"/>
    </row>
    <row r="49" spans="2:25" s="5" customFormat="1" x14ac:dyDescent="0.25">
      <c r="B49" s="68">
        <v>12715</v>
      </c>
      <c r="C49" s="18"/>
      <c r="D49" s="144">
        <v>38353</v>
      </c>
      <c r="E49" s="18"/>
      <c r="O49" s="18"/>
      <c r="P49" s="18"/>
      <c r="Q49" s="18"/>
      <c r="R49" s="18"/>
      <c r="S49" s="18"/>
      <c r="T49" s="18"/>
      <c r="U49" s="110"/>
      <c r="V49" s="110"/>
      <c r="W49" s="110"/>
      <c r="X49" s="110"/>
      <c r="Y49" s="110"/>
    </row>
    <row r="50" spans="2:25" s="5" customFormat="1" x14ac:dyDescent="0.25">
      <c r="B50" s="68">
        <v>12417</v>
      </c>
      <c r="C50" s="18"/>
      <c r="D50" s="144">
        <v>38384</v>
      </c>
      <c r="E50" s="18"/>
      <c r="O50" s="18"/>
      <c r="P50" s="18"/>
      <c r="Q50" s="18"/>
      <c r="R50" s="18"/>
      <c r="S50" s="18"/>
      <c r="T50" s="18"/>
      <c r="U50" s="110"/>
      <c r="V50" s="110"/>
      <c r="W50" s="110"/>
      <c r="X50" s="110"/>
      <c r="Y50" s="110"/>
    </row>
    <row r="51" spans="2:25" s="5" customFormat="1" x14ac:dyDescent="0.25">
      <c r="B51" s="68">
        <v>12660</v>
      </c>
      <c r="C51" s="18"/>
      <c r="D51" s="144">
        <v>38412</v>
      </c>
      <c r="E51" s="18"/>
      <c r="O51" s="18"/>
      <c r="P51" s="18"/>
      <c r="Q51" s="18"/>
      <c r="R51" s="18"/>
      <c r="S51" s="18"/>
      <c r="T51" s="18"/>
      <c r="U51" s="110"/>
      <c r="V51" s="110"/>
      <c r="W51" s="110"/>
      <c r="X51" s="110"/>
      <c r="Y51" s="110"/>
    </row>
    <row r="52" spans="2:25" s="5" customFormat="1" x14ac:dyDescent="0.25">
      <c r="B52" s="68">
        <v>13195</v>
      </c>
      <c r="C52" s="18"/>
      <c r="D52" s="144">
        <v>38443</v>
      </c>
      <c r="E52" s="18"/>
      <c r="O52" s="18"/>
      <c r="P52" s="18"/>
      <c r="Q52" s="18"/>
      <c r="R52" s="18"/>
      <c r="S52" s="18"/>
      <c r="T52" s="18"/>
      <c r="U52" s="110"/>
      <c r="V52" s="110"/>
      <c r="W52" s="110"/>
      <c r="X52" s="110"/>
      <c r="Y52" s="110"/>
    </row>
    <row r="53" spans="2:25" s="5" customFormat="1" x14ac:dyDescent="0.25">
      <c r="B53" s="68">
        <v>13934</v>
      </c>
      <c r="C53" s="18"/>
      <c r="D53" s="144">
        <v>38473</v>
      </c>
      <c r="E53" s="18"/>
      <c r="O53" s="18"/>
      <c r="P53" s="18"/>
      <c r="Q53" s="18"/>
      <c r="R53" s="18"/>
      <c r="S53" s="18"/>
      <c r="T53" s="18"/>
      <c r="U53" s="110"/>
      <c r="V53" s="110"/>
      <c r="W53" s="110"/>
      <c r="X53" s="110"/>
      <c r="Y53" s="110"/>
    </row>
    <row r="54" spans="2:25" s="5" customFormat="1" x14ac:dyDescent="0.25">
      <c r="B54" s="68">
        <v>15294</v>
      </c>
      <c r="C54" s="18"/>
      <c r="D54" s="144">
        <v>38504</v>
      </c>
      <c r="E54" s="18"/>
      <c r="O54" s="18"/>
      <c r="P54" s="18"/>
      <c r="Q54" s="18"/>
      <c r="R54" s="18"/>
      <c r="S54" s="18"/>
      <c r="T54" s="18"/>
      <c r="U54" s="110"/>
      <c r="V54" s="110"/>
      <c r="W54" s="110"/>
      <c r="X54" s="110"/>
      <c r="Y54" s="110"/>
    </row>
    <row r="55" spans="2:25" s="5" customFormat="1" x14ac:dyDescent="0.25">
      <c r="B55" s="68">
        <v>14776</v>
      </c>
      <c r="C55" s="18"/>
      <c r="D55" s="144">
        <v>38534</v>
      </c>
      <c r="E55" s="18"/>
      <c r="O55" s="18"/>
      <c r="P55" s="18"/>
      <c r="Q55" s="18"/>
      <c r="R55" s="18"/>
      <c r="S55" s="18"/>
      <c r="T55" s="18"/>
      <c r="U55" s="110"/>
      <c r="V55" s="110"/>
      <c r="W55" s="110"/>
      <c r="X55" s="110"/>
      <c r="Y55" s="110"/>
    </row>
    <row r="56" spans="2:25" s="5" customFormat="1" x14ac:dyDescent="0.25">
      <c r="B56" s="68">
        <v>14372</v>
      </c>
      <c r="C56" s="18"/>
      <c r="D56" s="144">
        <v>38565</v>
      </c>
      <c r="E56" s="18"/>
      <c r="O56" s="18"/>
      <c r="P56" s="18"/>
      <c r="Q56" s="18"/>
      <c r="R56" s="18"/>
      <c r="S56" s="18"/>
      <c r="T56" s="18"/>
      <c r="U56" s="110"/>
      <c r="V56" s="110"/>
      <c r="W56" s="110"/>
      <c r="X56" s="110"/>
      <c r="Y56" s="110"/>
    </row>
    <row r="57" spans="2:25" s="5" customFormat="1" x14ac:dyDescent="0.25">
      <c r="B57" s="68">
        <v>14929</v>
      </c>
      <c r="C57" s="18"/>
      <c r="D57" s="144">
        <v>38596</v>
      </c>
      <c r="E57" s="18"/>
      <c r="O57" s="18"/>
      <c r="P57" s="18"/>
      <c r="Q57" s="18"/>
      <c r="R57" s="18"/>
      <c r="S57" s="18"/>
      <c r="T57" s="18"/>
      <c r="U57" s="110"/>
      <c r="V57" s="110"/>
      <c r="W57" s="110"/>
      <c r="X57" s="110"/>
      <c r="Y57" s="110"/>
    </row>
    <row r="58" spans="2:25" s="5" customFormat="1" x14ac:dyDescent="0.25">
      <c r="B58" s="68">
        <v>15150</v>
      </c>
      <c r="C58" s="18"/>
      <c r="D58" s="144">
        <v>38626</v>
      </c>
      <c r="E58" s="18"/>
      <c r="O58" s="18"/>
      <c r="P58" s="18"/>
      <c r="Q58" s="18"/>
      <c r="R58" s="18"/>
      <c r="S58" s="18"/>
      <c r="T58" s="18"/>
      <c r="U58" s="110"/>
      <c r="V58" s="110"/>
      <c r="W58" s="110"/>
      <c r="X58" s="110"/>
      <c r="Y58" s="110"/>
    </row>
    <row r="59" spans="2:25" s="5" customFormat="1" x14ac:dyDescent="0.25">
      <c r="B59" s="68">
        <v>15438</v>
      </c>
      <c r="C59" s="18"/>
      <c r="D59" s="144">
        <v>38657</v>
      </c>
      <c r="E59" s="18"/>
      <c r="O59" s="18"/>
      <c r="P59" s="18"/>
      <c r="Q59" s="18"/>
      <c r="R59" s="18"/>
      <c r="S59" s="18"/>
      <c r="T59" s="18"/>
      <c r="U59" s="110"/>
      <c r="V59" s="110"/>
      <c r="W59" s="110"/>
      <c r="X59" s="110"/>
      <c r="Y59" s="110"/>
    </row>
    <row r="60" spans="2:25" s="5" customFormat="1" x14ac:dyDescent="0.25">
      <c r="B60" s="68">
        <v>14761</v>
      </c>
      <c r="C60" s="18"/>
      <c r="D60" s="144">
        <v>38687</v>
      </c>
      <c r="E60" s="201">
        <f>+AVERAGE(B49:B60)/1000</f>
        <v>14.136749999999999</v>
      </c>
      <c r="O60" s="18"/>
      <c r="P60" s="18"/>
      <c r="Q60" s="18"/>
      <c r="R60" s="18"/>
      <c r="S60" s="18"/>
      <c r="T60" s="18"/>
      <c r="U60" s="110"/>
      <c r="V60" s="110"/>
      <c r="W60" s="110"/>
      <c r="X60" s="110"/>
      <c r="Y60" s="110"/>
    </row>
    <row r="61" spans="2:25" s="5" customFormat="1" x14ac:dyDescent="0.25">
      <c r="B61" s="68">
        <v>15887</v>
      </c>
      <c r="C61" s="18"/>
      <c r="D61" s="144">
        <v>38718</v>
      </c>
      <c r="E61" s="201">
        <f t="shared" ref="E61:E124" si="12">+AVERAGE(B50:B61)/1000</f>
        <v>14.401083333333334</v>
      </c>
      <c r="O61" s="18"/>
      <c r="P61" s="18"/>
      <c r="Q61" s="18"/>
      <c r="R61" s="18"/>
      <c r="S61" s="18"/>
      <c r="T61" s="18"/>
      <c r="U61" s="110"/>
      <c r="V61" s="110"/>
      <c r="W61" s="110"/>
      <c r="X61" s="110"/>
      <c r="Y61" s="110"/>
    </row>
    <row r="62" spans="2:25" s="5" customFormat="1" x14ac:dyDescent="0.25">
      <c r="B62" s="68">
        <v>14588</v>
      </c>
      <c r="C62" s="18"/>
      <c r="D62" s="144">
        <v>38749</v>
      </c>
      <c r="E62" s="201">
        <f t="shared" si="12"/>
        <v>14.582000000000001</v>
      </c>
      <c r="O62" s="18"/>
      <c r="P62" s="18"/>
      <c r="Q62" s="18"/>
      <c r="R62" s="18"/>
      <c r="S62" s="18"/>
      <c r="T62" s="18"/>
      <c r="U62" s="110"/>
      <c r="V62" s="110"/>
      <c r="W62" s="110"/>
      <c r="X62" s="110"/>
      <c r="Y62" s="110"/>
    </row>
    <row r="63" spans="2:25" s="5" customFormat="1" x14ac:dyDescent="0.25">
      <c r="B63" s="68">
        <v>14597</v>
      </c>
      <c r="C63" s="18"/>
      <c r="D63" s="144">
        <v>38777</v>
      </c>
      <c r="E63" s="201">
        <f t="shared" si="12"/>
        <v>14.743416666666667</v>
      </c>
      <c r="O63" s="18"/>
      <c r="P63" s="18"/>
      <c r="Q63" s="18"/>
      <c r="R63" s="18"/>
      <c r="S63" s="18"/>
      <c r="T63" s="18"/>
      <c r="U63" s="110"/>
      <c r="V63" s="110"/>
      <c r="W63" s="110"/>
      <c r="X63" s="110"/>
      <c r="Y63" s="110"/>
    </row>
    <row r="64" spans="2:25" s="5" customFormat="1" x14ac:dyDescent="0.25">
      <c r="B64" s="68">
        <v>14945</v>
      </c>
      <c r="C64" s="18"/>
      <c r="D64" s="144">
        <v>38808</v>
      </c>
      <c r="E64" s="201">
        <f t="shared" si="12"/>
        <v>14.889250000000001</v>
      </c>
      <c r="O64" s="18"/>
      <c r="P64" s="18"/>
      <c r="Q64" s="18"/>
      <c r="R64" s="18"/>
      <c r="S64" s="18"/>
      <c r="T64" s="18"/>
      <c r="U64" s="110"/>
      <c r="V64" s="110"/>
      <c r="W64" s="110"/>
      <c r="X64" s="110"/>
      <c r="Y64" s="110"/>
    </row>
    <row r="65" spans="2:25" s="5" customFormat="1" x14ac:dyDescent="0.25">
      <c r="B65" s="68">
        <v>14001</v>
      </c>
      <c r="C65" s="18"/>
      <c r="D65" s="144">
        <v>38838</v>
      </c>
      <c r="E65" s="201">
        <f t="shared" si="12"/>
        <v>14.894833333333334</v>
      </c>
      <c r="O65" s="18"/>
      <c r="P65" s="18"/>
      <c r="Q65" s="18"/>
      <c r="R65" s="18"/>
      <c r="S65" s="18"/>
      <c r="T65" s="18"/>
      <c r="U65" s="110"/>
      <c r="V65" s="110"/>
      <c r="W65" s="110"/>
      <c r="X65" s="110"/>
      <c r="Y65" s="110"/>
    </row>
    <row r="66" spans="2:25" s="5" customFormat="1" x14ac:dyDescent="0.25">
      <c r="B66" s="68">
        <v>13299</v>
      </c>
      <c r="C66" s="18"/>
      <c r="D66" s="144">
        <v>38869</v>
      </c>
      <c r="E66" s="201">
        <f t="shared" si="12"/>
        <v>14.728583333333335</v>
      </c>
      <c r="O66" s="18"/>
      <c r="P66" s="18"/>
      <c r="Q66" s="18"/>
      <c r="R66" s="18"/>
      <c r="S66" s="18"/>
      <c r="T66" s="18"/>
      <c r="U66" s="110"/>
      <c r="V66" s="110"/>
      <c r="W66" s="110"/>
      <c r="X66" s="110"/>
      <c r="Y66" s="110"/>
    </row>
    <row r="67" spans="2:25" s="5" customFormat="1" x14ac:dyDescent="0.25">
      <c r="B67" s="68">
        <v>13151</v>
      </c>
      <c r="C67" s="18"/>
      <c r="D67" s="144">
        <v>38899</v>
      </c>
      <c r="E67" s="201">
        <f t="shared" si="12"/>
        <v>14.593166666666667</v>
      </c>
      <c r="O67" s="18"/>
      <c r="P67" s="18"/>
      <c r="Q67" s="18"/>
      <c r="R67" s="18"/>
      <c r="S67" s="18"/>
      <c r="T67" s="18"/>
      <c r="U67" s="110"/>
      <c r="V67" s="110"/>
      <c r="W67" s="110"/>
      <c r="X67" s="110"/>
      <c r="Y67" s="110"/>
    </row>
    <row r="68" spans="2:25" s="5" customFormat="1" x14ac:dyDescent="0.25">
      <c r="B68" s="68">
        <v>13868</v>
      </c>
      <c r="C68" s="18"/>
      <c r="D68" s="144">
        <v>38930</v>
      </c>
      <c r="E68" s="201">
        <f t="shared" si="12"/>
        <v>14.551166666666665</v>
      </c>
      <c r="O68" s="18"/>
      <c r="P68" s="18"/>
      <c r="Q68" s="18"/>
      <c r="R68" s="18"/>
      <c r="S68" s="18"/>
      <c r="T68" s="18"/>
      <c r="U68" s="110"/>
      <c r="V68" s="110"/>
      <c r="W68" s="110"/>
      <c r="X68" s="110"/>
      <c r="Y68" s="110"/>
    </row>
    <row r="69" spans="2:25" s="5" customFormat="1" x14ac:dyDescent="0.25">
      <c r="B69" s="68">
        <v>13450</v>
      </c>
      <c r="C69" s="18"/>
      <c r="D69" s="144">
        <v>38961</v>
      </c>
      <c r="E69" s="201">
        <f t="shared" si="12"/>
        <v>14.427916666666667</v>
      </c>
      <c r="O69" s="18"/>
      <c r="P69" s="18"/>
      <c r="Q69" s="18"/>
      <c r="R69" s="18"/>
      <c r="S69" s="18"/>
      <c r="T69" s="18"/>
      <c r="U69" s="110"/>
      <c r="V69" s="110"/>
      <c r="W69" s="110"/>
      <c r="X69" s="110"/>
      <c r="Y69" s="110"/>
    </row>
    <row r="70" spans="2:25" s="5" customFormat="1" x14ac:dyDescent="0.25">
      <c r="B70" s="68">
        <v>13445</v>
      </c>
      <c r="C70" s="18"/>
      <c r="D70" s="144">
        <v>38991</v>
      </c>
      <c r="E70" s="201">
        <f t="shared" si="12"/>
        <v>14.285833333333334</v>
      </c>
      <c r="O70" s="18"/>
      <c r="P70" s="18"/>
      <c r="Q70" s="18"/>
      <c r="R70" s="18"/>
      <c r="S70" s="18"/>
      <c r="T70" s="18"/>
      <c r="U70" s="110"/>
      <c r="V70" s="110"/>
      <c r="W70" s="110"/>
      <c r="X70" s="110"/>
      <c r="Y70" s="110"/>
    </row>
    <row r="71" spans="2:25" s="5" customFormat="1" x14ac:dyDescent="0.25">
      <c r="B71" s="68">
        <v>12967</v>
      </c>
      <c r="C71" s="18"/>
      <c r="D71" s="144">
        <v>39022</v>
      </c>
      <c r="E71" s="201">
        <f t="shared" si="12"/>
        <v>14.079916666666666</v>
      </c>
      <c r="O71" s="18"/>
      <c r="P71" s="18"/>
      <c r="Q71" s="18"/>
      <c r="R71" s="18"/>
      <c r="S71" s="18"/>
      <c r="T71" s="18"/>
      <c r="U71" s="110"/>
      <c r="V71" s="110"/>
      <c r="W71" s="110"/>
      <c r="X71" s="110"/>
      <c r="Y71" s="110"/>
    </row>
    <row r="72" spans="2:25" s="5" customFormat="1" x14ac:dyDescent="0.25">
      <c r="B72" s="68">
        <v>13324</v>
      </c>
      <c r="C72" s="18"/>
      <c r="D72" s="144">
        <v>39052</v>
      </c>
      <c r="E72" s="201">
        <f t="shared" si="12"/>
        <v>13.960166666666666</v>
      </c>
      <c r="O72" s="18"/>
      <c r="P72" s="18"/>
      <c r="Q72" s="18"/>
      <c r="R72" s="18"/>
      <c r="S72" s="18"/>
      <c r="T72" s="18"/>
      <c r="U72" s="110"/>
      <c r="V72" s="110"/>
      <c r="W72" s="110"/>
      <c r="X72" s="110"/>
      <c r="Y72" s="110"/>
    </row>
    <row r="73" spans="2:25" s="5" customFormat="1" x14ac:dyDescent="0.25">
      <c r="B73" s="68">
        <v>14370</v>
      </c>
      <c r="C73" s="18"/>
      <c r="D73" s="144">
        <v>39083</v>
      </c>
      <c r="E73" s="201">
        <f t="shared" si="12"/>
        <v>13.83375</v>
      </c>
      <c r="O73" s="18"/>
      <c r="P73" s="18"/>
      <c r="Q73" s="18"/>
      <c r="R73" s="18"/>
      <c r="S73" s="18"/>
      <c r="T73" s="18"/>
      <c r="U73" s="110"/>
      <c r="V73" s="110"/>
      <c r="W73" s="110"/>
      <c r="X73" s="110"/>
      <c r="Y73" s="110"/>
    </row>
    <row r="74" spans="2:25" s="5" customFormat="1" x14ac:dyDescent="0.25">
      <c r="B74" s="68">
        <v>13285</v>
      </c>
      <c r="C74" s="18"/>
      <c r="D74" s="144">
        <v>39114</v>
      </c>
      <c r="E74" s="201">
        <f t="shared" si="12"/>
        <v>13.725166666666667</v>
      </c>
      <c r="O74" s="18"/>
      <c r="P74" s="18"/>
      <c r="Q74" s="18"/>
      <c r="R74" s="18"/>
      <c r="S74" s="18"/>
      <c r="T74" s="18"/>
      <c r="U74" s="110"/>
      <c r="V74" s="110"/>
      <c r="W74" s="110"/>
      <c r="X74" s="110"/>
      <c r="Y74" s="110"/>
    </row>
    <row r="75" spans="2:25" s="5" customFormat="1" x14ac:dyDescent="0.25">
      <c r="B75" s="68">
        <v>13744</v>
      </c>
      <c r="C75" s="18"/>
      <c r="D75" s="144">
        <v>39142</v>
      </c>
      <c r="E75" s="201">
        <f t="shared" si="12"/>
        <v>13.654083333333334</v>
      </c>
      <c r="O75" s="18"/>
      <c r="P75" s="18"/>
      <c r="Q75" s="18"/>
      <c r="R75" s="18"/>
      <c r="S75" s="18"/>
      <c r="T75" s="18"/>
      <c r="U75" s="110"/>
      <c r="V75" s="110"/>
      <c r="W75" s="110"/>
      <c r="X75" s="110"/>
      <c r="Y75" s="110"/>
    </row>
    <row r="76" spans="2:25" s="5" customFormat="1" x14ac:dyDescent="0.25">
      <c r="B76" s="68">
        <v>12981</v>
      </c>
      <c r="C76" s="18"/>
      <c r="D76" s="144">
        <v>39173</v>
      </c>
      <c r="E76" s="201">
        <f t="shared" si="12"/>
        <v>13.490416666666667</v>
      </c>
      <c r="O76" s="18"/>
      <c r="P76" s="18"/>
      <c r="Q76" s="18"/>
      <c r="R76" s="18"/>
      <c r="S76" s="18"/>
      <c r="T76" s="18"/>
      <c r="U76" s="110"/>
      <c r="V76" s="110"/>
      <c r="W76" s="110"/>
      <c r="X76" s="110"/>
      <c r="Y76" s="110"/>
    </row>
    <row r="77" spans="2:25" s="5" customFormat="1" x14ac:dyDescent="0.25">
      <c r="B77" s="68">
        <v>12856</v>
      </c>
      <c r="C77" s="18"/>
      <c r="D77" s="144">
        <v>39203</v>
      </c>
      <c r="E77" s="201">
        <f t="shared" si="12"/>
        <v>13.395</v>
      </c>
      <c r="O77" s="18"/>
      <c r="P77" s="18"/>
      <c r="Q77" s="18"/>
      <c r="R77" s="18"/>
      <c r="S77" s="18"/>
      <c r="T77" s="18"/>
      <c r="U77" s="110"/>
      <c r="V77" s="110"/>
      <c r="W77" s="110"/>
      <c r="X77" s="110"/>
      <c r="Y77" s="110"/>
    </row>
    <row r="78" spans="2:25" s="5" customFormat="1" x14ac:dyDescent="0.25">
      <c r="B78" s="68">
        <v>13088</v>
      </c>
      <c r="C78" s="18"/>
      <c r="D78" s="144">
        <v>39234</v>
      </c>
      <c r="E78" s="201">
        <f t="shared" si="12"/>
        <v>13.377416666666665</v>
      </c>
      <c r="O78" s="18"/>
      <c r="P78" s="18"/>
      <c r="Q78" s="18"/>
      <c r="R78" s="18"/>
      <c r="S78" s="18"/>
      <c r="T78" s="18"/>
      <c r="U78" s="110"/>
      <c r="V78" s="110"/>
      <c r="W78" s="110"/>
      <c r="X78" s="110"/>
      <c r="Y78" s="110"/>
    </row>
    <row r="79" spans="2:25" s="5" customFormat="1" x14ac:dyDescent="0.25">
      <c r="B79" s="68">
        <v>13443</v>
      </c>
      <c r="C79" s="18"/>
      <c r="D79" s="144">
        <v>39264</v>
      </c>
      <c r="E79" s="201">
        <f t="shared" si="12"/>
        <v>13.40175</v>
      </c>
      <c r="O79" s="18"/>
      <c r="P79" s="18"/>
      <c r="Q79" s="18"/>
      <c r="R79" s="18"/>
      <c r="S79" s="18"/>
      <c r="T79" s="18"/>
      <c r="U79" s="110"/>
      <c r="V79" s="110"/>
      <c r="W79" s="110"/>
      <c r="X79" s="110"/>
      <c r="Y79" s="110"/>
    </row>
    <row r="80" spans="2:25" s="5" customFormat="1" x14ac:dyDescent="0.25">
      <c r="B80" s="68">
        <v>13497</v>
      </c>
      <c r="C80" s="18"/>
      <c r="D80" s="144">
        <v>39295</v>
      </c>
      <c r="E80" s="201">
        <f t="shared" si="12"/>
        <v>13.370833333333334</v>
      </c>
      <c r="O80" s="18"/>
      <c r="P80" s="18"/>
      <c r="Q80" s="18"/>
      <c r="R80" s="18"/>
      <c r="S80" s="18"/>
      <c r="T80" s="18"/>
      <c r="U80" s="110"/>
      <c r="V80" s="110"/>
      <c r="W80" s="110"/>
      <c r="X80" s="110"/>
      <c r="Y80" s="110"/>
    </row>
    <row r="81" spans="2:25" s="5" customFormat="1" x14ac:dyDescent="0.25">
      <c r="B81" s="68">
        <v>14061</v>
      </c>
      <c r="C81" s="18"/>
      <c r="D81" s="144">
        <v>39326</v>
      </c>
      <c r="E81" s="201">
        <f t="shared" si="12"/>
        <v>13.421749999999999</v>
      </c>
      <c r="O81" s="18"/>
      <c r="P81" s="18"/>
      <c r="Q81" s="18"/>
      <c r="R81" s="18"/>
      <c r="S81" s="18"/>
      <c r="T81" s="18"/>
      <c r="U81" s="110"/>
      <c r="V81" s="110"/>
      <c r="W81" s="110"/>
      <c r="X81" s="110"/>
      <c r="Y81" s="110"/>
    </row>
    <row r="82" spans="2:25" s="5" customFormat="1" x14ac:dyDescent="0.25">
      <c r="B82" s="68">
        <v>14219</v>
      </c>
      <c r="C82" s="18"/>
      <c r="D82" s="144">
        <v>39356</v>
      </c>
      <c r="E82" s="201">
        <f t="shared" si="12"/>
        <v>13.48625</v>
      </c>
      <c r="O82" s="18"/>
      <c r="P82" s="18"/>
      <c r="Q82" s="18"/>
      <c r="R82" s="18"/>
      <c r="S82" s="18"/>
      <c r="T82" s="18"/>
      <c r="U82" s="110"/>
      <c r="V82" s="110"/>
      <c r="W82" s="110"/>
      <c r="X82" s="110"/>
      <c r="Y82" s="110"/>
    </row>
    <row r="83" spans="2:25" s="5" customFormat="1" x14ac:dyDescent="0.25">
      <c r="B83" s="68">
        <v>15662</v>
      </c>
      <c r="C83" s="18"/>
      <c r="D83" s="144">
        <v>39387</v>
      </c>
      <c r="E83" s="201">
        <f t="shared" si="12"/>
        <v>13.710833333333333</v>
      </c>
      <c r="O83" s="18"/>
      <c r="P83" s="18"/>
      <c r="Q83" s="18"/>
      <c r="R83" s="18"/>
      <c r="S83" s="18"/>
      <c r="T83" s="18"/>
      <c r="U83" s="110"/>
      <c r="V83" s="110"/>
      <c r="W83" s="110"/>
      <c r="X83" s="110"/>
      <c r="Y83" s="110"/>
    </row>
    <row r="84" spans="2:25" s="5" customFormat="1" x14ac:dyDescent="0.25">
      <c r="B84" s="68">
        <v>16503</v>
      </c>
      <c r="C84" s="18"/>
      <c r="D84" s="144">
        <v>39417</v>
      </c>
      <c r="E84" s="201">
        <f t="shared" si="12"/>
        <v>13.97575</v>
      </c>
      <c r="O84" s="18"/>
      <c r="P84" s="18"/>
      <c r="Q84" s="18"/>
      <c r="R84" s="18"/>
      <c r="S84" s="18"/>
      <c r="T84" s="18"/>
      <c r="U84" s="110"/>
      <c r="V84" s="110"/>
      <c r="W84" s="110"/>
      <c r="X84" s="110"/>
      <c r="Y84" s="110"/>
    </row>
    <row r="85" spans="2:25" s="5" customFormat="1" x14ac:dyDescent="0.25">
      <c r="B85" s="68">
        <v>16822</v>
      </c>
      <c r="C85" s="18"/>
      <c r="D85" s="144">
        <v>39448</v>
      </c>
      <c r="E85" s="201">
        <f t="shared" si="12"/>
        <v>14.180083333333334</v>
      </c>
      <c r="O85" s="18"/>
      <c r="P85" s="18"/>
      <c r="Q85" s="18"/>
      <c r="R85" s="18"/>
      <c r="S85" s="18"/>
      <c r="T85" s="18"/>
      <c r="U85" s="110"/>
      <c r="V85" s="110"/>
      <c r="W85" s="110"/>
      <c r="X85" s="110"/>
      <c r="Y85" s="110"/>
    </row>
    <row r="86" spans="2:25" s="5" customFormat="1" x14ac:dyDescent="0.25">
      <c r="B86" s="68">
        <v>16982</v>
      </c>
      <c r="C86" s="18"/>
      <c r="D86" s="144">
        <v>39479</v>
      </c>
      <c r="E86" s="201">
        <f t="shared" si="12"/>
        <v>14.488166666666666</v>
      </c>
      <c r="O86" s="18"/>
      <c r="P86" s="18"/>
      <c r="Q86" s="18"/>
      <c r="R86" s="18"/>
      <c r="S86" s="18"/>
      <c r="T86" s="18"/>
      <c r="U86" s="110"/>
      <c r="V86" s="110"/>
      <c r="W86" s="110"/>
      <c r="X86" s="110"/>
      <c r="Y86" s="110"/>
    </row>
    <row r="87" spans="2:25" s="5" customFormat="1" x14ac:dyDescent="0.25">
      <c r="B87" s="68">
        <v>16910</v>
      </c>
      <c r="C87" s="18"/>
      <c r="D87" s="144">
        <v>39508</v>
      </c>
      <c r="E87" s="201">
        <f t="shared" si="12"/>
        <v>14.752000000000001</v>
      </c>
      <c r="O87" s="18"/>
      <c r="P87" s="18"/>
      <c r="Q87" s="18"/>
      <c r="R87" s="18"/>
      <c r="S87" s="18"/>
      <c r="T87" s="18"/>
      <c r="U87" s="110"/>
      <c r="V87" s="110"/>
      <c r="W87" s="110"/>
      <c r="X87" s="110"/>
      <c r="Y87" s="110"/>
    </row>
    <row r="88" spans="2:25" s="5" customFormat="1" x14ac:dyDescent="0.25">
      <c r="B88" s="68">
        <v>15989</v>
      </c>
      <c r="C88" s="18"/>
      <c r="D88" s="144">
        <v>39539</v>
      </c>
      <c r="E88" s="201">
        <f t="shared" si="12"/>
        <v>15.002666666666666</v>
      </c>
      <c r="O88" s="18"/>
      <c r="P88" s="18"/>
      <c r="Q88" s="18"/>
      <c r="R88" s="18"/>
      <c r="S88" s="18"/>
      <c r="T88" s="18"/>
      <c r="U88" s="110"/>
      <c r="V88" s="110"/>
      <c r="W88" s="110"/>
      <c r="X88" s="110"/>
      <c r="Y88" s="110"/>
    </row>
    <row r="89" spans="2:25" s="5" customFormat="1" x14ac:dyDescent="0.25">
      <c r="B89" s="68">
        <v>15515</v>
      </c>
      <c r="C89" s="18"/>
      <c r="D89" s="144">
        <v>39569</v>
      </c>
      <c r="E89" s="201">
        <f t="shared" si="12"/>
        <v>15.22425</v>
      </c>
      <c r="O89" s="18"/>
      <c r="P89" s="18"/>
      <c r="Q89" s="18"/>
      <c r="R89" s="18"/>
      <c r="S89" s="18"/>
      <c r="T89" s="18"/>
      <c r="U89" s="110"/>
      <c r="V89" s="110"/>
      <c r="W89" s="110"/>
      <c r="X89" s="110"/>
      <c r="Y89" s="110"/>
    </row>
    <row r="90" spans="2:25" s="5" customFormat="1" x14ac:dyDescent="0.25">
      <c r="B90" s="68">
        <v>15062</v>
      </c>
      <c r="C90" s="18"/>
      <c r="D90" s="144">
        <v>39600</v>
      </c>
      <c r="E90" s="201">
        <f t="shared" si="12"/>
        <v>15.38875</v>
      </c>
      <c r="O90" s="18"/>
      <c r="P90" s="18"/>
      <c r="Q90" s="18"/>
      <c r="R90" s="18"/>
      <c r="S90" s="18"/>
      <c r="T90" s="18"/>
      <c r="U90" s="110"/>
      <c r="V90" s="110"/>
      <c r="W90" s="110"/>
      <c r="X90" s="110"/>
      <c r="Y90" s="110"/>
    </row>
    <row r="91" spans="2:25" s="5" customFormat="1" x14ac:dyDescent="0.25">
      <c r="B91" s="68">
        <v>15286</v>
      </c>
      <c r="C91" s="18"/>
      <c r="D91" s="144">
        <v>39630</v>
      </c>
      <c r="E91" s="201">
        <f t="shared" si="12"/>
        <v>15.542333333333334</v>
      </c>
      <c r="O91" s="18"/>
      <c r="P91" s="18"/>
      <c r="Q91" s="18"/>
      <c r="R91" s="18"/>
      <c r="S91" s="18"/>
      <c r="T91" s="18"/>
      <c r="U91" s="110"/>
      <c r="V91" s="110"/>
      <c r="W91" s="110"/>
      <c r="X91" s="110"/>
      <c r="Y91" s="110"/>
    </row>
    <row r="92" spans="2:25" s="5" customFormat="1" x14ac:dyDescent="0.25">
      <c r="B92" s="68">
        <v>15787</v>
      </c>
      <c r="C92" s="18"/>
      <c r="D92" s="144">
        <v>39661</v>
      </c>
      <c r="E92" s="201">
        <f t="shared" si="12"/>
        <v>15.733166666666666</v>
      </c>
      <c r="O92" s="18"/>
      <c r="P92" s="18"/>
      <c r="Q92" s="18"/>
      <c r="R92" s="18"/>
      <c r="S92" s="18"/>
      <c r="T92" s="18"/>
      <c r="U92" s="110"/>
      <c r="V92" s="110"/>
      <c r="W92" s="110"/>
      <c r="X92" s="110"/>
      <c r="Y92" s="110"/>
    </row>
    <row r="93" spans="2:25" s="5" customFormat="1" x14ac:dyDescent="0.25">
      <c r="B93" s="68">
        <v>16216</v>
      </c>
      <c r="C93" s="18"/>
      <c r="D93" s="144">
        <v>39692</v>
      </c>
      <c r="E93" s="201">
        <f t="shared" si="12"/>
        <v>15.912750000000001</v>
      </c>
      <c r="O93" s="18"/>
      <c r="P93" s="18"/>
      <c r="Q93" s="18"/>
      <c r="R93" s="18"/>
      <c r="S93" s="18"/>
      <c r="T93" s="18"/>
      <c r="U93" s="110"/>
      <c r="V93" s="110"/>
      <c r="W93" s="110"/>
      <c r="X93" s="110"/>
      <c r="Y93" s="110"/>
    </row>
    <row r="94" spans="2:25" s="5" customFormat="1" x14ac:dyDescent="0.25">
      <c r="B94" s="68">
        <v>16770</v>
      </c>
      <c r="C94" s="18"/>
      <c r="D94" s="144">
        <v>39722</v>
      </c>
      <c r="E94" s="201">
        <f t="shared" si="12"/>
        <v>16.125333333333334</v>
      </c>
      <c r="O94" s="18"/>
      <c r="P94" s="18"/>
      <c r="Q94" s="18"/>
      <c r="R94" s="18"/>
      <c r="S94" s="18"/>
      <c r="T94" s="18"/>
      <c r="U94" s="110"/>
      <c r="V94" s="110"/>
      <c r="W94" s="110"/>
      <c r="X94" s="110"/>
      <c r="Y94" s="110"/>
    </row>
    <row r="95" spans="2:25" s="5" customFormat="1" x14ac:dyDescent="0.25">
      <c r="B95" s="68">
        <v>17676</v>
      </c>
      <c r="C95" s="18"/>
      <c r="D95" s="144">
        <v>39753</v>
      </c>
      <c r="E95" s="201">
        <f t="shared" si="12"/>
        <v>16.293166666666664</v>
      </c>
      <c r="O95" s="18"/>
      <c r="P95" s="18"/>
      <c r="Q95" s="18"/>
      <c r="R95" s="18"/>
      <c r="S95" s="18"/>
      <c r="T95" s="18"/>
      <c r="U95" s="110"/>
      <c r="V95" s="110"/>
      <c r="W95" s="110"/>
      <c r="X95" s="110"/>
      <c r="Y95" s="110"/>
    </row>
    <row r="96" spans="2:25" s="5" customFormat="1" x14ac:dyDescent="0.25">
      <c r="B96" s="68">
        <v>17398</v>
      </c>
      <c r="C96" s="18"/>
      <c r="D96" s="144">
        <v>39783</v>
      </c>
      <c r="E96" s="201">
        <f t="shared" si="12"/>
        <v>16.367750000000001</v>
      </c>
      <c r="O96" s="18"/>
      <c r="P96" s="18"/>
      <c r="Q96" s="18"/>
      <c r="R96" s="18"/>
      <c r="S96" s="18"/>
      <c r="T96" s="18"/>
      <c r="U96" s="110"/>
      <c r="V96" s="110"/>
      <c r="W96" s="110"/>
      <c r="X96" s="110"/>
      <c r="Y96" s="110"/>
    </row>
    <row r="97" spans="2:25" s="5" customFormat="1" x14ac:dyDescent="0.25">
      <c r="B97" s="68">
        <v>17199</v>
      </c>
      <c r="C97" s="18"/>
      <c r="D97" s="144">
        <v>39814</v>
      </c>
      <c r="E97" s="201">
        <f t="shared" si="12"/>
        <v>16.39916666666667</v>
      </c>
      <c r="O97" s="18"/>
      <c r="P97" s="18"/>
      <c r="Q97" s="18"/>
      <c r="R97" s="18"/>
      <c r="S97" s="18"/>
      <c r="T97" s="18"/>
      <c r="U97" s="110"/>
      <c r="V97" s="110"/>
      <c r="W97" s="110"/>
      <c r="X97" s="110"/>
      <c r="Y97" s="110"/>
    </row>
    <row r="98" spans="2:25" s="5" customFormat="1" x14ac:dyDescent="0.25">
      <c r="B98" s="68">
        <v>16019</v>
      </c>
      <c r="C98" s="18"/>
      <c r="D98" s="144">
        <v>39845</v>
      </c>
      <c r="E98" s="201">
        <f t="shared" si="12"/>
        <v>16.318916666666667</v>
      </c>
      <c r="O98" s="18"/>
      <c r="P98" s="18"/>
      <c r="Q98" s="18"/>
      <c r="R98" s="18"/>
      <c r="S98" s="18"/>
      <c r="T98" s="18"/>
      <c r="U98" s="110"/>
      <c r="V98" s="110"/>
      <c r="W98" s="110"/>
      <c r="X98" s="110"/>
      <c r="Y98" s="110"/>
    </row>
    <row r="99" spans="2:25" s="5" customFormat="1" x14ac:dyDescent="0.25">
      <c r="B99" s="68">
        <v>16185</v>
      </c>
      <c r="C99" s="18"/>
      <c r="D99" s="144">
        <v>39873</v>
      </c>
      <c r="E99" s="201">
        <f t="shared" si="12"/>
        <v>16.258500000000002</v>
      </c>
      <c r="O99" s="18"/>
      <c r="P99" s="18"/>
      <c r="Q99" s="18"/>
      <c r="R99" s="18"/>
      <c r="S99" s="18"/>
      <c r="T99" s="18"/>
      <c r="U99" s="110"/>
      <c r="V99" s="110"/>
      <c r="W99" s="110"/>
      <c r="X99" s="110"/>
      <c r="Y99" s="110"/>
    </row>
    <row r="100" spans="2:25" s="5" customFormat="1" x14ac:dyDescent="0.25">
      <c r="B100" s="68">
        <v>16505</v>
      </c>
      <c r="C100" s="18"/>
      <c r="D100" s="144">
        <v>39904</v>
      </c>
      <c r="E100" s="201">
        <f t="shared" si="12"/>
        <v>16.301500000000001</v>
      </c>
      <c r="O100" s="18"/>
      <c r="P100" s="18"/>
      <c r="Q100" s="18"/>
      <c r="R100" s="18"/>
      <c r="S100" s="18"/>
      <c r="T100" s="18"/>
      <c r="U100" s="110"/>
      <c r="V100" s="110"/>
      <c r="W100" s="110"/>
      <c r="X100" s="110"/>
      <c r="Y100" s="110"/>
    </row>
    <row r="101" spans="2:25" s="5" customFormat="1" x14ac:dyDescent="0.25">
      <c r="B101" s="68">
        <v>16347</v>
      </c>
      <c r="C101" s="18"/>
      <c r="D101" s="144">
        <v>39934</v>
      </c>
      <c r="E101" s="201">
        <f t="shared" si="12"/>
        <v>16.370833333333334</v>
      </c>
      <c r="O101" s="18"/>
      <c r="P101" s="18"/>
      <c r="Q101" s="18"/>
      <c r="R101" s="18"/>
      <c r="S101" s="18"/>
      <c r="T101" s="18"/>
      <c r="U101" s="110"/>
      <c r="V101" s="110"/>
      <c r="W101" s="110"/>
      <c r="X101" s="110"/>
      <c r="Y101" s="110"/>
    </row>
    <row r="102" spans="2:25" s="5" customFormat="1" x14ac:dyDescent="0.25">
      <c r="B102" s="68">
        <v>15166</v>
      </c>
      <c r="C102" s="18"/>
      <c r="D102" s="144">
        <v>39965</v>
      </c>
      <c r="E102" s="201">
        <f t="shared" si="12"/>
        <v>16.3795</v>
      </c>
      <c r="O102" s="18"/>
      <c r="P102" s="18"/>
      <c r="Q102" s="18"/>
      <c r="R102" s="18"/>
      <c r="S102" s="18"/>
      <c r="T102" s="18"/>
      <c r="U102" s="110"/>
      <c r="V102" s="110"/>
      <c r="W102" s="110"/>
      <c r="X102" s="110"/>
      <c r="Y102" s="110"/>
    </row>
    <row r="103" spans="2:25" s="5" customFormat="1" x14ac:dyDescent="0.25">
      <c r="B103" s="68">
        <v>14764</v>
      </c>
      <c r="C103" s="18"/>
      <c r="D103" s="144">
        <v>39995</v>
      </c>
      <c r="E103" s="201">
        <f t="shared" si="12"/>
        <v>16.335999999999999</v>
      </c>
      <c r="O103" s="18"/>
      <c r="P103" s="18"/>
      <c r="Q103" s="18"/>
      <c r="R103" s="18"/>
      <c r="S103" s="18"/>
      <c r="T103" s="18"/>
      <c r="U103" s="110"/>
      <c r="V103" s="110"/>
      <c r="W103" s="110"/>
      <c r="X103" s="110"/>
      <c r="Y103" s="110"/>
    </row>
    <row r="104" spans="2:25" s="5" customFormat="1" x14ac:dyDescent="0.25">
      <c r="B104" s="68">
        <v>14260</v>
      </c>
      <c r="C104" s="18"/>
      <c r="D104" s="144">
        <v>40026</v>
      </c>
      <c r="E104" s="201">
        <f t="shared" si="12"/>
        <v>16.208749999999998</v>
      </c>
      <c r="O104" s="18"/>
      <c r="P104" s="18"/>
      <c r="Q104" s="18"/>
      <c r="R104" s="18"/>
      <c r="S104" s="18"/>
      <c r="T104" s="18"/>
      <c r="U104" s="110"/>
      <c r="V104" s="110"/>
      <c r="W104" s="110"/>
      <c r="X104" s="110"/>
      <c r="Y104" s="110"/>
    </row>
    <row r="105" spans="2:25" s="5" customFormat="1" x14ac:dyDescent="0.25">
      <c r="B105" s="68">
        <v>13944</v>
      </c>
      <c r="C105" s="18"/>
      <c r="D105" s="144">
        <v>40057</v>
      </c>
      <c r="E105" s="201">
        <f t="shared" si="12"/>
        <v>16.019416666666665</v>
      </c>
      <c r="O105" s="18"/>
      <c r="P105" s="18"/>
      <c r="Q105" s="18"/>
      <c r="R105" s="18"/>
      <c r="S105" s="18"/>
      <c r="T105" s="18"/>
      <c r="U105" s="110"/>
      <c r="V105" s="110"/>
      <c r="W105" s="110"/>
      <c r="X105" s="110"/>
      <c r="Y105" s="110"/>
    </row>
    <row r="106" spans="2:25" s="5" customFormat="1" x14ac:dyDescent="0.25">
      <c r="B106" s="68">
        <v>14819</v>
      </c>
      <c r="C106" s="18"/>
      <c r="D106" s="144">
        <v>40087</v>
      </c>
      <c r="E106" s="201">
        <f t="shared" si="12"/>
        <v>15.856833333333334</v>
      </c>
      <c r="O106" s="18"/>
      <c r="P106" s="18"/>
      <c r="Q106" s="18"/>
      <c r="R106" s="18"/>
      <c r="S106" s="18"/>
      <c r="T106" s="18"/>
      <c r="U106" s="110"/>
      <c r="V106" s="110"/>
      <c r="W106" s="110"/>
      <c r="X106" s="110"/>
      <c r="Y106" s="110"/>
    </row>
    <row r="107" spans="2:25" s="5" customFormat="1" x14ac:dyDescent="0.25">
      <c r="B107" s="68">
        <v>13943</v>
      </c>
      <c r="C107" s="18"/>
      <c r="D107" s="144">
        <v>40118</v>
      </c>
      <c r="E107" s="201">
        <f t="shared" si="12"/>
        <v>15.54575</v>
      </c>
      <c r="O107" s="18"/>
      <c r="P107" s="18"/>
      <c r="Q107" s="18"/>
      <c r="R107" s="18"/>
      <c r="S107" s="18"/>
      <c r="T107" s="18"/>
      <c r="U107" s="110"/>
      <c r="V107" s="110"/>
      <c r="W107" s="110"/>
      <c r="X107" s="110"/>
      <c r="Y107" s="110"/>
    </row>
    <row r="108" spans="2:25" s="5" customFormat="1" x14ac:dyDescent="0.25">
      <c r="B108" s="68">
        <v>14208</v>
      </c>
      <c r="C108" s="18"/>
      <c r="D108" s="144">
        <v>40148</v>
      </c>
      <c r="E108" s="201">
        <f t="shared" si="12"/>
        <v>15.279916666666667</v>
      </c>
      <c r="O108" s="18"/>
      <c r="P108" s="18"/>
      <c r="Q108" s="18"/>
      <c r="R108" s="18"/>
      <c r="S108" s="18"/>
      <c r="T108" s="18"/>
      <c r="U108" s="110"/>
      <c r="V108" s="110"/>
      <c r="W108" s="110"/>
      <c r="X108" s="110"/>
      <c r="Y108" s="110"/>
    </row>
    <row r="109" spans="2:25" s="5" customFormat="1" x14ac:dyDescent="0.25">
      <c r="B109" s="68">
        <v>15439</v>
      </c>
      <c r="C109" s="18"/>
      <c r="D109" s="144">
        <v>40179</v>
      </c>
      <c r="E109" s="201">
        <f t="shared" si="12"/>
        <v>15.13325</v>
      </c>
      <c r="O109" s="18"/>
      <c r="P109" s="18"/>
      <c r="Q109" s="18"/>
      <c r="R109" s="18"/>
      <c r="S109" s="18"/>
      <c r="T109" s="18"/>
      <c r="U109" s="110"/>
      <c r="V109" s="110"/>
      <c r="W109" s="110"/>
      <c r="X109" s="110"/>
      <c r="Y109" s="110"/>
    </row>
    <row r="110" spans="2:25" s="5" customFormat="1" x14ac:dyDescent="0.25">
      <c r="B110" s="68">
        <v>13776</v>
      </c>
      <c r="C110" s="18"/>
      <c r="D110" s="144">
        <v>40210</v>
      </c>
      <c r="E110" s="201">
        <f t="shared" si="12"/>
        <v>14.946333333333333</v>
      </c>
      <c r="O110" s="18"/>
      <c r="P110" s="18"/>
      <c r="Q110" s="18"/>
      <c r="R110" s="18"/>
      <c r="S110" s="18"/>
      <c r="T110" s="18"/>
      <c r="U110" s="110"/>
      <c r="V110" s="110"/>
      <c r="W110" s="110"/>
      <c r="X110" s="110"/>
      <c r="Y110" s="110"/>
    </row>
    <row r="111" spans="2:25" s="5" customFormat="1" x14ac:dyDescent="0.25">
      <c r="B111" s="68">
        <v>13270</v>
      </c>
      <c r="C111" s="18"/>
      <c r="D111" s="144">
        <v>40238</v>
      </c>
      <c r="E111" s="201">
        <f t="shared" si="12"/>
        <v>14.703416666666666</v>
      </c>
      <c r="O111" s="18"/>
      <c r="P111" s="18"/>
      <c r="Q111" s="18"/>
      <c r="R111" s="18"/>
      <c r="S111" s="18"/>
      <c r="T111" s="18"/>
      <c r="U111" s="110"/>
      <c r="V111" s="110"/>
      <c r="W111" s="110"/>
      <c r="X111" s="110"/>
      <c r="Y111" s="110"/>
    </row>
    <row r="112" spans="2:25" s="5" customFormat="1" x14ac:dyDescent="0.25">
      <c r="B112" s="68">
        <v>12449</v>
      </c>
      <c r="C112" s="18"/>
      <c r="D112" s="144">
        <v>40269</v>
      </c>
      <c r="E112" s="201">
        <f t="shared" si="12"/>
        <v>14.365416666666667</v>
      </c>
      <c r="O112" s="18"/>
      <c r="P112" s="18"/>
      <c r="Q112" s="18"/>
      <c r="R112" s="18"/>
      <c r="S112" s="18"/>
      <c r="T112" s="18"/>
      <c r="U112" s="110"/>
      <c r="V112" s="110"/>
      <c r="W112" s="110"/>
      <c r="X112" s="110"/>
      <c r="Y112" s="110"/>
    </row>
    <row r="113" spans="2:25" s="5" customFormat="1" x14ac:dyDescent="0.25">
      <c r="B113" s="68">
        <v>12137</v>
      </c>
      <c r="C113" s="18"/>
      <c r="D113" s="144">
        <v>40299</v>
      </c>
      <c r="E113" s="201">
        <f t="shared" si="12"/>
        <v>14.014583333333334</v>
      </c>
      <c r="O113" s="18"/>
      <c r="P113" s="18"/>
      <c r="Q113" s="18"/>
      <c r="R113" s="18"/>
      <c r="S113" s="18"/>
      <c r="T113" s="18"/>
      <c r="U113" s="110"/>
      <c r="V113" s="110"/>
      <c r="W113" s="110"/>
      <c r="X113" s="110"/>
      <c r="Y113" s="110"/>
    </row>
    <row r="114" spans="2:25" s="5" customFormat="1" x14ac:dyDescent="0.25">
      <c r="B114" s="68">
        <v>11272</v>
      </c>
      <c r="C114" s="18"/>
      <c r="D114" s="144">
        <v>40330</v>
      </c>
      <c r="E114" s="201">
        <f t="shared" si="12"/>
        <v>13.690083333333334</v>
      </c>
      <c r="O114" s="18"/>
      <c r="P114" s="18"/>
      <c r="Q114" s="18"/>
      <c r="R114" s="18"/>
      <c r="S114" s="18"/>
      <c r="T114" s="18"/>
      <c r="U114" s="110"/>
      <c r="V114" s="110"/>
      <c r="W114" s="110"/>
      <c r="X114" s="110"/>
      <c r="Y114" s="110"/>
    </row>
    <row r="115" spans="2:25" s="5" customFormat="1" x14ac:dyDescent="0.25">
      <c r="B115" s="68">
        <v>10864</v>
      </c>
      <c r="C115" s="18"/>
      <c r="D115" s="144">
        <v>40360</v>
      </c>
      <c r="E115" s="201">
        <f t="shared" si="12"/>
        <v>13.365083333333335</v>
      </c>
      <c r="O115" s="18"/>
      <c r="P115" s="18"/>
      <c r="Q115" s="18"/>
      <c r="R115" s="18"/>
      <c r="S115" s="18"/>
      <c r="T115" s="18"/>
      <c r="U115" s="110"/>
      <c r="V115" s="110"/>
      <c r="W115" s="110"/>
      <c r="X115" s="110"/>
      <c r="Y115" s="110"/>
    </row>
    <row r="116" spans="2:25" s="5" customFormat="1" x14ac:dyDescent="0.25">
      <c r="B116" s="68">
        <v>10712</v>
      </c>
      <c r="C116" s="18"/>
      <c r="D116" s="144">
        <v>40391</v>
      </c>
      <c r="E116" s="201">
        <f t="shared" si="12"/>
        <v>13.069416666666665</v>
      </c>
      <c r="O116" s="18"/>
      <c r="P116" s="18"/>
      <c r="Q116" s="18"/>
      <c r="R116" s="18"/>
      <c r="S116" s="18"/>
      <c r="T116" s="18"/>
      <c r="U116" s="110"/>
      <c r="V116" s="110"/>
      <c r="W116" s="110"/>
      <c r="X116" s="110"/>
      <c r="Y116" s="110"/>
    </row>
    <row r="117" spans="2:25" s="5" customFormat="1" x14ac:dyDescent="0.25">
      <c r="B117" s="68">
        <v>11092</v>
      </c>
      <c r="C117" s="18"/>
      <c r="D117" s="144">
        <v>40422</v>
      </c>
      <c r="E117" s="201">
        <f t="shared" si="12"/>
        <v>12.83175</v>
      </c>
      <c r="O117" s="18"/>
      <c r="P117" s="18"/>
      <c r="Q117" s="18"/>
      <c r="R117" s="18"/>
      <c r="S117" s="18"/>
      <c r="T117" s="18"/>
      <c r="U117" s="110"/>
      <c r="V117" s="110"/>
      <c r="W117" s="110"/>
      <c r="X117" s="110"/>
      <c r="Y117" s="110"/>
    </row>
    <row r="118" spans="2:25" s="5" customFormat="1" x14ac:dyDescent="0.25">
      <c r="B118" s="68">
        <v>11685</v>
      </c>
      <c r="C118" s="18"/>
      <c r="D118" s="144">
        <v>40452</v>
      </c>
      <c r="E118" s="201">
        <f t="shared" si="12"/>
        <v>12.570583333333333</v>
      </c>
      <c r="O118" s="18"/>
      <c r="P118" s="18"/>
      <c r="Q118" s="18"/>
      <c r="R118" s="18"/>
      <c r="S118" s="18"/>
      <c r="T118" s="18"/>
      <c r="U118" s="110"/>
      <c r="V118" s="110"/>
      <c r="W118" s="110"/>
      <c r="X118" s="110"/>
      <c r="Y118" s="110"/>
    </row>
    <row r="119" spans="2:25" s="5" customFormat="1" x14ac:dyDescent="0.25">
      <c r="B119" s="68">
        <v>12237</v>
      </c>
      <c r="C119" s="18"/>
      <c r="D119" s="144">
        <v>40483</v>
      </c>
      <c r="E119" s="201">
        <f t="shared" si="12"/>
        <v>12.428416666666665</v>
      </c>
      <c r="O119" s="18"/>
      <c r="P119" s="18"/>
      <c r="Q119" s="18"/>
      <c r="R119" s="18"/>
      <c r="S119" s="18"/>
      <c r="T119" s="18"/>
      <c r="U119" s="110"/>
      <c r="V119" s="110"/>
      <c r="W119" s="110"/>
      <c r="X119" s="110"/>
      <c r="Y119" s="110"/>
    </row>
    <row r="120" spans="2:25" s="5" customFormat="1" x14ac:dyDescent="0.25">
      <c r="B120" s="68">
        <v>11996</v>
      </c>
      <c r="C120" s="18"/>
      <c r="D120" s="144">
        <v>40513</v>
      </c>
      <c r="E120" s="201">
        <f t="shared" si="12"/>
        <v>12.244083333333334</v>
      </c>
      <c r="O120" s="18"/>
      <c r="P120" s="18"/>
      <c r="Q120" s="18"/>
      <c r="R120" s="18"/>
      <c r="S120" s="18"/>
      <c r="T120" s="18"/>
      <c r="U120" s="110"/>
      <c r="V120" s="110"/>
      <c r="W120" s="110"/>
      <c r="X120" s="110"/>
      <c r="Y120" s="110"/>
    </row>
    <row r="121" spans="2:25" s="5" customFormat="1" x14ac:dyDescent="0.25">
      <c r="B121" s="68">
        <v>11849</v>
      </c>
      <c r="C121" s="18"/>
      <c r="D121" s="144">
        <v>40544</v>
      </c>
      <c r="E121" s="201">
        <f t="shared" si="12"/>
        <v>11.944916666666666</v>
      </c>
      <c r="O121" s="18"/>
      <c r="P121" s="18"/>
      <c r="Q121" s="18"/>
      <c r="R121" s="18"/>
      <c r="S121" s="18"/>
      <c r="T121" s="18"/>
      <c r="U121" s="110"/>
      <c r="V121" s="110"/>
      <c r="W121" s="110"/>
      <c r="X121" s="110"/>
      <c r="Y121" s="110"/>
    </row>
    <row r="122" spans="2:25" s="5" customFormat="1" x14ac:dyDescent="0.25">
      <c r="B122" s="68">
        <v>11818</v>
      </c>
      <c r="C122" s="18"/>
      <c r="D122" s="144">
        <v>40575</v>
      </c>
      <c r="E122" s="201">
        <f t="shared" si="12"/>
        <v>11.781750000000001</v>
      </c>
      <c r="O122" s="18"/>
      <c r="P122" s="18"/>
      <c r="Q122" s="18"/>
      <c r="R122" s="18"/>
      <c r="S122" s="18"/>
      <c r="T122" s="18"/>
      <c r="U122" s="110"/>
      <c r="V122" s="110"/>
      <c r="W122" s="110"/>
      <c r="X122" s="110"/>
      <c r="Y122" s="110"/>
    </row>
    <row r="123" spans="2:25" s="5" customFormat="1" x14ac:dyDescent="0.25">
      <c r="B123" s="68">
        <v>11458</v>
      </c>
      <c r="C123" s="18"/>
      <c r="D123" s="144">
        <v>40603</v>
      </c>
      <c r="E123" s="201">
        <f t="shared" si="12"/>
        <v>11.630750000000001</v>
      </c>
      <c r="O123" s="18"/>
      <c r="P123" s="18"/>
      <c r="Q123" s="18"/>
      <c r="R123" s="18"/>
      <c r="S123" s="18"/>
      <c r="T123" s="18"/>
      <c r="U123" s="110"/>
      <c r="V123" s="110"/>
      <c r="W123" s="110"/>
      <c r="X123" s="110"/>
      <c r="Y123" s="110"/>
    </row>
    <row r="124" spans="2:25" s="5" customFormat="1" x14ac:dyDescent="0.25">
      <c r="B124" s="68">
        <v>12475</v>
      </c>
      <c r="C124" s="18"/>
      <c r="D124" s="144">
        <v>40634</v>
      </c>
      <c r="E124" s="201">
        <f t="shared" si="12"/>
        <v>11.632916666666667</v>
      </c>
      <c r="O124" s="18"/>
      <c r="P124" s="18"/>
      <c r="Q124" s="18"/>
      <c r="R124" s="18"/>
      <c r="S124" s="18"/>
      <c r="T124" s="18"/>
      <c r="U124" s="110"/>
      <c r="V124" s="110"/>
      <c r="W124" s="110"/>
      <c r="X124" s="110"/>
      <c r="Y124" s="110"/>
    </row>
    <row r="125" spans="2:25" s="5" customFormat="1" x14ac:dyDescent="0.25">
      <c r="B125" s="68">
        <v>12930</v>
      </c>
      <c r="C125" s="18"/>
      <c r="D125" s="144">
        <v>40664</v>
      </c>
      <c r="E125" s="201">
        <f t="shared" ref="E125:E154" si="13">+AVERAGE(B114:B125)/1000</f>
        <v>11.699</v>
      </c>
      <c r="O125" s="18"/>
      <c r="P125" s="18"/>
      <c r="Q125" s="18"/>
      <c r="R125" s="18"/>
      <c r="S125" s="18"/>
      <c r="T125" s="18"/>
      <c r="U125" s="110"/>
      <c r="V125" s="110"/>
      <c r="W125" s="110"/>
      <c r="X125" s="110"/>
      <c r="Y125" s="110"/>
    </row>
    <row r="126" spans="2:25" s="5" customFormat="1" x14ac:dyDescent="0.25">
      <c r="B126" s="68">
        <v>12867</v>
      </c>
      <c r="C126" s="18"/>
      <c r="D126" s="144">
        <v>40695</v>
      </c>
      <c r="E126" s="201">
        <f t="shared" si="13"/>
        <v>11.831916666666666</v>
      </c>
      <c r="O126" s="18"/>
      <c r="P126" s="18"/>
      <c r="Q126" s="18"/>
      <c r="R126" s="18"/>
      <c r="S126" s="18"/>
      <c r="T126" s="18"/>
      <c r="U126" s="110"/>
      <c r="V126" s="110"/>
      <c r="W126" s="110"/>
      <c r="X126" s="110"/>
      <c r="Y126" s="110"/>
    </row>
    <row r="127" spans="2:25" s="5" customFormat="1" x14ac:dyDescent="0.25">
      <c r="B127" s="68">
        <v>11875</v>
      </c>
      <c r="C127" s="18"/>
      <c r="D127" s="144">
        <v>40725</v>
      </c>
      <c r="E127" s="201">
        <f t="shared" si="13"/>
        <v>11.916166666666665</v>
      </c>
      <c r="O127" s="18"/>
      <c r="P127" s="18"/>
      <c r="Q127" s="18"/>
      <c r="R127" s="18"/>
      <c r="S127" s="18"/>
      <c r="T127" s="18"/>
      <c r="U127" s="110"/>
      <c r="V127" s="110"/>
      <c r="W127" s="110"/>
      <c r="X127" s="110"/>
      <c r="Y127" s="110"/>
    </row>
    <row r="128" spans="2:25" s="5" customFormat="1" x14ac:dyDescent="0.25">
      <c r="B128" s="68">
        <v>11552</v>
      </c>
      <c r="C128" s="18"/>
      <c r="D128" s="144">
        <v>40756</v>
      </c>
      <c r="E128" s="201">
        <f t="shared" si="13"/>
        <v>11.986166666666666</v>
      </c>
      <c r="O128" s="18"/>
      <c r="P128" s="18"/>
      <c r="Q128" s="18"/>
      <c r="R128" s="18"/>
      <c r="S128" s="18"/>
      <c r="T128" s="18"/>
      <c r="U128" s="110"/>
      <c r="V128" s="110"/>
      <c r="W128" s="110"/>
      <c r="X128" s="110"/>
      <c r="Y128" s="110"/>
    </row>
    <row r="129" spans="2:25" s="5" customFormat="1" x14ac:dyDescent="0.25">
      <c r="B129" s="68">
        <v>12142</v>
      </c>
      <c r="C129" s="18"/>
      <c r="D129" s="144">
        <v>40787</v>
      </c>
      <c r="E129" s="201">
        <f t="shared" si="13"/>
        <v>12.073666666666666</v>
      </c>
      <c r="O129" s="18"/>
      <c r="P129" s="18"/>
      <c r="Q129" s="18"/>
      <c r="R129" s="18"/>
      <c r="S129" s="18"/>
      <c r="T129" s="18"/>
      <c r="U129" s="110"/>
      <c r="V129" s="110"/>
      <c r="W129" s="110"/>
      <c r="X129" s="110"/>
      <c r="Y129" s="110"/>
    </row>
    <row r="130" spans="2:25" s="5" customFormat="1" x14ac:dyDescent="0.25">
      <c r="B130" s="18">
        <v>11507</v>
      </c>
      <c r="C130" s="18"/>
      <c r="D130" s="144">
        <v>40817</v>
      </c>
      <c r="E130" s="201">
        <f t="shared" si="13"/>
        <v>12.058833333333334</v>
      </c>
      <c r="O130" s="18"/>
      <c r="P130" s="18"/>
      <c r="Q130" s="18"/>
      <c r="R130" s="18"/>
      <c r="S130" s="18"/>
      <c r="T130" s="18"/>
      <c r="U130" s="110"/>
      <c r="V130" s="110"/>
      <c r="W130" s="110"/>
      <c r="X130" s="110"/>
      <c r="Y130" s="110"/>
    </row>
    <row r="131" spans="2:25" s="5" customFormat="1" x14ac:dyDescent="0.25">
      <c r="B131" s="18">
        <v>11547</v>
      </c>
      <c r="C131" s="18"/>
      <c r="D131" s="144">
        <v>40848</v>
      </c>
      <c r="E131" s="201">
        <f t="shared" si="13"/>
        <v>12.001333333333333</v>
      </c>
      <c r="O131" s="18"/>
      <c r="P131" s="18"/>
      <c r="Q131" s="18"/>
      <c r="R131" s="18"/>
      <c r="S131" s="18"/>
      <c r="T131" s="18"/>
      <c r="U131" s="110"/>
      <c r="V131" s="110"/>
      <c r="W131" s="110"/>
      <c r="X131" s="110"/>
      <c r="Y131" s="110"/>
    </row>
    <row r="132" spans="2:25" s="5" customFormat="1" x14ac:dyDescent="0.25">
      <c r="B132" s="18">
        <v>11599</v>
      </c>
      <c r="C132" s="18"/>
      <c r="D132" s="144">
        <v>40878</v>
      </c>
      <c r="E132" s="201">
        <f t="shared" si="13"/>
        <v>11.968249999999999</v>
      </c>
      <c r="O132" s="18"/>
      <c r="P132" s="18"/>
      <c r="Q132" s="18"/>
      <c r="R132" s="18"/>
      <c r="S132" s="18"/>
      <c r="T132" s="18"/>
      <c r="U132" s="110"/>
      <c r="V132" s="110"/>
      <c r="W132" s="110"/>
      <c r="X132" s="110"/>
      <c r="Y132" s="110"/>
    </row>
    <row r="133" spans="2:25" s="5" customFormat="1" x14ac:dyDescent="0.25">
      <c r="B133" s="68">
        <v>11151</v>
      </c>
      <c r="C133" s="18"/>
      <c r="D133" s="144">
        <v>40909</v>
      </c>
      <c r="E133" s="201">
        <f t="shared" si="13"/>
        <v>11.910083333333334</v>
      </c>
      <c r="O133" s="18"/>
      <c r="P133" s="18"/>
      <c r="Q133" s="18"/>
      <c r="R133" s="18"/>
      <c r="S133" s="18"/>
      <c r="T133" s="18"/>
      <c r="U133" s="110"/>
      <c r="V133" s="110"/>
      <c r="W133" s="110"/>
      <c r="X133" s="110"/>
      <c r="Y133" s="110"/>
    </row>
    <row r="134" spans="2:25" s="5" customFormat="1" x14ac:dyDescent="0.25">
      <c r="B134" s="68">
        <v>11091</v>
      </c>
      <c r="C134" s="18"/>
      <c r="D134" s="144">
        <v>40940</v>
      </c>
      <c r="E134" s="201">
        <f t="shared" si="13"/>
        <v>11.849500000000001</v>
      </c>
      <c r="O134" s="18"/>
      <c r="P134" s="18"/>
      <c r="Q134" s="18"/>
      <c r="R134" s="18"/>
      <c r="S134" s="18"/>
      <c r="T134" s="18"/>
      <c r="U134" s="110"/>
      <c r="V134" s="110"/>
      <c r="W134" s="110"/>
      <c r="X134" s="110"/>
      <c r="Y134" s="110"/>
    </row>
    <row r="135" spans="2:25" s="5" customFormat="1" x14ac:dyDescent="0.25">
      <c r="B135" s="68">
        <v>11608</v>
      </c>
      <c r="C135" s="18"/>
      <c r="D135" s="144">
        <v>40969</v>
      </c>
      <c r="E135" s="201">
        <f t="shared" si="13"/>
        <v>11.862</v>
      </c>
      <c r="O135" s="18"/>
      <c r="P135" s="18"/>
      <c r="Q135" s="18"/>
      <c r="R135" s="18"/>
      <c r="S135" s="18"/>
      <c r="T135" s="18"/>
      <c r="U135" s="110"/>
      <c r="V135" s="110"/>
      <c r="W135" s="110"/>
      <c r="X135" s="110"/>
      <c r="Y135" s="110"/>
    </row>
    <row r="136" spans="2:25" s="5" customFormat="1" x14ac:dyDescent="0.25">
      <c r="B136" s="68">
        <v>11901</v>
      </c>
      <c r="C136" s="18"/>
      <c r="D136" s="144">
        <v>41000</v>
      </c>
      <c r="E136" s="201">
        <f t="shared" si="13"/>
        <v>11.814166666666667</v>
      </c>
      <c r="O136" s="18"/>
      <c r="P136" s="18"/>
      <c r="Q136" s="18"/>
      <c r="R136" s="18"/>
      <c r="S136" s="18"/>
      <c r="T136" s="18"/>
      <c r="U136" s="110"/>
      <c r="V136" s="110"/>
      <c r="W136" s="110"/>
      <c r="X136" s="110"/>
      <c r="Y136" s="110"/>
    </row>
    <row r="137" spans="2:25" s="5" customFormat="1" x14ac:dyDescent="0.25">
      <c r="B137" s="68">
        <v>11629</v>
      </c>
      <c r="C137" s="18"/>
      <c r="D137" s="144">
        <v>41030</v>
      </c>
      <c r="E137" s="201">
        <f t="shared" si="13"/>
        <v>11.70575</v>
      </c>
      <c r="O137" s="18"/>
      <c r="P137" s="18"/>
      <c r="Q137" s="18"/>
      <c r="R137" s="18"/>
      <c r="S137" s="18"/>
      <c r="T137" s="18"/>
      <c r="U137" s="110"/>
      <c r="V137" s="110"/>
      <c r="W137" s="110"/>
      <c r="X137" s="110"/>
      <c r="Y137" s="110"/>
    </row>
    <row r="138" spans="2:25" s="5" customFormat="1" x14ac:dyDescent="0.25">
      <c r="B138" s="68">
        <v>12606</v>
      </c>
      <c r="C138" s="18"/>
      <c r="D138" s="144">
        <v>41061</v>
      </c>
      <c r="E138" s="201">
        <f t="shared" si="13"/>
        <v>11.683999999999999</v>
      </c>
      <c r="O138" s="18"/>
      <c r="P138" s="18"/>
      <c r="Q138" s="18"/>
      <c r="R138" s="18"/>
      <c r="S138" s="18"/>
      <c r="T138" s="18"/>
      <c r="U138" s="110"/>
      <c r="V138" s="110"/>
      <c r="W138" s="110"/>
      <c r="X138" s="110"/>
      <c r="Y138" s="110"/>
    </row>
    <row r="139" spans="2:25" s="5" customFormat="1" x14ac:dyDescent="0.25">
      <c r="B139" s="68">
        <v>11790</v>
      </c>
      <c r="C139" s="18"/>
      <c r="D139" s="144">
        <v>41091</v>
      </c>
      <c r="E139" s="201">
        <f t="shared" si="13"/>
        <v>11.676916666666665</v>
      </c>
      <c r="O139" s="18"/>
      <c r="P139" s="18"/>
      <c r="Q139" s="18"/>
      <c r="R139" s="18"/>
      <c r="S139" s="18"/>
      <c r="T139" s="18"/>
      <c r="U139" s="110"/>
      <c r="V139" s="110"/>
      <c r="W139" s="110"/>
      <c r="X139" s="110"/>
      <c r="Y139" s="110"/>
    </row>
    <row r="140" spans="2:25" s="5" customFormat="1" x14ac:dyDescent="0.25">
      <c r="B140" s="68">
        <v>11270</v>
      </c>
      <c r="C140" s="18"/>
      <c r="D140" s="144">
        <v>41122</v>
      </c>
      <c r="E140" s="201">
        <f t="shared" si="13"/>
        <v>11.653416666666667</v>
      </c>
      <c r="O140" s="18"/>
      <c r="P140" s="18"/>
      <c r="Q140" s="18"/>
      <c r="R140" s="18"/>
      <c r="S140" s="18"/>
      <c r="T140" s="18"/>
      <c r="U140" s="110"/>
      <c r="V140" s="110"/>
      <c r="W140" s="110"/>
      <c r="X140" s="110"/>
      <c r="Y140" s="110"/>
    </row>
    <row r="141" spans="2:25" s="5" customFormat="1" x14ac:dyDescent="0.25">
      <c r="B141" s="68">
        <v>11812</v>
      </c>
      <c r="C141" s="18"/>
      <c r="D141" s="144">
        <v>41153</v>
      </c>
      <c r="E141" s="201">
        <f t="shared" si="13"/>
        <v>11.625916666666667</v>
      </c>
      <c r="O141" s="18"/>
      <c r="P141" s="18"/>
      <c r="Q141" s="18"/>
      <c r="R141" s="18"/>
      <c r="S141" s="18"/>
      <c r="T141" s="18"/>
      <c r="U141" s="110"/>
      <c r="V141" s="110"/>
      <c r="W141" s="110"/>
      <c r="X141" s="110"/>
      <c r="Y141" s="110"/>
    </row>
    <row r="142" spans="2:25" s="5" customFormat="1" x14ac:dyDescent="0.25">
      <c r="B142" s="68">
        <v>12130</v>
      </c>
      <c r="C142" s="18"/>
      <c r="D142" s="144">
        <v>41183</v>
      </c>
      <c r="E142" s="201">
        <f t="shared" si="13"/>
        <v>11.677833333333334</v>
      </c>
      <c r="O142" s="18"/>
      <c r="P142" s="18"/>
      <c r="Q142" s="18"/>
      <c r="R142" s="18"/>
      <c r="S142" s="18"/>
      <c r="T142" s="18"/>
      <c r="U142" s="110"/>
      <c r="V142" s="110"/>
      <c r="W142" s="110"/>
      <c r="X142" s="110"/>
      <c r="Y142" s="110"/>
    </row>
    <row r="143" spans="2:25" s="5" customFormat="1" x14ac:dyDescent="0.25">
      <c r="B143" s="68">
        <v>12357</v>
      </c>
      <c r="C143" s="18"/>
      <c r="D143" s="144">
        <v>41214</v>
      </c>
      <c r="E143" s="201">
        <f t="shared" si="13"/>
        <v>11.745333333333335</v>
      </c>
      <c r="O143" s="18"/>
      <c r="P143" s="18"/>
      <c r="Q143" s="18"/>
      <c r="R143" s="18"/>
      <c r="S143" s="18"/>
      <c r="T143" s="18"/>
      <c r="U143" s="110"/>
      <c r="V143" s="110"/>
      <c r="W143" s="110"/>
      <c r="X143" s="110"/>
      <c r="Y143" s="110"/>
    </row>
    <row r="144" spans="2:25" s="5" customFormat="1" x14ac:dyDescent="0.25">
      <c r="B144" s="68">
        <v>12342</v>
      </c>
      <c r="C144" s="18"/>
      <c r="D144" s="144">
        <v>41244</v>
      </c>
      <c r="E144" s="201">
        <f t="shared" si="13"/>
        <v>11.80725</v>
      </c>
      <c r="O144" s="18"/>
      <c r="P144" s="18"/>
      <c r="Q144" s="18"/>
      <c r="R144" s="18"/>
      <c r="S144" s="18"/>
      <c r="T144" s="18"/>
      <c r="U144" s="110"/>
      <c r="V144" s="110"/>
      <c r="W144" s="110"/>
      <c r="X144" s="110"/>
      <c r="Y144" s="110"/>
    </row>
    <row r="145" spans="2:31" s="5" customFormat="1" x14ac:dyDescent="0.25">
      <c r="B145" s="68">
        <v>12159</v>
      </c>
      <c r="C145" s="18"/>
      <c r="D145" s="144">
        <v>41275</v>
      </c>
      <c r="E145" s="201">
        <f t="shared" si="13"/>
        <v>11.891249999999999</v>
      </c>
      <c r="O145" s="18"/>
      <c r="P145" s="18"/>
      <c r="Q145" s="18"/>
      <c r="R145" s="18"/>
      <c r="S145" s="18"/>
      <c r="T145" s="18"/>
      <c r="U145" s="110"/>
      <c r="V145" s="110"/>
      <c r="W145" s="110"/>
      <c r="X145" s="110"/>
      <c r="Y145" s="110"/>
    </row>
    <row r="146" spans="2:31" s="158" customFormat="1" x14ac:dyDescent="0.25">
      <c r="B146" s="68">
        <v>11472</v>
      </c>
      <c r="C146" s="29"/>
      <c r="D146" s="144">
        <v>41306</v>
      </c>
      <c r="E146" s="201">
        <f t="shared" si="13"/>
        <v>11.923</v>
      </c>
      <c r="O146" s="18"/>
      <c r="P146" s="18"/>
      <c r="Q146" s="18"/>
      <c r="R146" s="18"/>
      <c r="S146" s="18"/>
      <c r="T146" s="18"/>
      <c r="U146" s="110"/>
      <c r="V146" s="110"/>
      <c r="W146" s="110"/>
      <c r="X146" s="110"/>
      <c r="Y146" s="110"/>
      <c r="Z146" s="5"/>
      <c r="AA146" s="5"/>
      <c r="AB146" s="5"/>
      <c r="AC146" s="5"/>
      <c r="AD146" s="5"/>
      <c r="AE146" s="5"/>
    </row>
    <row r="147" spans="2:31" s="158" customFormat="1" x14ac:dyDescent="0.25">
      <c r="B147" s="68">
        <v>11608</v>
      </c>
      <c r="C147" s="29"/>
      <c r="D147" s="144">
        <v>41334</v>
      </c>
      <c r="E147" s="201">
        <f t="shared" si="13"/>
        <v>11.923</v>
      </c>
      <c r="O147" s="18"/>
      <c r="P147" s="18"/>
      <c r="Q147" s="18"/>
      <c r="R147" s="18"/>
      <c r="S147" s="18"/>
      <c r="T147" s="18"/>
      <c r="U147" s="110"/>
      <c r="V147" s="110"/>
      <c r="W147" s="110"/>
      <c r="X147" s="110"/>
      <c r="Y147" s="110"/>
      <c r="Z147" s="5"/>
      <c r="AA147" s="5"/>
      <c r="AB147" s="5"/>
      <c r="AC147" s="5"/>
      <c r="AD147" s="5"/>
      <c r="AE147" s="5"/>
    </row>
    <row r="148" spans="2:31" s="158" customFormat="1" x14ac:dyDescent="0.25">
      <c r="B148" s="68">
        <v>11514</v>
      </c>
      <c r="C148" s="29"/>
      <c r="D148" s="144">
        <v>41365</v>
      </c>
      <c r="E148" s="201">
        <f t="shared" si="13"/>
        <v>11.890750000000001</v>
      </c>
      <c r="O148" s="18"/>
      <c r="P148" s="18"/>
      <c r="Q148" s="18"/>
      <c r="R148" s="18"/>
      <c r="S148" s="18"/>
      <c r="T148" s="18"/>
      <c r="U148" s="110"/>
      <c r="V148" s="110"/>
      <c r="W148" s="110"/>
      <c r="X148" s="110"/>
      <c r="Y148" s="110"/>
      <c r="Z148" s="5"/>
      <c r="AA148" s="5"/>
      <c r="AB148" s="5"/>
      <c r="AC148" s="5"/>
      <c r="AD148" s="5"/>
      <c r="AE148" s="5"/>
    </row>
    <row r="149" spans="2:31" s="158" customFormat="1" x14ac:dyDescent="0.25">
      <c r="B149" s="68">
        <v>12287</v>
      </c>
      <c r="C149" s="29"/>
      <c r="D149" s="144">
        <v>41395</v>
      </c>
      <c r="E149" s="201">
        <f t="shared" si="13"/>
        <v>11.945583333333333</v>
      </c>
      <c r="O149" s="18"/>
      <c r="P149" s="18"/>
      <c r="Q149" s="18"/>
      <c r="R149" s="18"/>
      <c r="S149" s="18"/>
      <c r="T149" s="18"/>
      <c r="U149" s="110"/>
      <c r="V149" s="110"/>
      <c r="W149" s="110"/>
      <c r="X149" s="110"/>
      <c r="Y149" s="110"/>
      <c r="Z149" s="5"/>
      <c r="AA149" s="5"/>
      <c r="AB149" s="5"/>
      <c r="AC149" s="5"/>
      <c r="AD149" s="5"/>
      <c r="AE149" s="5"/>
    </row>
    <row r="150" spans="2:31" s="158" customFormat="1" x14ac:dyDescent="0.25">
      <c r="B150" s="68">
        <v>11803</v>
      </c>
      <c r="C150" s="29"/>
      <c r="D150" s="144">
        <v>41426</v>
      </c>
      <c r="E150" s="201">
        <f t="shared" si="13"/>
        <v>11.878666666666666</v>
      </c>
      <c r="O150" s="18"/>
      <c r="P150" s="18"/>
      <c r="Q150" s="18"/>
      <c r="R150" s="18"/>
      <c r="S150" s="18"/>
      <c r="T150" s="18"/>
      <c r="U150" s="110"/>
      <c r="V150" s="110"/>
      <c r="W150" s="110"/>
      <c r="X150" s="110"/>
      <c r="Y150" s="110"/>
      <c r="Z150" s="5"/>
      <c r="AA150" s="5"/>
      <c r="AB150" s="5"/>
      <c r="AC150" s="5"/>
      <c r="AD150" s="5"/>
      <c r="AE150" s="5"/>
    </row>
    <row r="151" spans="2:31" s="158" customFormat="1" x14ac:dyDescent="0.25">
      <c r="B151" s="68">
        <v>11955</v>
      </c>
      <c r="C151" s="29"/>
      <c r="D151" s="144">
        <v>41456</v>
      </c>
      <c r="E151" s="201">
        <f t="shared" si="13"/>
        <v>11.892416666666666</v>
      </c>
      <c r="O151" s="18"/>
      <c r="P151" s="18"/>
      <c r="Q151" s="18"/>
      <c r="R151" s="18"/>
      <c r="S151" s="18"/>
      <c r="T151" s="18"/>
      <c r="U151" s="110"/>
      <c r="V151" s="110"/>
      <c r="W151" s="110"/>
      <c r="X151" s="110"/>
      <c r="Y151" s="110"/>
      <c r="Z151" s="5"/>
      <c r="AA151" s="5"/>
      <c r="AB151" s="5"/>
      <c r="AC151" s="5"/>
      <c r="AD151" s="5"/>
      <c r="AE151" s="5"/>
    </row>
    <row r="152" spans="2:31" s="158" customFormat="1" x14ac:dyDescent="0.25">
      <c r="B152" s="68">
        <v>11790</v>
      </c>
      <c r="C152" s="29"/>
      <c r="D152" s="144">
        <v>41487</v>
      </c>
      <c r="E152" s="201">
        <f t="shared" si="13"/>
        <v>11.935750000000001</v>
      </c>
      <c r="O152" s="18"/>
      <c r="P152" s="18"/>
      <c r="Q152" s="18"/>
      <c r="R152" s="18"/>
      <c r="S152" s="18"/>
      <c r="T152" s="18"/>
      <c r="U152" s="110"/>
      <c r="V152" s="110"/>
      <c r="W152" s="110"/>
      <c r="X152" s="110"/>
      <c r="Y152" s="110"/>
      <c r="Z152" s="5"/>
      <c r="AA152" s="5"/>
      <c r="AB152" s="5"/>
      <c r="AC152" s="5"/>
      <c r="AD152" s="5"/>
      <c r="AE152" s="5"/>
    </row>
    <row r="153" spans="2:31" s="158" customFormat="1" x14ac:dyDescent="0.25">
      <c r="B153" s="68">
        <v>12757</v>
      </c>
      <c r="C153" s="29"/>
      <c r="D153" s="144">
        <v>41518</v>
      </c>
      <c r="E153" s="201">
        <f t="shared" si="13"/>
        <v>12.0145</v>
      </c>
      <c r="O153" s="18"/>
      <c r="P153" s="18"/>
      <c r="Q153" s="18"/>
      <c r="R153" s="18"/>
      <c r="S153" s="18"/>
      <c r="T153" s="18"/>
      <c r="U153" s="110"/>
      <c r="V153" s="110"/>
      <c r="W153" s="110"/>
      <c r="X153" s="110"/>
      <c r="Y153" s="110"/>
      <c r="Z153" s="5"/>
      <c r="AA153" s="5"/>
      <c r="AB153" s="5"/>
      <c r="AC153" s="5"/>
      <c r="AD153" s="5"/>
      <c r="AE153" s="5"/>
    </row>
    <row r="154" spans="2:31" s="158" customFormat="1" x14ac:dyDescent="0.25">
      <c r="B154" s="68">
        <v>13289</v>
      </c>
      <c r="C154" s="29"/>
      <c r="D154" s="144">
        <v>41548</v>
      </c>
      <c r="E154" s="201">
        <f t="shared" si="13"/>
        <v>12.111083333333333</v>
      </c>
      <c r="O154" s="18"/>
      <c r="P154" s="18"/>
      <c r="Q154" s="18"/>
      <c r="R154" s="18"/>
      <c r="S154" s="18"/>
      <c r="T154" s="18"/>
      <c r="U154" s="110"/>
      <c r="V154" s="110"/>
      <c r="W154" s="110"/>
      <c r="X154" s="110"/>
      <c r="Y154" s="110"/>
      <c r="Z154" s="5"/>
      <c r="AA154" s="5"/>
      <c r="AB154" s="5"/>
      <c r="AC154" s="5"/>
      <c r="AD154" s="5"/>
      <c r="AE154" s="5"/>
    </row>
    <row r="155" spans="2:31" s="158" customFormat="1" x14ac:dyDescent="0.25">
      <c r="B155" s="205">
        <v>14866</v>
      </c>
      <c r="C155" s="29"/>
      <c r="D155" s="144">
        <v>41579</v>
      </c>
      <c r="E155" s="201">
        <f t="shared" ref="E155:E166" si="14">+AVERAGE(B144:B155)/1000</f>
        <v>12.320166666666665</v>
      </c>
      <c r="O155" s="18"/>
      <c r="P155" s="18"/>
      <c r="Q155" s="18"/>
      <c r="R155" s="18"/>
      <c r="S155" s="18"/>
      <c r="T155" s="18"/>
      <c r="U155" s="110"/>
      <c r="V155" s="110"/>
      <c r="W155" s="110"/>
      <c r="X155" s="110"/>
      <c r="Y155" s="110"/>
      <c r="Z155" s="5"/>
      <c r="AA155" s="5"/>
      <c r="AB155" s="5"/>
      <c r="AC155" s="5"/>
      <c r="AD155" s="5"/>
      <c r="AE155" s="5"/>
    </row>
    <row r="156" spans="2:31" s="112" customFormat="1" x14ac:dyDescent="0.25">
      <c r="B156" s="205">
        <v>14141</v>
      </c>
      <c r="C156" s="29"/>
      <c r="D156" s="144">
        <v>41609</v>
      </c>
      <c r="E156" s="201">
        <f t="shared" si="14"/>
        <v>12.470083333333333</v>
      </c>
      <c r="O156" s="18"/>
      <c r="P156" s="18"/>
      <c r="Q156" s="18"/>
      <c r="R156" s="18"/>
      <c r="S156" s="18"/>
      <c r="T156" s="18"/>
      <c r="U156" s="110"/>
      <c r="V156" s="110"/>
      <c r="W156" s="110"/>
      <c r="X156" s="110"/>
      <c r="Y156" s="110"/>
      <c r="Z156" s="110"/>
      <c r="AA156" s="110"/>
      <c r="AB156" s="110"/>
      <c r="AC156" s="110"/>
      <c r="AD156" s="110"/>
      <c r="AE156" s="110"/>
    </row>
    <row r="157" spans="2:31" s="112" customFormat="1" x14ac:dyDescent="0.25">
      <c r="B157" s="205">
        <v>13501</v>
      </c>
      <c r="C157" s="29"/>
      <c r="D157" s="144">
        <v>41640</v>
      </c>
      <c r="E157" s="201">
        <f t="shared" si="14"/>
        <v>12.581916666666666</v>
      </c>
      <c r="O157" s="18"/>
      <c r="P157" s="18"/>
      <c r="Q157" s="18"/>
      <c r="R157" s="18"/>
      <c r="S157" s="18"/>
      <c r="T157" s="18"/>
      <c r="U157" s="110"/>
      <c r="V157" s="110"/>
      <c r="W157" s="110"/>
      <c r="X157" s="110"/>
      <c r="Y157" s="110"/>
      <c r="Z157" s="110"/>
      <c r="AA157" s="110"/>
      <c r="AB157" s="110"/>
      <c r="AC157" s="110"/>
      <c r="AD157" s="110"/>
      <c r="AE157" s="110"/>
    </row>
    <row r="158" spans="2:31" s="112" customFormat="1" x14ac:dyDescent="0.25">
      <c r="B158" s="205">
        <v>14186</v>
      </c>
      <c r="C158" s="29"/>
      <c r="D158" s="144">
        <v>41671</v>
      </c>
      <c r="E158" s="201">
        <f t="shared" si="14"/>
        <v>12.808083333333334</v>
      </c>
      <c r="O158" s="18"/>
      <c r="P158" s="18"/>
      <c r="Q158" s="18"/>
      <c r="R158" s="18"/>
      <c r="S158" s="18"/>
      <c r="T158" s="18"/>
      <c r="U158" s="110"/>
      <c r="V158" s="110"/>
      <c r="W158" s="110"/>
      <c r="X158" s="110"/>
      <c r="Y158" s="110"/>
      <c r="Z158" s="110"/>
      <c r="AA158" s="110"/>
      <c r="AB158" s="110"/>
      <c r="AC158" s="110"/>
      <c r="AD158" s="110"/>
      <c r="AE158" s="110"/>
    </row>
    <row r="159" spans="2:31" s="112" customFormat="1" x14ac:dyDescent="0.25">
      <c r="B159" s="205">
        <v>13749</v>
      </c>
      <c r="C159" s="29"/>
      <c r="D159" s="144">
        <v>41699</v>
      </c>
      <c r="E159" s="201">
        <f t="shared" si="14"/>
        <v>12.986499999999999</v>
      </c>
      <c r="O159" s="18"/>
      <c r="P159" s="18"/>
      <c r="Q159" s="18"/>
      <c r="R159" s="18"/>
      <c r="S159" s="18"/>
      <c r="T159" s="18"/>
      <c r="U159" s="110"/>
      <c r="V159" s="110"/>
      <c r="W159" s="110"/>
      <c r="X159" s="110"/>
      <c r="Y159" s="110"/>
      <c r="Z159" s="110"/>
      <c r="AA159" s="110"/>
      <c r="AB159" s="110"/>
      <c r="AC159" s="110"/>
      <c r="AD159" s="110"/>
      <c r="AE159" s="110"/>
    </row>
    <row r="160" spans="2:31" x14ac:dyDescent="0.25">
      <c r="B160" s="205">
        <v>13875</v>
      </c>
      <c r="C160" s="29"/>
      <c r="D160" s="144">
        <v>41730</v>
      </c>
      <c r="E160" s="201">
        <f t="shared" si="14"/>
        <v>13.183249999999999</v>
      </c>
    </row>
    <row r="161" spans="2:5" x14ac:dyDescent="0.25">
      <c r="B161" s="205">
        <v>14177</v>
      </c>
      <c r="C161" s="29"/>
      <c r="D161" s="144">
        <v>41760</v>
      </c>
      <c r="E161" s="201">
        <f t="shared" si="14"/>
        <v>13.34075</v>
      </c>
    </row>
    <row r="162" spans="2:5" x14ac:dyDescent="0.25">
      <c r="B162" s="205">
        <v>13784</v>
      </c>
      <c r="C162" s="29"/>
      <c r="D162" s="144">
        <v>41791</v>
      </c>
      <c r="E162" s="201">
        <f t="shared" si="14"/>
        <v>13.505833333333333</v>
      </c>
    </row>
    <row r="163" spans="2:5" x14ac:dyDescent="0.25">
      <c r="B163" s="205">
        <v>13657</v>
      </c>
      <c r="C163" s="29"/>
      <c r="D163" s="144">
        <v>41821</v>
      </c>
      <c r="E163" s="201">
        <f t="shared" si="14"/>
        <v>13.647666666666666</v>
      </c>
    </row>
    <row r="164" spans="2:5" x14ac:dyDescent="0.25">
      <c r="B164" s="205">
        <v>13291</v>
      </c>
      <c r="C164" s="29"/>
      <c r="D164" s="144">
        <v>41852</v>
      </c>
      <c r="E164" s="201">
        <f t="shared" si="14"/>
        <v>13.77275</v>
      </c>
    </row>
    <row r="165" spans="2:5" x14ac:dyDescent="0.25">
      <c r="B165" s="205">
        <v>13617</v>
      </c>
      <c r="C165" s="29"/>
      <c r="D165" s="144">
        <v>41883</v>
      </c>
      <c r="E165" s="201">
        <f t="shared" si="14"/>
        <v>13.844416666666666</v>
      </c>
    </row>
    <row r="166" spans="2:5" x14ac:dyDescent="0.25">
      <c r="B166" s="205">
        <v>13457</v>
      </c>
      <c r="C166" s="29"/>
      <c r="D166" s="144">
        <v>41913</v>
      </c>
      <c r="E166" s="201">
        <f t="shared" si="14"/>
        <v>13.858416666666667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ignoredErrors>
    <ignoredError sqref="E60:E166" formulaRange="1"/>
  </ignoredErrors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K184"/>
  <sheetViews>
    <sheetView zoomScaleSheetLayoutView="7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0.5703125" style="29" customWidth="1"/>
    <col min="15" max="15" width="11.42578125" style="28"/>
    <col min="16" max="37" width="11.42578125" style="143"/>
    <col min="38" max="16384" width="11.42578125" style="28"/>
  </cols>
  <sheetData>
    <row r="1" spans="1:15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5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5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5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5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5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5" x14ac:dyDescent="0.25">
      <c r="A7" s="49"/>
      <c r="B7" s="30"/>
      <c r="C7" s="235" t="s">
        <v>171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5" x14ac:dyDescent="0.25">
      <c r="A8" s="49"/>
      <c r="B8" s="30"/>
      <c r="C8" s="232" t="s">
        <v>96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5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5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4" t="s">
        <v>178</v>
      </c>
      <c r="J10" s="234" t="s">
        <v>180</v>
      </c>
      <c r="K10" s="234" t="s">
        <v>164</v>
      </c>
      <c r="L10" s="51"/>
    </row>
    <row r="11" spans="1:15" x14ac:dyDescent="0.25">
      <c r="A11" s="49"/>
      <c r="B11" s="32"/>
      <c r="C11" s="174">
        <v>2009</v>
      </c>
      <c r="D11" s="174">
        <f>+C11+1</f>
        <v>2010</v>
      </c>
      <c r="E11" s="174">
        <f>+D11+1</f>
        <v>2011</v>
      </c>
      <c r="F11" s="174">
        <f>+E11+1</f>
        <v>2012</v>
      </c>
      <c r="G11" s="174">
        <f>+F11+1</f>
        <v>2013</v>
      </c>
      <c r="H11" s="174">
        <f>+G11+1</f>
        <v>2014</v>
      </c>
      <c r="I11" s="234"/>
      <c r="J11" s="234"/>
      <c r="K11" s="234"/>
      <c r="L11" s="51"/>
      <c r="O11" s="33"/>
    </row>
    <row r="12" spans="1:15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5" x14ac:dyDescent="0.25">
      <c r="A13" s="49"/>
      <c r="B13" s="60" t="s">
        <v>3</v>
      </c>
      <c r="C13" s="63">
        <v>9.59765625</v>
      </c>
      <c r="D13" s="63">
        <v>5.1670013386880855</v>
      </c>
      <c r="E13" s="63">
        <v>4.3450678401173448</v>
      </c>
      <c r="F13" s="63">
        <v>4.7</v>
      </c>
      <c r="G13" s="63">
        <v>5.8065902578796562</v>
      </c>
      <c r="H13" s="65">
        <v>5.9007867132867133</v>
      </c>
      <c r="I13" s="63">
        <v>3.305181701839377</v>
      </c>
      <c r="J13" s="63">
        <v>103.30518170183937</v>
      </c>
      <c r="K13" s="63">
        <v>20.570680732089386</v>
      </c>
      <c r="L13" s="51"/>
      <c r="N13" s="28">
        <f t="shared" ref="N13:N24" si="0">IF(H13="","",1)</f>
        <v>1</v>
      </c>
      <c r="O13" s="187"/>
    </row>
    <row r="14" spans="1:15" x14ac:dyDescent="0.25">
      <c r="A14" s="49"/>
      <c r="B14" s="60" t="s">
        <v>4</v>
      </c>
      <c r="C14" s="63">
        <v>6.8136962994470442</v>
      </c>
      <c r="D14" s="63">
        <v>4.0939078751857352</v>
      </c>
      <c r="E14" s="63">
        <v>3.3094371324558947</v>
      </c>
      <c r="F14" s="63">
        <v>3.8</v>
      </c>
      <c r="G14" s="63">
        <v>4.7979924717691347</v>
      </c>
      <c r="H14" s="65">
        <v>5.7854812398042412</v>
      </c>
      <c r="I14" s="63">
        <v>20.034274426041598</v>
      </c>
      <c r="J14" s="63">
        <v>120.03427442604161</v>
      </c>
      <c r="K14" s="63">
        <v>26.157432863395425</v>
      </c>
      <c r="L14" s="51"/>
      <c r="N14" s="28">
        <f t="shared" si="0"/>
        <v>1</v>
      </c>
      <c r="O14" s="187"/>
    </row>
    <row r="15" spans="1:15" x14ac:dyDescent="0.25">
      <c r="A15" s="49"/>
      <c r="B15" s="60" t="s">
        <v>5</v>
      </c>
      <c r="C15" s="63">
        <v>8.0123762376237622</v>
      </c>
      <c r="D15" s="63">
        <v>3.4148224395265054</v>
      </c>
      <c r="E15" s="63">
        <v>3.5266235764850724</v>
      </c>
      <c r="F15" s="63">
        <v>3.9</v>
      </c>
      <c r="G15" s="63">
        <v>4.7283095723014252</v>
      </c>
      <c r="H15" s="65">
        <v>4.4223222901254422</v>
      </c>
      <c r="I15" s="63">
        <v>-7.1145973427543474</v>
      </c>
      <c r="J15" s="63">
        <v>92.885402657245649</v>
      </c>
      <c r="K15" s="63">
        <v>21.23870698208783</v>
      </c>
      <c r="L15" s="51"/>
      <c r="N15" s="28">
        <f t="shared" si="0"/>
        <v>1</v>
      </c>
      <c r="O15" s="187"/>
    </row>
    <row r="16" spans="1:15" x14ac:dyDescent="0.25">
      <c r="A16" s="49"/>
      <c r="B16" s="60" t="s">
        <v>6</v>
      </c>
      <c r="C16" s="63">
        <v>7.1823324630113143</v>
      </c>
      <c r="D16" s="63">
        <v>3.593822170900693</v>
      </c>
      <c r="E16" s="63">
        <v>3.2950343370311677</v>
      </c>
      <c r="F16" s="63">
        <v>4.0999999999999996</v>
      </c>
      <c r="G16" s="63">
        <v>6.0062597809076683</v>
      </c>
      <c r="H16" s="65">
        <v>6.1584553928095875</v>
      </c>
      <c r="I16" s="63">
        <v>3.1563604121606303</v>
      </c>
      <c r="J16" s="63">
        <v>103.15636041216064</v>
      </c>
      <c r="K16" s="63">
        <v>46.494140997748026</v>
      </c>
      <c r="L16" s="51"/>
      <c r="N16" s="28">
        <f t="shared" si="0"/>
        <v>1</v>
      </c>
      <c r="O16" s="187"/>
    </row>
    <row r="17" spans="1:37" x14ac:dyDescent="0.25">
      <c r="A17" s="49"/>
      <c r="B17" s="60" t="s">
        <v>7</v>
      </c>
      <c r="C17" s="63">
        <v>5.4855704697986578</v>
      </c>
      <c r="D17" s="63">
        <v>4.2083911234396671</v>
      </c>
      <c r="E17" s="63">
        <v>4.0891840607210623</v>
      </c>
      <c r="F17" s="63">
        <v>4.5999999999999996</v>
      </c>
      <c r="G17" s="63">
        <v>5.2643530419880031</v>
      </c>
      <c r="H17" s="65">
        <v>5.5836943678613631</v>
      </c>
      <c r="I17" s="63">
        <v>6.0794148857033381</v>
      </c>
      <c r="J17" s="63">
        <v>106.07941488570334</v>
      </c>
      <c r="K17" s="63">
        <v>14.442457434521817</v>
      </c>
      <c r="L17" s="51"/>
      <c r="N17" s="28">
        <f t="shared" si="0"/>
        <v>1</v>
      </c>
      <c r="O17" s="187"/>
    </row>
    <row r="18" spans="1:37" x14ac:dyDescent="0.25">
      <c r="A18" s="49"/>
      <c r="B18" s="60" t="s">
        <v>8</v>
      </c>
      <c r="C18" s="63">
        <v>4.371865090804266</v>
      </c>
      <c r="D18" s="63">
        <v>3.9592553565156305</v>
      </c>
      <c r="E18" s="63">
        <v>3.5891213389121339</v>
      </c>
      <c r="F18" s="63">
        <v>4.5</v>
      </c>
      <c r="G18" s="63">
        <v>4.489539748953975</v>
      </c>
      <c r="H18" s="65">
        <v>4.9263759828448892</v>
      </c>
      <c r="I18" s="63">
        <v>8.7523370118904875</v>
      </c>
      <c r="J18" s="63">
        <v>108.75233701189049</v>
      </c>
      <c r="K18" s="63">
        <v>-0.23245002324500108</v>
      </c>
      <c r="L18" s="51"/>
      <c r="N18" s="28">
        <f t="shared" si="0"/>
        <v>1</v>
      </c>
      <c r="O18" s="187"/>
    </row>
    <row r="19" spans="1:37" x14ac:dyDescent="0.25">
      <c r="A19" s="49"/>
      <c r="B19" s="60" t="s">
        <v>9</v>
      </c>
      <c r="C19" s="63">
        <v>4.049369171695008</v>
      </c>
      <c r="D19" s="63">
        <v>3.7487922705314012</v>
      </c>
      <c r="E19" s="63">
        <v>3.4500290528762347</v>
      </c>
      <c r="F19" s="63">
        <v>4</v>
      </c>
      <c r="G19" s="63">
        <v>5.2046147148454507</v>
      </c>
      <c r="H19" s="65">
        <v>6.3432419879238271</v>
      </c>
      <c r="I19" s="63">
        <v>20.559819683839219</v>
      </c>
      <c r="J19" s="63">
        <v>120.55981968383922</v>
      </c>
      <c r="K19" s="63">
        <v>30.115367871136268</v>
      </c>
      <c r="L19" s="51"/>
      <c r="N19" s="28">
        <f t="shared" si="0"/>
        <v>1</v>
      </c>
      <c r="O19" s="187"/>
    </row>
    <row r="20" spans="1:37" x14ac:dyDescent="0.25">
      <c r="A20" s="49"/>
      <c r="B20" s="60" t="s">
        <v>10</v>
      </c>
      <c r="C20" s="63">
        <v>4.0859598853868198</v>
      </c>
      <c r="D20" s="63">
        <v>3.146886016451234</v>
      </c>
      <c r="E20" s="63">
        <v>3.3532656023222063</v>
      </c>
      <c r="F20" s="63">
        <v>3.8</v>
      </c>
      <c r="G20" s="63">
        <v>4.1660777385159014</v>
      </c>
      <c r="H20" s="65">
        <v>5.8966282165039932</v>
      </c>
      <c r="I20" s="63">
        <v>46.434339759373032</v>
      </c>
      <c r="J20" s="63">
        <v>146.43433975937305</v>
      </c>
      <c r="K20" s="63">
        <v>9.63362469778688</v>
      </c>
      <c r="L20" s="51"/>
      <c r="N20" s="28"/>
      <c r="O20" s="187"/>
    </row>
    <row r="21" spans="1:37" x14ac:dyDescent="0.25">
      <c r="A21" s="49"/>
      <c r="B21" s="60" t="s">
        <v>11</v>
      </c>
      <c r="C21" s="63">
        <v>2.6877409406322283</v>
      </c>
      <c r="D21" s="63">
        <v>3.4771159874608148</v>
      </c>
      <c r="E21" s="63">
        <v>4.054090150250417</v>
      </c>
      <c r="F21" s="63">
        <v>4.2</v>
      </c>
      <c r="G21" s="63">
        <v>4.6321713870733481</v>
      </c>
      <c r="H21" s="65">
        <v>6.5028653295128942</v>
      </c>
      <c r="I21" s="63">
        <v>40.384817100246998</v>
      </c>
      <c r="J21" s="63">
        <v>140.38481710024701</v>
      </c>
      <c r="K21" s="63">
        <v>10.289794930317807</v>
      </c>
      <c r="L21" s="51"/>
      <c r="N21" s="28"/>
      <c r="O21" s="187"/>
    </row>
    <row r="22" spans="1:37" x14ac:dyDescent="0.25">
      <c r="A22" s="49"/>
      <c r="B22" s="60" t="s">
        <v>12</v>
      </c>
      <c r="C22" s="63">
        <v>3.8925663251904385</v>
      </c>
      <c r="D22" s="63">
        <v>3.9529769959404599</v>
      </c>
      <c r="E22" s="63">
        <v>3.6916907282643567</v>
      </c>
      <c r="F22" s="63">
        <v>4.3</v>
      </c>
      <c r="G22" s="63">
        <v>4.3713815789473687</v>
      </c>
      <c r="H22" s="23">
        <v>7.389895661724327</v>
      </c>
      <c r="I22" s="23">
        <v>69.051718049830328</v>
      </c>
      <c r="J22" s="23">
        <v>169.05171804983033</v>
      </c>
      <c r="K22" s="23">
        <v>1.6600367197062482</v>
      </c>
      <c r="L22" s="51"/>
      <c r="N22" s="28">
        <f t="shared" si="0"/>
        <v>1</v>
      </c>
      <c r="O22" s="187"/>
    </row>
    <row r="23" spans="1:37" x14ac:dyDescent="0.25">
      <c r="A23" s="49"/>
      <c r="B23" s="60" t="s">
        <v>13</v>
      </c>
      <c r="C23" s="63">
        <v>3.8698306966416873</v>
      </c>
      <c r="D23" s="63">
        <v>3.110574478901881</v>
      </c>
      <c r="E23" s="63">
        <v>4.0859872611464967</v>
      </c>
      <c r="F23" s="63">
        <v>4.4000000000000004</v>
      </c>
      <c r="G23" s="63">
        <v>6.2752216124947235</v>
      </c>
      <c r="H23" s="65"/>
      <c r="I23" s="63" t="s">
        <v>110</v>
      </c>
      <c r="J23" s="63" t="s">
        <v>110</v>
      </c>
      <c r="K23" s="63" t="s">
        <v>110</v>
      </c>
      <c r="L23" s="51"/>
      <c r="N23" s="28" t="str">
        <f t="shared" si="0"/>
        <v/>
      </c>
      <c r="O23" s="187"/>
    </row>
    <row r="24" spans="1:37" x14ac:dyDescent="0.25">
      <c r="A24" s="49"/>
      <c r="B24" s="60" t="s">
        <v>14</v>
      </c>
      <c r="C24" s="63">
        <v>5.6247030878859858</v>
      </c>
      <c r="D24" s="63">
        <v>3.9024072869225765</v>
      </c>
      <c r="E24" s="63">
        <v>5.269877328487051</v>
      </c>
      <c r="F24" s="63">
        <v>5.2</v>
      </c>
      <c r="G24" s="63">
        <v>7.0528678304239403</v>
      </c>
      <c r="H24" s="65"/>
      <c r="I24" s="63" t="s">
        <v>110</v>
      </c>
      <c r="J24" s="63" t="s">
        <v>110</v>
      </c>
      <c r="K24" s="63" t="s">
        <v>110</v>
      </c>
      <c r="L24" s="51"/>
      <c r="N24" s="28" t="str">
        <f t="shared" si="0"/>
        <v/>
      </c>
      <c r="O24" s="187"/>
    </row>
    <row r="25" spans="1:37" ht="12" customHeight="1" x14ac:dyDescent="0.25">
      <c r="A25" s="49"/>
      <c r="B25" s="60"/>
      <c r="C25" s="66"/>
      <c r="D25" s="66"/>
      <c r="E25" s="66"/>
      <c r="F25" s="66"/>
      <c r="G25" s="66"/>
      <c r="H25" s="40"/>
      <c r="I25" s="36"/>
      <c r="J25" s="36"/>
      <c r="K25" s="36"/>
      <c r="L25" s="51"/>
    </row>
    <row r="26" spans="1:37" ht="18.75" customHeight="1" x14ac:dyDescent="0.25">
      <c r="A26" s="49"/>
      <c r="B26" s="64" t="s">
        <v>16</v>
      </c>
      <c r="C26" s="65">
        <v>5.6179133133589536</v>
      </c>
      <c r="D26" s="65">
        <v>3.8762971574640224</v>
      </c>
      <c r="E26" s="65">
        <v>3.6703543819435884</v>
      </c>
      <c r="F26" s="65">
        <v>4.1899999999999995</v>
      </c>
      <c r="G26" s="65">
        <v>4.9467290293181936</v>
      </c>
      <c r="H26" s="23">
        <v>5.8909747182397272</v>
      </c>
      <c r="I26" s="23">
        <v>19.088284062563233</v>
      </c>
      <c r="J26" s="23">
        <v>119.08828406256322</v>
      </c>
      <c r="K26" s="23">
        <v>18.06035869494497</v>
      </c>
      <c r="L26" s="51"/>
    </row>
    <row r="27" spans="1:37" ht="18.75" customHeight="1" x14ac:dyDescent="0.25">
      <c r="A27" s="49"/>
      <c r="B27" s="64" t="s">
        <v>15</v>
      </c>
      <c r="C27" s="65"/>
      <c r="D27" s="65">
        <v>-31.00112192463892</v>
      </c>
      <c r="E27" s="65">
        <v>-5.3128737853309271</v>
      </c>
      <c r="F27" s="65">
        <v>14.157914031757324</v>
      </c>
      <c r="G27" s="65">
        <v>18.06035869494497</v>
      </c>
      <c r="H27" s="23">
        <v>19.088284062563233</v>
      </c>
      <c r="I27" s="38"/>
      <c r="J27" s="38"/>
      <c r="K27" s="38"/>
      <c r="L27" s="51"/>
    </row>
    <row r="28" spans="1:37" ht="12" customHeight="1" x14ac:dyDescent="0.25">
      <c r="A28" s="49"/>
      <c r="B28" s="32"/>
      <c r="C28" s="39"/>
      <c r="D28" s="39"/>
      <c r="E28" s="39"/>
      <c r="F28" s="39"/>
      <c r="G28" s="39"/>
      <c r="H28" s="40"/>
      <c r="I28" s="36"/>
      <c r="J28" s="36"/>
      <c r="K28" s="36"/>
      <c r="L28" s="51"/>
    </row>
    <row r="29" spans="1:37" ht="14.25" customHeight="1" x14ac:dyDescent="0.25">
      <c r="A29" s="49"/>
      <c r="B29" s="34"/>
      <c r="C29" s="35"/>
      <c r="D29" s="35"/>
      <c r="E29" s="35"/>
      <c r="F29" s="35"/>
      <c r="G29" s="35"/>
      <c r="H29" s="35"/>
      <c r="I29" s="36"/>
      <c r="J29" s="36"/>
      <c r="K29" s="36"/>
      <c r="L29" s="51"/>
    </row>
    <row r="30" spans="1:37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28"/>
      <c r="N30" s="29" t="s">
        <v>110</v>
      </c>
      <c r="O30" s="28"/>
      <c r="P30" s="143"/>
      <c r="Q30" s="143"/>
      <c r="R30" s="14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3"/>
      <c r="AK30" s="143"/>
    </row>
    <row r="31" spans="1:37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28"/>
      <c r="N31" s="29" t="s">
        <v>110</v>
      </c>
      <c r="O31" s="28"/>
      <c r="P31" s="143"/>
      <c r="Q31" s="143"/>
      <c r="R31" s="143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  <c r="AD31" s="143"/>
      <c r="AE31" s="143"/>
      <c r="AF31" s="143"/>
      <c r="AG31" s="143"/>
      <c r="AH31" s="143"/>
      <c r="AI31" s="143"/>
      <c r="AJ31" s="143"/>
      <c r="AK31" s="143"/>
    </row>
    <row r="32" spans="1:37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28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3"/>
      <c r="AK32" s="143"/>
    </row>
    <row r="33" spans="1:37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28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  <c r="AF33" s="143"/>
      <c r="AG33" s="143"/>
      <c r="AH33" s="143"/>
      <c r="AI33" s="143"/>
      <c r="AJ33" s="143"/>
      <c r="AK33" s="143"/>
    </row>
    <row r="34" spans="1:37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28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3"/>
      <c r="AK34" s="143"/>
    </row>
    <row r="35" spans="1:37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/>
      <c r="O35" s="28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3"/>
      <c r="AK35" s="143"/>
    </row>
    <row r="36" spans="1:37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28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3"/>
      <c r="AK36" s="143"/>
    </row>
    <row r="37" spans="1:37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 t="s">
        <v>110</v>
      </c>
      <c r="O37" s="28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3"/>
      <c r="AK37" s="143"/>
    </row>
    <row r="38" spans="1:37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28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3"/>
      <c r="AK38" s="143"/>
    </row>
    <row r="39" spans="1:37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28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3"/>
      <c r="AK39" s="143"/>
    </row>
    <row r="40" spans="1:37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/>
      <c r="O40" s="28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3"/>
      <c r="AK40" s="143"/>
    </row>
    <row r="41" spans="1:37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/>
      <c r="O41" s="28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3"/>
      <c r="AK41" s="143"/>
    </row>
    <row r="42" spans="1:37" s="44" customFormat="1" x14ac:dyDescent="0.25">
      <c r="A42" s="52"/>
      <c r="B42" s="34"/>
      <c r="C42" s="42"/>
      <c r="D42" s="42"/>
      <c r="E42" s="42"/>
      <c r="F42" s="42"/>
      <c r="G42" s="42"/>
      <c r="H42" s="42"/>
      <c r="I42" s="45"/>
      <c r="J42" s="45"/>
      <c r="K42" s="45"/>
      <c r="L42" s="51"/>
      <c r="M42" s="28"/>
      <c r="N42" s="29"/>
      <c r="O42" s="28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3"/>
      <c r="AK42" s="143"/>
    </row>
    <row r="43" spans="1:37" s="44" customFormat="1" x14ac:dyDescent="0.25">
      <c r="A43" s="52"/>
      <c r="B43" s="70" t="s">
        <v>88</v>
      </c>
      <c r="C43" s="42"/>
      <c r="D43" s="42"/>
      <c r="E43" s="42"/>
      <c r="F43" s="42"/>
      <c r="G43" s="42"/>
      <c r="H43" s="42"/>
      <c r="I43" s="45"/>
      <c r="J43" s="45"/>
      <c r="K43" s="45"/>
      <c r="L43" s="51"/>
      <c r="M43" s="28"/>
      <c r="N43" s="29"/>
      <c r="O43" s="28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3"/>
      <c r="AK43" s="143"/>
    </row>
    <row r="44" spans="1:37" x14ac:dyDescent="0.25">
      <c r="A44" s="53"/>
      <c r="B44" s="26" t="s">
        <v>95</v>
      </c>
      <c r="C44" s="54"/>
      <c r="D44" s="54"/>
      <c r="E44" s="54"/>
      <c r="F44" s="54"/>
      <c r="G44" s="54"/>
      <c r="H44" s="54"/>
      <c r="I44" s="54"/>
      <c r="J44" s="54"/>
      <c r="K44" s="54"/>
      <c r="L44" s="55"/>
    </row>
    <row r="45" spans="1:37" s="110" customFormat="1" x14ac:dyDescent="0.25"/>
    <row r="46" spans="1:37" s="5" customFormat="1" x14ac:dyDescent="0.25">
      <c r="B46" s="18" t="s">
        <v>111</v>
      </c>
      <c r="C46" s="18"/>
      <c r="D46" s="18"/>
      <c r="E46" s="18"/>
    </row>
    <row r="47" spans="1:37" s="5" customFormat="1" x14ac:dyDescent="0.25">
      <c r="B47" s="141">
        <v>5.2584780810587262</v>
      </c>
      <c r="C47" s="18"/>
      <c r="D47" s="144">
        <v>38353</v>
      </c>
      <c r="E47" s="18"/>
    </row>
    <row r="48" spans="1:37" s="5" customFormat="1" x14ac:dyDescent="0.25">
      <c r="B48" s="141">
        <v>5.3590850237375918</v>
      </c>
      <c r="C48" s="18"/>
      <c r="D48" s="144">
        <v>38384</v>
      </c>
      <c r="E48" s="18"/>
    </row>
    <row r="49" spans="2:5" s="5" customFormat="1" x14ac:dyDescent="0.25">
      <c r="B49" s="141">
        <v>4.4173063503140266</v>
      </c>
      <c r="C49" s="18"/>
      <c r="D49" s="144">
        <v>38412</v>
      </c>
      <c r="E49" s="18"/>
    </row>
    <row r="50" spans="2:5" s="5" customFormat="1" x14ac:dyDescent="0.25">
      <c r="B50" s="141">
        <v>4.6444913762759592</v>
      </c>
      <c r="C50" s="18"/>
      <c r="D50" s="144">
        <v>38443</v>
      </c>
      <c r="E50" s="18"/>
    </row>
    <row r="51" spans="2:5" s="5" customFormat="1" x14ac:dyDescent="0.25">
      <c r="B51" s="141">
        <v>5.7083162638263003</v>
      </c>
      <c r="C51" s="18"/>
      <c r="D51" s="144">
        <v>38473</v>
      </c>
      <c r="E51" s="18"/>
    </row>
    <row r="52" spans="2:5" s="5" customFormat="1" x14ac:dyDescent="0.25">
      <c r="B52" s="141">
        <v>4.72182772460636</v>
      </c>
      <c r="C52" s="18"/>
      <c r="D52" s="144">
        <v>38504</v>
      </c>
      <c r="E52" s="18"/>
    </row>
    <row r="53" spans="2:5" s="5" customFormat="1" x14ac:dyDescent="0.25">
      <c r="B53" s="141">
        <v>4.2928529924462522</v>
      </c>
      <c r="C53" s="18"/>
      <c r="D53" s="144">
        <v>38534</v>
      </c>
      <c r="E53" s="18"/>
    </row>
    <row r="54" spans="2:5" s="5" customFormat="1" x14ac:dyDescent="0.25">
      <c r="B54" s="141">
        <v>3.933223864258347</v>
      </c>
      <c r="C54" s="18"/>
      <c r="D54" s="144">
        <v>38565</v>
      </c>
      <c r="E54" s="18"/>
    </row>
    <row r="55" spans="2:5" s="5" customFormat="1" x14ac:dyDescent="0.25">
      <c r="B55" s="141">
        <v>4.1935393258426963</v>
      </c>
      <c r="C55" s="18"/>
      <c r="D55" s="144">
        <v>38596</v>
      </c>
      <c r="E55" s="18"/>
    </row>
    <row r="56" spans="2:5" s="5" customFormat="1" x14ac:dyDescent="0.25">
      <c r="B56" s="141">
        <v>4.4169096209912535</v>
      </c>
      <c r="C56" s="18"/>
      <c r="D56" s="144">
        <v>38626</v>
      </c>
      <c r="E56" s="18"/>
    </row>
    <row r="57" spans="2:5" s="5" customFormat="1" x14ac:dyDescent="0.25">
      <c r="B57" s="141">
        <v>4.3074776785714288</v>
      </c>
      <c r="C57" s="18"/>
      <c r="D57" s="144">
        <v>38657</v>
      </c>
      <c r="E57" s="18"/>
    </row>
    <row r="58" spans="2:5" s="5" customFormat="1" x14ac:dyDescent="0.25">
      <c r="B58" s="141">
        <v>4.6432840515885498</v>
      </c>
      <c r="C58" s="18"/>
      <c r="D58" s="144">
        <v>38687</v>
      </c>
      <c r="E58" s="199">
        <f>+AVERAGE(B47:B58)</f>
        <v>4.6580660294597909</v>
      </c>
    </row>
    <row r="59" spans="2:5" s="5" customFormat="1" x14ac:dyDescent="0.25">
      <c r="B59" s="141">
        <v>4.5184869169510806</v>
      </c>
      <c r="C59" s="18"/>
      <c r="D59" s="144">
        <v>38718</v>
      </c>
      <c r="E59" s="199">
        <f t="shared" ref="E59:E122" si="1">+AVERAGE(B48:B59)</f>
        <v>4.5964000991174885</v>
      </c>
    </row>
    <row r="60" spans="2:5" s="5" customFormat="1" x14ac:dyDescent="0.25">
      <c r="B60" s="141">
        <v>4.2780058651026396</v>
      </c>
      <c r="C60" s="18"/>
      <c r="D60" s="144">
        <v>38749</v>
      </c>
      <c r="E60" s="199">
        <f t="shared" si="1"/>
        <v>4.5063101692312424</v>
      </c>
    </row>
    <row r="61" spans="2:5" s="5" customFormat="1" x14ac:dyDescent="0.25">
      <c r="B61" s="141">
        <v>3.3930729893072988</v>
      </c>
      <c r="C61" s="18"/>
      <c r="D61" s="144">
        <v>38777</v>
      </c>
      <c r="E61" s="199">
        <f t="shared" si="1"/>
        <v>4.4209573891473477</v>
      </c>
    </row>
    <row r="62" spans="2:5" s="5" customFormat="1" x14ac:dyDescent="0.25">
      <c r="B62" s="141">
        <v>3.902088772845953</v>
      </c>
      <c r="C62" s="18"/>
      <c r="D62" s="144">
        <v>38808</v>
      </c>
      <c r="E62" s="199">
        <f t="shared" si="1"/>
        <v>4.3590905055281803</v>
      </c>
    </row>
    <row r="63" spans="2:5" s="5" customFormat="1" x14ac:dyDescent="0.25">
      <c r="B63" s="141">
        <v>3.7147784558238262</v>
      </c>
      <c r="C63" s="18"/>
      <c r="D63" s="144">
        <v>38838</v>
      </c>
      <c r="E63" s="199">
        <f t="shared" si="1"/>
        <v>4.192962354861308</v>
      </c>
    </row>
    <row r="64" spans="2:5" s="5" customFormat="1" x14ac:dyDescent="0.25">
      <c r="B64" s="141">
        <v>3.0211267605633805</v>
      </c>
      <c r="C64" s="18"/>
      <c r="D64" s="144">
        <v>38869</v>
      </c>
      <c r="E64" s="199">
        <f t="shared" si="1"/>
        <v>4.0512372745243921</v>
      </c>
    </row>
    <row r="65" spans="2:5" s="5" customFormat="1" x14ac:dyDescent="0.25">
      <c r="B65" s="141">
        <v>2.9335266562569706</v>
      </c>
      <c r="C65" s="18"/>
      <c r="D65" s="144">
        <v>38899</v>
      </c>
      <c r="E65" s="199">
        <f t="shared" si="1"/>
        <v>3.9379600798419521</v>
      </c>
    </row>
    <row r="66" spans="2:5" s="5" customFormat="1" x14ac:dyDescent="0.25">
      <c r="B66" s="141">
        <v>3.0472423643155349</v>
      </c>
      <c r="C66" s="18"/>
      <c r="D66" s="144">
        <v>38930</v>
      </c>
      <c r="E66" s="199">
        <f t="shared" si="1"/>
        <v>3.8641282881800514</v>
      </c>
    </row>
    <row r="67" spans="2:5" s="5" customFormat="1" x14ac:dyDescent="0.25">
      <c r="B67" s="141">
        <v>3.1513589503280226</v>
      </c>
      <c r="C67" s="18"/>
      <c r="D67" s="144">
        <v>38961</v>
      </c>
      <c r="E67" s="199">
        <f t="shared" si="1"/>
        <v>3.777279923553829</v>
      </c>
    </row>
    <row r="68" spans="2:5" s="5" customFormat="1" x14ac:dyDescent="0.25">
      <c r="B68" s="141">
        <v>3.3892109906730528</v>
      </c>
      <c r="C68" s="18"/>
      <c r="D68" s="144">
        <v>38991</v>
      </c>
      <c r="E68" s="199">
        <f t="shared" si="1"/>
        <v>3.6916383710273113</v>
      </c>
    </row>
    <row r="69" spans="2:5" s="5" customFormat="1" x14ac:dyDescent="0.25">
      <c r="B69" s="141">
        <v>3.5999444752915046</v>
      </c>
      <c r="C69" s="18"/>
      <c r="D69" s="144">
        <v>39022</v>
      </c>
      <c r="E69" s="199">
        <f t="shared" si="1"/>
        <v>3.6326772707539838</v>
      </c>
    </row>
    <row r="70" spans="2:5" s="5" customFormat="1" x14ac:dyDescent="0.25">
      <c r="B70" s="141">
        <v>4.0278113663845225</v>
      </c>
      <c r="C70" s="18"/>
      <c r="D70" s="144">
        <v>39052</v>
      </c>
      <c r="E70" s="199">
        <f t="shared" si="1"/>
        <v>3.5813878803203152</v>
      </c>
    </row>
    <row r="71" spans="2:5" s="5" customFormat="1" x14ac:dyDescent="0.25">
      <c r="B71" s="141">
        <v>4.0353833192923334</v>
      </c>
      <c r="C71" s="18"/>
      <c r="D71" s="144">
        <v>39083</v>
      </c>
      <c r="E71" s="199">
        <f t="shared" si="1"/>
        <v>3.5411292471820865</v>
      </c>
    </row>
    <row r="72" spans="2:5" s="5" customFormat="1" x14ac:dyDescent="0.25">
      <c r="B72" s="141">
        <v>4.1711145996860282</v>
      </c>
      <c r="C72" s="18"/>
      <c r="D72" s="144">
        <v>39114</v>
      </c>
      <c r="E72" s="199">
        <f t="shared" si="1"/>
        <v>3.5322216417307022</v>
      </c>
    </row>
    <row r="73" spans="2:5" s="5" customFormat="1" x14ac:dyDescent="0.25">
      <c r="B73" s="141">
        <v>3.4865550481988836</v>
      </c>
      <c r="C73" s="18"/>
      <c r="D73" s="144">
        <v>39142</v>
      </c>
      <c r="E73" s="199">
        <f t="shared" si="1"/>
        <v>3.5400118133050005</v>
      </c>
    </row>
    <row r="74" spans="2:5" s="5" customFormat="1" x14ac:dyDescent="0.25">
      <c r="B74" s="141">
        <v>3.3464810518174786</v>
      </c>
      <c r="C74" s="18"/>
      <c r="D74" s="144">
        <v>39173</v>
      </c>
      <c r="E74" s="199">
        <f t="shared" si="1"/>
        <v>3.4937111698859611</v>
      </c>
    </row>
    <row r="75" spans="2:5" s="5" customFormat="1" x14ac:dyDescent="0.25">
      <c r="B75" s="141">
        <v>4.0187558612066274</v>
      </c>
      <c r="C75" s="18"/>
      <c r="D75" s="144">
        <v>39203</v>
      </c>
      <c r="E75" s="199">
        <f t="shared" si="1"/>
        <v>3.519042620334528</v>
      </c>
    </row>
    <row r="76" spans="2:5" s="5" customFormat="1" x14ac:dyDescent="0.25">
      <c r="B76" s="141">
        <v>3.950498038031995</v>
      </c>
      <c r="C76" s="18"/>
      <c r="D76" s="144">
        <v>39234</v>
      </c>
      <c r="E76" s="199">
        <f t="shared" si="1"/>
        <v>3.5964902267902463</v>
      </c>
    </row>
    <row r="77" spans="2:5" s="5" customFormat="1" x14ac:dyDescent="0.25">
      <c r="B77" s="141">
        <v>4.4572281167108754</v>
      </c>
      <c r="C77" s="18"/>
      <c r="D77" s="144">
        <v>39264</v>
      </c>
      <c r="E77" s="199">
        <f t="shared" si="1"/>
        <v>3.723465348494738</v>
      </c>
    </row>
    <row r="78" spans="2:5" s="5" customFormat="1" x14ac:dyDescent="0.25">
      <c r="B78" s="141">
        <v>3.8806785508913166</v>
      </c>
      <c r="C78" s="18"/>
      <c r="D78" s="144">
        <v>39295</v>
      </c>
      <c r="E78" s="199">
        <f t="shared" si="1"/>
        <v>3.7929183640427198</v>
      </c>
    </row>
    <row r="79" spans="2:5" s="5" customFormat="1" x14ac:dyDescent="0.25">
      <c r="B79" s="141">
        <v>4.1380223660977045</v>
      </c>
      <c r="C79" s="18"/>
      <c r="D79" s="144">
        <v>39326</v>
      </c>
      <c r="E79" s="199">
        <f t="shared" si="1"/>
        <v>3.8751403153568602</v>
      </c>
    </row>
    <row r="80" spans="2:5" s="5" customFormat="1" x14ac:dyDescent="0.25">
      <c r="B80" s="141">
        <v>4.9217722395292487</v>
      </c>
      <c r="C80" s="18"/>
      <c r="D80" s="144">
        <v>39356</v>
      </c>
      <c r="E80" s="199">
        <f t="shared" si="1"/>
        <v>4.0028537527615429</v>
      </c>
    </row>
    <row r="81" spans="2:5" s="5" customFormat="1" x14ac:dyDescent="0.25">
      <c r="B81" s="141">
        <v>4.8131530424093425</v>
      </c>
      <c r="C81" s="18"/>
      <c r="D81" s="144">
        <v>39387</v>
      </c>
      <c r="E81" s="199">
        <f t="shared" si="1"/>
        <v>4.1039544666880294</v>
      </c>
    </row>
    <row r="82" spans="2:5" s="5" customFormat="1" x14ac:dyDescent="0.25">
      <c r="B82" s="141">
        <v>5.8876204067070992</v>
      </c>
      <c r="C82" s="18"/>
      <c r="D82" s="144">
        <v>39417</v>
      </c>
      <c r="E82" s="199">
        <f t="shared" si="1"/>
        <v>4.2589385533815776</v>
      </c>
    </row>
    <row r="83" spans="2:5" s="5" customFormat="1" x14ac:dyDescent="0.25">
      <c r="B83" s="141">
        <v>6.155140870837907</v>
      </c>
      <c r="C83" s="18"/>
      <c r="D83" s="144">
        <v>39448</v>
      </c>
      <c r="E83" s="199">
        <f t="shared" si="1"/>
        <v>4.4355850160103758</v>
      </c>
    </row>
    <row r="84" spans="2:5" s="5" customFormat="1" x14ac:dyDescent="0.25">
      <c r="B84" s="141">
        <v>4.1470085470085474</v>
      </c>
      <c r="C84" s="18"/>
      <c r="D84" s="144">
        <v>39479</v>
      </c>
      <c r="E84" s="199">
        <f t="shared" si="1"/>
        <v>4.433576178287252</v>
      </c>
    </row>
    <row r="85" spans="2:5" s="5" customFormat="1" x14ac:dyDescent="0.25">
      <c r="B85" s="141">
        <v>5.307595731324545</v>
      </c>
      <c r="C85" s="18"/>
      <c r="D85" s="144">
        <v>39508</v>
      </c>
      <c r="E85" s="199">
        <f t="shared" si="1"/>
        <v>4.5853295685477233</v>
      </c>
    </row>
    <row r="86" spans="2:5" s="5" customFormat="1" x14ac:dyDescent="0.25">
      <c r="B86" s="141">
        <v>4.9934415990006249</v>
      </c>
      <c r="C86" s="18"/>
      <c r="D86" s="144">
        <v>39539</v>
      </c>
      <c r="E86" s="199">
        <f t="shared" si="1"/>
        <v>4.7225762808129863</v>
      </c>
    </row>
    <row r="87" spans="2:5" s="5" customFormat="1" x14ac:dyDescent="0.25">
      <c r="B87" s="141">
        <v>4.5659211300765152</v>
      </c>
      <c r="C87" s="18"/>
      <c r="D87" s="144">
        <v>39569</v>
      </c>
      <c r="E87" s="199">
        <f t="shared" si="1"/>
        <v>4.7681733865521432</v>
      </c>
    </row>
    <row r="88" spans="2:5" s="5" customFormat="1" x14ac:dyDescent="0.25">
      <c r="B88" s="141">
        <v>6.4148211243611586</v>
      </c>
      <c r="C88" s="18"/>
      <c r="D88" s="144">
        <v>39600</v>
      </c>
      <c r="E88" s="199">
        <f t="shared" si="1"/>
        <v>4.973533643746241</v>
      </c>
    </row>
    <row r="89" spans="2:5" s="5" customFormat="1" x14ac:dyDescent="0.25">
      <c r="B89" s="141">
        <v>6.161225312374043</v>
      </c>
      <c r="C89" s="18"/>
      <c r="D89" s="144">
        <v>39630</v>
      </c>
      <c r="E89" s="199">
        <f t="shared" si="1"/>
        <v>5.1155334100515057</v>
      </c>
    </row>
    <row r="90" spans="2:5" s="5" customFormat="1" x14ac:dyDescent="0.25">
      <c r="B90" s="141">
        <v>6.7207322264793525</v>
      </c>
      <c r="C90" s="18"/>
      <c r="D90" s="144">
        <v>39661</v>
      </c>
      <c r="E90" s="199">
        <f t="shared" si="1"/>
        <v>5.3522045496838411</v>
      </c>
    </row>
    <row r="91" spans="2:5" s="5" customFormat="1" x14ac:dyDescent="0.25">
      <c r="B91" s="141">
        <v>7.8909975669099754</v>
      </c>
      <c r="C91" s="18"/>
      <c r="D91" s="144">
        <v>39692</v>
      </c>
      <c r="E91" s="199">
        <f t="shared" si="1"/>
        <v>5.6649524830848641</v>
      </c>
    </row>
    <row r="92" spans="2:5" s="5" customFormat="1" x14ac:dyDescent="0.25">
      <c r="B92" s="141">
        <v>8.757180156657963</v>
      </c>
      <c r="C92" s="18"/>
      <c r="D92" s="144">
        <v>39722</v>
      </c>
      <c r="E92" s="199">
        <f t="shared" si="1"/>
        <v>5.9845698095122559</v>
      </c>
    </row>
    <row r="93" spans="2:5" s="5" customFormat="1" x14ac:dyDescent="0.25">
      <c r="B93" s="141">
        <v>9.3971291866028714</v>
      </c>
      <c r="C93" s="18"/>
      <c r="D93" s="144">
        <v>39753</v>
      </c>
      <c r="E93" s="199">
        <f t="shared" si="1"/>
        <v>6.3665678215283839</v>
      </c>
    </row>
    <row r="94" spans="2:5" s="5" customFormat="1" x14ac:dyDescent="0.25">
      <c r="B94" s="141">
        <v>12.643895348837209</v>
      </c>
      <c r="C94" s="18"/>
      <c r="D94" s="144">
        <v>39783</v>
      </c>
      <c r="E94" s="199">
        <f t="shared" si="1"/>
        <v>6.9295907333725593</v>
      </c>
    </row>
    <row r="95" spans="2:5" s="5" customFormat="1" x14ac:dyDescent="0.25">
      <c r="B95" s="141">
        <v>9.59765625</v>
      </c>
      <c r="C95" s="18"/>
      <c r="D95" s="144">
        <v>39814</v>
      </c>
      <c r="E95" s="199">
        <f t="shared" si="1"/>
        <v>7.2164670149693997</v>
      </c>
    </row>
    <row r="96" spans="2:5" s="5" customFormat="1" x14ac:dyDescent="0.25">
      <c r="B96" s="141">
        <v>6.8136962994470442</v>
      </c>
      <c r="C96" s="18"/>
      <c r="D96" s="144">
        <v>39845</v>
      </c>
      <c r="E96" s="199">
        <f t="shared" si="1"/>
        <v>7.4386909943392743</v>
      </c>
    </row>
    <row r="97" spans="2:5" s="5" customFormat="1" x14ac:dyDescent="0.25">
      <c r="B97" s="141">
        <v>8.0123762376237622</v>
      </c>
      <c r="C97" s="18"/>
      <c r="D97" s="144">
        <v>39873</v>
      </c>
      <c r="E97" s="199">
        <f t="shared" si="1"/>
        <v>7.6640893698642101</v>
      </c>
    </row>
    <row r="98" spans="2:5" s="5" customFormat="1" x14ac:dyDescent="0.25">
      <c r="B98" s="141">
        <v>7.1823324630113143</v>
      </c>
      <c r="C98" s="18"/>
      <c r="D98" s="144">
        <v>39904</v>
      </c>
      <c r="E98" s="199">
        <f t="shared" si="1"/>
        <v>7.8464969418651016</v>
      </c>
    </row>
    <row r="99" spans="2:5" s="5" customFormat="1" x14ac:dyDescent="0.25">
      <c r="B99" s="141">
        <v>5.4855704697986578</v>
      </c>
      <c r="C99" s="18"/>
      <c r="D99" s="144">
        <v>39934</v>
      </c>
      <c r="E99" s="199">
        <f t="shared" si="1"/>
        <v>7.9231343868419453</v>
      </c>
    </row>
    <row r="100" spans="2:5" s="5" customFormat="1" x14ac:dyDescent="0.25">
      <c r="B100" s="141">
        <v>4.371865090804266</v>
      </c>
      <c r="C100" s="18"/>
      <c r="D100" s="144">
        <v>39965</v>
      </c>
      <c r="E100" s="199">
        <f t="shared" si="1"/>
        <v>7.7528880507122055</v>
      </c>
    </row>
    <row r="101" spans="2:5" s="5" customFormat="1" x14ac:dyDescent="0.25">
      <c r="B101" s="141">
        <v>4.049369171695008</v>
      </c>
      <c r="C101" s="18"/>
      <c r="D101" s="144">
        <v>39995</v>
      </c>
      <c r="E101" s="199">
        <f t="shared" si="1"/>
        <v>7.5769000389889518</v>
      </c>
    </row>
    <row r="102" spans="2:5" s="5" customFormat="1" x14ac:dyDescent="0.25">
      <c r="B102" s="141">
        <v>4.0859598853868198</v>
      </c>
      <c r="C102" s="18"/>
      <c r="D102" s="144">
        <v>40026</v>
      </c>
      <c r="E102" s="199">
        <f t="shared" si="1"/>
        <v>7.3573356772312408</v>
      </c>
    </row>
    <row r="103" spans="2:5" s="5" customFormat="1" x14ac:dyDescent="0.25">
      <c r="B103" s="141">
        <v>2.6877409406322283</v>
      </c>
      <c r="C103" s="18"/>
      <c r="D103" s="144">
        <v>40057</v>
      </c>
      <c r="E103" s="199">
        <f t="shared" si="1"/>
        <v>6.9237309583747608</v>
      </c>
    </row>
    <row r="104" spans="2:5" s="5" customFormat="1" x14ac:dyDescent="0.25">
      <c r="B104" s="141">
        <v>3.8925663251904385</v>
      </c>
      <c r="C104" s="18"/>
      <c r="D104" s="144">
        <v>40087</v>
      </c>
      <c r="E104" s="199">
        <f t="shared" si="1"/>
        <v>6.5183464724191351</v>
      </c>
    </row>
    <row r="105" spans="2:5" s="5" customFormat="1" x14ac:dyDescent="0.25">
      <c r="B105" s="141">
        <v>3.8698306966416873</v>
      </c>
      <c r="C105" s="18"/>
      <c r="D105" s="144">
        <v>40118</v>
      </c>
      <c r="E105" s="199">
        <f t="shared" si="1"/>
        <v>6.0577382649223699</v>
      </c>
    </row>
    <row r="106" spans="2:5" s="5" customFormat="1" x14ac:dyDescent="0.25">
      <c r="B106" s="141">
        <v>5.6247030878859858</v>
      </c>
      <c r="C106" s="18"/>
      <c r="D106" s="144">
        <v>40148</v>
      </c>
      <c r="E106" s="199">
        <f t="shared" si="1"/>
        <v>5.4728055765097672</v>
      </c>
    </row>
    <row r="107" spans="2:5" s="5" customFormat="1" x14ac:dyDescent="0.25">
      <c r="B107" s="141">
        <v>5.1670013386880855</v>
      </c>
      <c r="C107" s="18"/>
      <c r="D107" s="144">
        <v>40179</v>
      </c>
      <c r="E107" s="199">
        <f t="shared" si="1"/>
        <v>5.1035843339004421</v>
      </c>
    </row>
    <row r="108" spans="2:5" s="5" customFormat="1" x14ac:dyDescent="0.25">
      <c r="B108" s="141">
        <v>4.0939078751857352</v>
      </c>
      <c r="C108" s="18"/>
      <c r="D108" s="144">
        <v>40210</v>
      </c>
      <c r="E108" s="199">
        <f t="shared" si="1"/>
        <v>4.8769352985453329</v>
      </c>
    </row>
    <row r="109" spans="2:5" s="5" customFormat="1" x14ac:dyDescent="0.25">
      <c r="B109" s="141">
        <v>3.4148224395265054</v>
      </c>
      <c r="C109" s="18"/>
      <c r="D109" s="144">
        <v>40238</v>
      </c>
      <c r="E109" s="199">
        <f t="shared" si="1"/>
        <v>4.4938058153705613</v>
      </c>
    </row>
    <row r="110" spans="2:5" s="5" customFormat="1" x14ac:dyDescent="0.25">
      <c r="B110" s="141">
        <v>3.593822170900693</v>
      </c>
      <c r="C110" s="18"/>
      <c r="D110" s="144">
        <v>40269</v>
      </c>
      <c r="E110" s="199">
        <f t="shared" si="1"/>
        <v>4.1947632910280097</v>
      </c>
    </row>
    <row r="111" spans="2:5" s="5" customFormat="1" x14ac:dyDescent="0.25">
      <c r="B111" s="141">
        <v>4.2083911234396671</v>
      </c>
      <c r="C111" s="18"/>
      <c r="D111" s="144">
        <v>40299</v>
      </c>
      <c r="E111" s="199">
        <f t="shared" si="1"/>
        <v>4.0883316788314268</v>
      </c>
    </row>
    <row r="112" spans="2:5" s="5" customFormat="1" x14ac:dyDescent="0.25">
      <c r="B112" s="141">
        <v>3.9592553565156305</v>
      </c>
      <c r="C112" s="18"/>
      <c r="D112" s="144">
        <v>40330</v>
      </c>
      <c r="E112" s="199">
        <f t="shared" si="1"/>
        <v>4.0539475343073743</v>
      </c>
    </row>
    <row r="113" spans="2:5" s="5" customFormat="1" x14ac:dyDescent="0.25">
      <c r="B113" s="141">
        <v>3.7487922705314012</v>
      </c>
      <c r="C113" s="18"/>
      <c r="D113" s="144">
        <v>40360</v>
      </c>
      <c r="E113" s="199">
        <f t="shared" si="1"/>
        <v>4.0288994592104066</v>
      </c>
    </row>
    <row r="114" spans="2:5" s="5" customFormat="1" x14ac:dyDescent="0.25">
      <c r="B114" s="141">
        <v>3.146886016451234</v>
      </c>
      <c r="C114" s="18"/>
      <c r="D114" s="144">
        <v>40391</v>
      </c>
      <c r="E114" s="199">
        <f t="shared" si="1"/>
        <v>3.9506433034657746</v>
      </c>
    </row>
    <row r="115" spans="2:5" s="5" customFormat="1" x14ac:dyDescent="0.25">
      <c r="B115" s="141">
        <v>3.4771159874608148</v>
      </c>
      <c r="C115" s="18"/>
      <c r="D115" s="144">
        <v>40422</v>
      </c>
      <c r="E115" s="199">
        <f t="shared" si="1"/>
        <v>4.0164245573681567</v>
      </c>
    </row>
    <row r="116" spans="2:5" s="5" customFormat="1" x14ac:dyDescent="0.25">
      <c r="B116" s="141">
        <v>3.9529769959404599</v>
      </c>
      <c r="C116" s="18"/>
      <c r="D116" s="144">
        <v>40452</v>
      </c>
      <c r="E116" s="199">
        <f t="shared" si="1"/>
        <v>4.0214587799306587</v>
      </c>
    </row>
    <row r="117" spans="2:5" s="5" customFormat="1" x14ac:dyDescent="0.25">
      <c r="B117" s="141">
        <v>3.110574478901881</v>
      </c>
      <c r="C117" s="18"/>
      <c r="D117" s="144">
        <v>40483</v>
      </c>
      <c r="E117" s="199">
        <f t="shared" si="1"/>
        <v>3.9581874284523413</v>
      </c>
    </row>
    <row r="118" spans="2:5" s="5" customFormat="1" x14ac:dyDescent="0.25">
      <c r="B118" s="141">
        <v>3.9024072869225765</v>
      </c>
      <c r="C118" s="18"/>
      <c r="D118" s="144">
        <v>40513</v>
      </c>
      <c r="E118" s="199">
        <f t="shared" si="1"/>
        <v>3.8146627783720568</v>
      </c>
    </row>
    <row r="119" spans="2:5" s="5" customFormat="1" x14ac:dyDescent="0.25">
      <c r="B119" s="141">
        <v>4.3450678401173448</v>
      </c>
      <c r="C119" s="18"/>
      <c r="D119" s="144">
        <v>40544</v>
      </c>
      <c r="E119" s="199">
        <f t="shared" si="1"/>
        <v>3.7461683201578282</v>
      </c>
    </row>
    <row r="120" spans="2:5" s="5" customFormat="1" x14ac:dyDescent="0.25">
      <c r="B120" s="141">
        <v>3.3094371324558947</v>
      </c>
      <c r="C120" s="18"/>
      <c r="D120" s="144">
        <v>40575</v>
      </c>
      <c r="E120" s="199">
        <f t="shared" si="1"/>
        <v>3.6807957582636752</v>
      </c>
    </row>
    <row r="121" spans="2:5" s="5" customFormat="1" x14ac:dyDescent="0.25">
      <c r="B121" s="141">
        <v>3.5266235764850724</v>
      </c>
      <c r="C121" s="18"/>
      <c r="D121" s="144">
        <v>40603</v>
      </c>
      <c r="E121" s="199">
        <f t="shared" si="1"/>
        <v>3.6901125196768891</v>
      </c>
    </row>
    <row r="122" spans="2:5" s="5" customFormat="1" x14ac:dyDescent="0.25">
      <c r="B122" s="141">
        <v>3.2950343370311677</v>
      </c>
      <c r="C122" s="18"/>
      <c r="D122" s="144">
        <v>40634</v>
      </c>
      <c r="E122" s="199">
        <f t="shared" si="1"/>
        <v>3.6652135335210958</v>
      </c>
    </row>
    <row r="123" spans="2:5" s="5" customFormat="1" x14ac:dyDescent="0.25">
      <c r="B123" s="141">
        <v>4.0891840607210623</v>
      </c>
      <c r="C123" s="18"/>
      <c r="D123" s="144">
        <v>40664</v>
      </c>
      <c r="E123" s="199">
        <f t="shared" ref="E123:E152" si="2">+AVERAGE(B112:B123)</f>
        <v>3.6552796116278787</v>
      </c>
    </row>
    <row r="124" spans="2:5" s="5" customFormat="1" x14ac:dyDescent="0.25">
      <c r="B124" s="141">
        <v>3.5891213389121339</v>
      </c>
      <c r="C124" s="18"/>
      <c r="D124" s="144">
        <v>40695</v>
      </c>
      <c r="E124" s="199">
        <f t="shared" si="2"/>
        <v>3.6244351101609205</v>
      </c>
    </row>
    <row r="125" spans="2:5" s="5" customFormat="1" x14ac:dyDescent="0.25">
      <c r="B125" s="141">
        <v>3.4500290528762347</v>
      </c>
      <c r="C125" s="18"/>
      <c r="D125" s="144">
        <v>40725</v>
      </c>
      <c r="E125" s="199">
        <f t="shared" si="2"/>
        <v>3.5995381753563227</v>
      </c>
    </row>
    <row r="126" spans="2:5" s="5" customFormat="1" x14ac:dyDescent="0.25">
      <c r="B126" s="141">
        <v>3.3532656023222063</v>
      </c>
      <c r="C126" s="18"/>
      <c r="D126" s="144">
        <v>40756</v>
      </c>
      <c r="E126" s="199">
        <f t="shared" si="2"/>
        <v>3.6167364741789036</v>
      </c>
    </row>
    <row r="127" spans="2:5" s="5" customFormat="1" x14ac:dyDescent="0.25">
      <c r="B127" s="141">
        <v>4.054090150250417</v>
      </c>
      <c r="C127" s="18"/>
      <c r="D127" s="144">
        <v>40787</v>
      </c>
      <c r="E127" s="199">
        <f t="shared" si="2"/>
        <v>3.6648176544113706</v>
      </c>
    </row>
    <row r="128" spans="2:5" s="5" customFormat="1" x14ac:dyDescent="0.25">
      <c r="B128" s="141">
        <v>3.6916907282643567</v>
      </c>
      <c r="C128" s="18"/>
      <c r="D128" s="144">
        <v>40817</v>
      </c>
      <c r="E128" s="199">
        <f t="shared" si="2"/>
        <v>3.643043798771695</v>
      </c>
    </row>
    <row r="129" spans="2:5" s="5" customFormat="1" x14ac:dyDescent="0.25">
      <c r="B129" s="141">
        <v>4.0859872611464967</v>
      </c>
      <c r="C129" s="18"/>
      <c r="D129" s="144">
        <v>40848</v>
      </c>
      <c r="E129" s="199">
        <f t="shared" si="2"/>
        <v>3.7243281972920799</v>
      </c>
    </row>
    <row r="130" spans="2:5" s="5" customFormat="1" x14ac:dyDescent="0.25">
      <c r="B130" s="141">
        <v>5.269877328487051</v>
      </c>
      <c r="C130" s="18"/>
      <c r="D130" s="144">
        <v>40878</v>
      </c>
      <c r="E130" s="199">
        <f t="shared" si="2"/>
        <v>3.8382840340891193</v>
      </c>
    </row>
    <row r="131" spans="2:5" s="5" customFormat="1" x14ac:dyDescent="0.25">
      <c r="B131" s="141">
        <v>4.7</v>
      </c>
      <c r="C131" s="18"/>
      <c r="D131" s="144">
        <v>40909</v>
      </c>
      <c r="E131" s="199">
        <f t="shared" si="2"/>
        <v>3.8678617140793414</v>
      </c>
    </row>
    <row r="132" spans="2:5" s="5" customFormat="1" x14ac:dyDescent="0.25">
      <c r="B132" s="141">
        <v>3.8</v>
      </c>
      <c r="C132" s="18"/>
      <c r="D132" s="144">
        <v>40940</v>
      </c>
      <c r="E132" s="199">
        <f t="shared" si="2"/>
        <v>3.9087419530413499</v>
      </c>
    </row>
    <row r="133" spans="2:5" s="5" customFormat="1" x14ac:dyDescent="0.25">
      <c r="B133" s="141">
        <v>3.9</v>
      </c>
      <c r="C133" s="18"/>
      <c r="D133" s="144">
        <v>40969</v>
      </c>
      <c r="E133" s="199">
        <f t="shared" si="2"/>
        <v>3.9398566550009271</v>
      </c>
    </row>
    <row r="134" spans="2:5" s="5" customFormat="1" x14ac:dyDescent="0.25">
      <c r="B134" s="141">
        <v>4.0999999999999996</v>
      </c>
      <c r="C134" s="18"/>
      <c r="D134" s="144">
        <v>41000</v>
      </c>
      <c r="E134" s="199">
        <f t="shared" si="2"/>
        <v>4.0069371269149965</v>
      </c>
    </row>
    <row r="135" spans="2:5" s="5" customFormat="1" x14ac:dyDescent="0.25">
      <c r="B135" s="141">
        <v>4.5999999999999996</v>
      </c>
      <c r="C135" s="18"/>
      <c r="D135" s="144">
        <v>41030</v>
      </c>
      <c r="E135" s="199">
        <f t="shared" si="2"/>
        <v>4.0495051218549083</v>
      </c>
    </row>
    <row r="136" spans="2:5" s="5" customFormat="1" x14ac:dyDescent="0.25">
      <c r="B136" s="141">
        <v>4.5</v>
      </c>
      <c r="C136" s="18"/>
      <c r="D136" s="144">
        <v>41061</v>
      </c>
      <c r="E136" s="199">
        <f t="shared" si="2"/>
        <v>4.1254116769455633</v>
      </c>
    </row>
    <row r="137" spans="2:5" s="5" customFormat="1" x14ac:dyDescent="0.25">
      <c r="B137" s="141">
        <v>4</v>
      </c>
      <c r="C137" s="18"/>
      <c r="D137" s="144">
        <v>41091</v>
      </c>
      <c r="E137" s="199">
        <f t="shared" si="2"/>
        <v>4.1712425892058773</v>
      </c>
    </row>
    <row r="138" spans="2:5" s="5" customFormat="1" x14ac:dyDescent="0.25">
      <c r="B138" s="141">
        <v>3.8</v>
      </c>
      <c r="C138" s="18"/>
      <c r="D138" s="144">
        <v>41122</v>
      </c>
      <c r="E138" s="199">
        <f t="shared" si="2"/>
        <v>4.2084704556790262</v>
      </c>
    </row>
    <row r="139" spans="2:5" s="5" customFormat="1" x14ac:dyDescent="0.25">
      <c r="B139" s="141">
        <v>4.2</v>
      </c>
      <c r="C139" s="18"/>
      <c r="D139" s="144">
        <v>41153</v>
      </c>
      <c r="E139" s="199">
        <f t="shared" si="2"/>
        <v>4.220629609824825</v>
      </c>
    </row>
    <row r="140" spans="2:5" s="5" customFormat="1" x14ac:dyDescent="0.25">
      <c r="B140" s="141">
        <v>4.3</v>
      </c>
      <c r="C140" s="18"/>
      <c r="D140" s="144">
        <v>41183</v>
      </c>
      <c r="E140" s="199">
        <f t="shared" si="2"/>
        <v>4.2713220491361286</v>
      </c>
    </row>
    <row r="141" spans="2:5" s="5" customFormat="1" x14ac:dyDescent="0.25">
      <c r="B141" s="141">
        <v>4.4000000000000004</v>
      </c>
      <c r="C141" s="18"/>
      <c r="D141" s="144">
        <v>41214</v>
      </c>
      <c r="E141" s="199">
        <f t="shared" si="2"/>
        <v>4.2974897773739205</v>
      </c>
    </row>
    <row r="142" spans="2:5" s="5" customFormat="1" x14ac:dyDescent="0.25">
      <c r="B142" s="141">
        <v>5.2</v>
      </c>
      <c r="C142" s="18"/>
      <c r="D142" s="144">
        <v>41244</v>
      </c>
      <c r="E142" s="199">
        <f t="shared" si="2"/>
        <v>4.291666666666667</v>
      </c>
    </row>
    <row r="143" spans="2:5" s="5" customFormat="1" x14ac:dyDescent="0.25">
      <c r="B143" s="141">
        <v>5.663716814159292</v>
      </c>
      <c r="C143" s="18"/>
      <c r="D143" s="144">
        <v>41275</v>
      </c>
      <c r="E143" s="199">
        <f t="shared" si="2"/>
        <v>4.3719764011799409</v>
      </c>
    </row>
    <row r="144" spans="2:5" s="5" customFormat="1" x14ac:dyDescent="0.25">
      <c r="B144" s="141">
        <v>4.7911445279866332</v>
      </c>
      <c r="C144" s="18"/>
      <c r="D144" s="144">
        <v>41306</v>
      </c>
      <c r="E144" s="199">
        <f t="shared" si="2"/>
        <v>4.4545717785121601</v>
      </c>
    </row>
    <row r="145" spans="2:5" s="5" customFormat="1" x14ac:dyDescent="0.25">
      <c r="B145" s="141">
        <v>4.71760391198044</v>
      </c>
      <c r="C145" s="18"/>
      <c r="D145" s="144">
        <v>41334</v>
      </c>
      <c r="E145" s="199">
        <f t="shared" si="2"/>
        <v>4.5227054378438636</v>
      </c>
    </row>
    <row r="146" spans="2:5" s="5" customFormat="1" x14ac:dyDescent="0.25">
      <c r="B146" s="141">
        <v>5.9937369519832986</v>
      </c>
      <c r="C146" s="18"/>
      <c r="D146" s="144">
        <v>41365</v>
      </c>
      <c r="E146" s="199">
        <f t="shared" si="2"/>
        <v>4.6805168505091386</v>
      </c>
    </row>
    <row r="147" spans="2:5" s="5" customFormat="1" x14ac:dyDescent="0.25">
      <c r="B147" s="141">
        <v>5.230145175064048</v>
      </c>
      <c r="C147" s="18"/>
      <c r="D147" s="144">
        <v>41395</v>
      </c>
      <c r="E147" s="199">
        <f t="shared" si="2"/>
        <v>4.7330289484311425</v>
      </c>
    </row>
    <row r="148" spans="2:5" s="5" customFormat="1" x14ac:dyDescent="0.25">
      <c r="B148" s="141">
        <v>4.475085583872195</v>
      </c>
      <c r="C148" s="18"/>
      <c r="D148" s="144">
        <v>41426</v>
      </c>
      <c r="E148" s="199">
        <f t="shared" si="2"/>
        <v>4.7309527470871586</v>
      </c>
    </row>
    <row r="149" spans="2:5" s="5" customFormat="1" x14ac:dyDescent="0.25">
      <c r="B149" s="141">
        <v>5.1853785900783294</v>
      </c>
      <c r="C149" s="18"/>
      <c r="D149" s="144">
        <v>41456</v>
      </c>
      <c r="E149" s="199">
        <f t="shared" si="2"/>
        <v>4.8297342962603524</v>
      </c>
    </row>
    <row r="150" spans="2:5" s="5" customFormat="1" x14ac:dyDescent="0.25">
      <c r="B150" s="141">
        <v>4.150123631225715</v>
      </c>
      <c r="C150" s="18"/>
      <c r="D150" s="144">
        <v>41487</v>
      </c>
      <c r="E150" s="199">
        <f t="shared" si="2"/>
        <v>4.8589112655291631</v>
      </c>
    </row>
    <row r="151" spans="2:5" s="5" customFormat="1" x14ac:dyDescent="0.25">
      <c r="B151" s="141">
        <v>4.6185978932074097</v>
      </c>
      <c r="C151" s="18"/>
      <c r="D151" s="144">
        <v>41518</v>
      </c>
      <c r="E151" s="199">
        <f t="shared" si="2"/>
        <v>4.8937944232964465</v>
      </c>
    </row>
    <row r="152" spans="2:5" s="5" customFormat="1" x14ac:dyDescent="0.25">
      <c r="B152" s="141">
        <v>4.3527272727272726</v>
      </c>
      <c r="C152" s="18"/>
      <c r="D152" s="144">
        <v>41548</v>
      </c>
      <c r="E152" s="199">
        <f t="shared" si="2"/>
        <v>4.8981883626903864</v>
      </c>
    </row>
    <row r="153" spans="2:5" s="5" customFormat="1" x14ac:dyDescent="0.25">
      <c r="B153" s="141">
        <v>6.2028001697072552</v>
      </c>
      <c r="C153" s="18"/>
      <c r="D153" s="144">
        <v>41579</v>
      </c>
      <c r="E153" s="199">
        <f t="shared" ref="E153:E164" si="3">+AVERAGE(B142:B153)</f>
        <v>5.0484217101659903</v>
      </c>
    </row>
    <row r="154" spans="2:5" s="18" customFormat="1" x14ac:dyDescent="0.25">
      <c r="B154" s="141">
        <v>6.9341317365269459</v>
      </c>
      <c r="D154" s="144">
        <v>41609</v>
      </c>
      <c r="E154" s="199">
        <f t="shared" si="3"/>
        <v>5.1929326882099023</v>
      </c>
    </row>
    <row r="155" spans="2:5" s="110" customFormat="1" x14ac:dyDescent="0.25">
      <c r="B155" s="141">
        <v>5.9007867132867133</v>
      </c>
      <c r="C155" s="18"/>
      <c r="D155" s="144">
        <v>41640</v>
      </c>
      <c r="E155" s="199">
        <f t="shared" si="3"/>
        <v>5.2126885131371878</v>
      </c>
    </row>
    <row r="156" spans="2:5" s="110" customFormat="1" x14ac:dyDescent="0.25">
      <c r="B156" s="141">
        <v>5.7854812398042412</v>
      </c>
      <c r="C156" s="18"/>
      <c r="D156" s="144">
        <v>41671</v>
      </c>
      <c r="E156" s="199">
        <f t="shared" si="3"/>
        <v>5.295549905788655</v>
      </c>
    </row>
    <row r="157" spans="2:5" s="110" customFormat="1" x14ac:dyDescent="0.25">
      <c r="B157" s="141">
        <v>4.4223222901254422</v>
      </c>
      <c r="C157" s="18"/>
      <c r="D157" s="144">
        <v>41699</v>
      </c>
      <c r="E157" s="199">
        <f t="shared" si="3"/>
        <v>5.2709431039674053</v>
      </c>
    </row>
    <row r="158" spans="2:5" x14ac:dyDescent="0.25">
      <c r="B158" s="141">
        <v>6.1584553928095875</v>
      </c>
      <c r="C158" s="29"/>
      <c r="D158" s="144">
        <v>41730</v>
      </c>
      <c r="E158" s="199">
        <f t="shared" si="3"/>
        <v>5.284669640702929</v>
      </c>
    </row>
    <row r="159" spans="2:5" x14ac:dyDescent="0.25">
      <c r="B159" s="141">
        <v>5.5836943678613631</v>
      </c>
      <c r="C159" s="29"/>
      <c r="D159" s="144">
        <v>41760</v>
      </c>
      <c r="E159" s="199">
        <f t="shared" si="3"/>
        <v>5.3141320734360393</v>
      </c>
    </row>
    <row r="160" spans="2:5" x14ac:dyDescent="0.25">
      <c r="B160" s="141">
        <v>4.9263759828448892</v>
      </c>
      <c r="C160" s="29"/>
      <c r="D160" s="144">
        <v>41791</v>
      </c>
      <c r="E160" s="199">
        <f t="shared" si="3"/>
        <v>5.3517396066837639</v>
      </c>
    </row>
    <row r="161" spans="2:5" x14ac:dyDescent="0.25">
      <c r="B161" s="141">
        <v>6.3432419879238271</v>
      </c>
      <c r="C161" s="29"/>
      <c r="D161" s="144">
        <v>41821</v>
      </c>
      <c r="E161" s="199">
        <f t="shared" si="3"/>
        <v>5.4482282231708892</v>
      </c>
    </row>
    <row r="162" spans="2:5" x14ac:dyDescent="0.25">
      <c r="B162" s="141">
        <v>5.8966282165039932</v>
      </c>
      <c r="C162" s="29"/>
      <c r="D162" s="144">
        <v>41852</v>
      </c>
      <c r="E162" s="199">
        <f t="shared" si="3"/>
        <v>5.5937702719440781</v>
      </c>
    </row>
    <row r="163" spans="2:5" x14ac:dyDescent="0.25">
      <c r="B163" s="141">
        <v>6.5028653295128942</v>
      </c>
      <c r="C163" s="29"/>
      <c r="D163" s="144">
        <v>41883</v>
      </c>
      <c r="E163" s="199">
        <f t="shared" si="3"/>
        <v>5.7507925583028685</v>
      </c>
    </row>
    <row r="164" spans="2:5" x14ac:dyDescent="0.25">
      <c r="B164" s="141">
        <v>7.389895661724327</v>
      </c>
      <c r="C164" s="29"/>
      <c r="D164" s="144">
        <v>41913</v>
      </c>
      <c r="E164" s="199">
        <f t="shared" si="3"/>
        <v>6.0038899240526229</v>
      </c>
    </row>
    <row r="165" spans="2:5" x14ac:dyDescent="0.25">
      <c r="D165" s="158"/>
      <c r="E165" s="158"/>
    </row>
    <row r="166" spans="2:5" x14ac:dyDescent="0.25">
      <c r="D166" s="158"/>
      <c r="E166" s="158"/>
    </row>
    <row r="167" spans="2:5" x14ac:dyDescent="0.25">
      <c r="D167" s="158"/>
      <c r="E167" s="158"/>
    </row>
    <row r="168" spans="2:5" x14ac:dyDescent="0.25">
      <c r="D168" s="158"/>
      <c r="E168" s="158"/>
    </row>
    <row r="169" spans="2:5" x14ac:dyDescent="0.25">
      <c r="D169" s="158"/>
      <c r="E169" s="158"/>
    </row>
    <row r="170" spans="2:5" x14ac:dyDescent="0.25">
      <c r="D170" s="158"/>
      <c r="E170" s="158"/>
    </row>
    <row r="171" spans="2:5" x14ac:dyDescent="0.25">
      <c r="D171" s="158"/>
      <c r="E171" s="158"/>
    </row>
    <row r="172" spans="2:5" x14ac:dyDescent="0.25">
      <c r="D172" s="158"/>
      <c r="E172" s="158"/>
    </row>
    <row r="173" spans="2:5" x14ac:dyDescent="0.25">
      <c r="D173" s="158"/>
      <c r="E173" s="158"/>
    </row>
    <row r="174" spans="2:5" x14ac:dyDescent="0.25">
      <c r="D174" s="158"/>
      <c r="E174" s="158"/>
    </row>
    <row r="175" spans="2:5" x14ac:dyDescent="0.25">
      <c r="D175" s="158"/>
      <c r="E175" s="158"/>
    </row>
    <row r="176" spans="2:5" x14ac:dyDescent="0.25">
      <c r="D176" s="158"/>
      <c r="E176" s="158"/>
    </row>
    <row r="177" spans="4:5" x14ac:dyDescent="0.25">
      <c r="D177" s="158"/>
      <c r="E177" s="158"/>
    </row>
    <row r="178" spans="4:5" x14ac:dyDescent="0.25">
      <c r="D178" s="158"/>
      <c r="E178" s="158"/>
    </row>
    <row r="179" spans="4:5" x14ac:dyDescent="0.25">
      <c r="D179" s="158"/>
      <c r="E179" s="158"/>
    </row>
    <row r="180" spans="4:5" x14ac:dyDescent="0.25">
      <c r="D180" s="158"/>
      <c r="E180" s="158"/>
    </row>
    <row r="181" spans="4:5" x14ac:dyDescent="0.25">
      <c r="D181" s="158"/>
      <c r="E181" s="158"/>
    </row>
    <row r="182" spans="4:5" x14ac:dyDescent="0.25">
      <c r="D182" s="158"/>
      <c r="E182" s="158"/>
    </row>
    <row r="183" spans="4:5" x14ac:dyDescent="0.25">
      <c r="D183" s="158"/>
      <c r="E183" s="158"/>
    </row>
    <row r="184" spans="4:5" x14ac:dyDescent="0.25">
      <c r="D184" s="158"/>
      <c r="E184" s="1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ignoredErrors>
    <ignoredError sqref="E47:E164" formulaRange="1"/>
  </ignoredError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K171"/>
  <sheetViews>
    <sheetView showGridLines="0" zoomScaleSheetLayoutView="85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0.140625" style="28" customWidth="1"/>
    <col min="11" max="11" width="10.42578125" style="28" customWidth="1"/>
    <col min="12" max="12" width="1.85546875" style="28" customWidth="1"/>
    <col min="13" max="13" width="11.42578125" style="28"/>
    <col min="14" max="14" width="0.7109375" style="29" customWidth="1"/>
    <col min="15" max="16384" width="11.42578125" style="28"/>
  </cols>
  <sheetData>
    <row r="1" spans="1:15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8"/>
    </row>
    <row r="2" spans="1:15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50"/>
    </row>
    <row r="3" spans="1:15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50"/>
    </row>
    <row r="4" spans="1:15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51"/>
    </row>
    <row r="5" spans="1:15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51"/>
    </row>
    <row r="6" spans="1:15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51"/>
    </row>
    <row r="7" spans="1:15" x14ac:dyDescent="0.25">
      <c r="A7" s="49"/>
      <c r="B7" s="30"/>
      <c r="C7" s="235" t="s">
        <v>100</v>
      </c>
      <c r="D7" s="235"/>
      <c r="E7" s="235"/>
      <c r="F7" s="235"/>
      <c r="G7" s="235"/>
      <c r="H7" s="235"/>
      <c r="I7" s="235"/>
      <c r="J7" s="235"/>
      <c r="K7" s="235"/>
      <c r="L7" s="51"/>
    </row>
    <row r="8" spans="1:15" x14ac:dyDescent="0.25">
      <c r="A8" s="49"/>
      <c r="B8" s="30"/>
      <c r="C8" s="232" t="s">
        <v>97</v>
      </c>
      <c r="D8" s="232"/>
      <c r="E8" s="232"/>
      <c r="F8" s="232"/>
      <c r="G8" s="232"/>
      <c r="H8" s="232"/>
      <c r="I8" s="232"/>
      <c r="J8" s="232"/>
      <c r="K8" s="232"/>
      <c r="L8" s="51"/>
    </row>
    <row r="9" spans="1:15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51"/>
    </row>
    <row r="10" spans="1:15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51"/>
    </row>
    <row r="11" spans="1:15" x14ac:dyDescent="0.25">
      <c r="A11" s="49"/>
      <c r="B11" s="32"/>
      <c r="C11" s="177">
        <f>+'Area censada'!C11</f>
        <v>2009</v>
      </c>
      <c r="D11" s="177">
        <f>+'Area censada'!D11</f>
        <v>2010</v>
      </c>
      <c r="E11" s="177">
        <f>+'Area censada'!E11</f>
        <v>2011</v>
      </c>
      <c r="F11" s="177">
        <f>+'Area censada'!F11</f>
        <v>2012</v>
      </c>
      <c r="G11" s="177">
        <f>+'Area censada'!G11</f>
        <v>2013</v>
      </c>
      <c r="H11" s="177">
        <f>+'Area censada'!H11</f>
        <v>2014</v>
      </c>
      <c r="I11" s="236"/>
      <c r="J11" s="236"/>
      <c r="K11" s="236"/>
      <c r="L11" s="51"/>
      <c r="O11" s="33"/>
    </row>
    <row r="12" spans="1:15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51"/>
    </row>
    <row r="13" spans="1:15" x14ac:dyDescent="0.25">
      <c r="A13" s="49"/>
      <c r="B13" s="60" t="s">
        <v>3</v>
      </c>
      <c r="C13" s="63">
        <v>100.431303</v>
      </c>
      <c r="D13" s="63">
        <v>104.54593</v>
      </c>
      <c r="E13" s="63">
        <v>107.687179</v>
      </c>
      <c r="F13" s="63">
        <v>111.48</v>
      </c>
      <c r="G13" s="63">
        <v>115.94</v>
      </c>
      <c r="H13" s="65">
        <v>120.51152399999999</v>
      </c>
      <c r="I13" s="63">
        <v>3.9430084526479225</v>
      </c>
      <c r="J13" s="63">
        <v>103.94300845264792</v>
      </c>
      <c r="K13" s="63">
        <v>4.0007176175098635</v>
      </c>
      <c r="L13" s="51"/>
      <c r="N13" s="28">
        <f t="shared" ref="N13:N24" si="0">IF(H13="","",1)</f>
        <v>1</v>
      </c>
    </row>
    <row r="14" spans="1:15" x14ac:dyDescent="0.25">
      <c r="A14" s="49"/>
      <c r="B14" s="60" t="s">
        <v>4</v>
      </c>
      <c r="C14" s="63">
        <v>101.06964000000001</v>
      </c>
      <c r="D14" s="63">
        <v>105.00178200000001</v>
      </c>
      <c r="E14" s="63">
        <v>108.15681499999999</v>
      </c>
      <c r="F14" s="63">
        <v>112.02</v>
      </c>
      <c r="G14" s="63">
        <v>116.6</v>
      </c>
      <c r="H14" s="65">
        <v>121.215149</v>
      </c>
      <c r="I14" s="63">
        <v>3.9581037735848978</v>
      </c>
      <c r="J14" s="63">
        <v>103.9581037735849</v>
      </c>
      <c r="K14" s="63">
        <v>4.0885556150687341</v>
      </c>
      <c r="L14" s="51"/>
      <c r="N14" s="28">
        <f t="shared" si="0"/>
        <v>1</v>
      </c>
    </row>
    <row r="15" spans="1:15" x14ac:dyDescent="0.25">
      <c r="A15" s="49"/>
      <c r="B15" s="60" t="s">
        <v>5</v>
      </c>
      <c r="C15" s="63">
        <v>101.57814500000001</v>
      </c>
      <c r="D15" s="63">
        <v>105.30430699999999</v>
      </c>
      <c r="E15" s="63">
        <v>108.42196800000001</v>
      </c>
      <c r="F15" s="63">
        <v>112.29</v>
      </c>
      <c r="G15" s="63">
        <v>117.08</v>
      </c>
      <c r="H15" s="65">
        <v>121.541668</v>
      </c>
      <c r="I15" s="63">
        <v>3.8107857874957407</v>
      </c>
      <c r="J15" s="63">
        <v>103.81078578749575</v>
      </c>
      <c r="K15" s="63">
        <v>4.2657404933653886</v>
      </c>
      <c r="L15" s="51"/>
      <c r="N15" s="28">
        <f t="shared" si="0"/>
        <v>1</v>
      </c>
    </row>
    <row r="16" spans="1:15" x14ac:dyDescent="0.25">
      <c r="A16" s="49"/>
      <c r="B16" s="60" t="s">
        <v>6</v>
      </c>
      <c r="C16" s="63">
        <v>101.615025</v>
      </c>
      <c r="D16" s="63">
        <v>105.46699</v>
      </c>
      <c r="E16" s="63">
        <v>108.75511299999999</v>
      </c>
      <c r="F16" s="63">
        <v>112.64</v>
      </c>
      <c r="G16" s="63">
        <v>117.35</v>
      </c>
      <c r="H16" s="65">
        <v>121.747299</v>
      </c>
      <c r="I16" s="63">
        <v>3.7471657435023564</v>
      </c>
      <c r="J16" s="63">
        <v>103.74716574350235</v>
      </c>
      <c r="K16" s="63">
        <v>4.1814630681818121</v>
      </c>
      <c r="L16" s="51"/>
      <c r="N16" s="28">
        <f t="shared" si="0"/>
        <v>1</v>
      </c>
    </row>
    <row r="17" spans="1:245" x14ac:dyDescent="0.25">
      <c r="A17" s="49"/>
      <c r="B17" s="60" t="s">
        <v>7</v>
      </c>
      <c r="C17" s="63">
        <v>101.888333</v>
      </c>
      <c r="D17" s="63">
        <v>105.851001</v>
      </c>
      <c r="E17" s="63">
        <v>109.20843000000001</v>
      </c>
      <c r="F17" s="63">
        <v>113.22</v>
      </c>
      <c r="G17" s="63">
        <v>117.75</v>
      </c>
      <c r="H17" s="65">
        <v>121.97451599999999</v>
      </c>
      <c r="I17" s="63">
        <v>3.5876993630573173</v>
      </c>
      <c r="J17" s="63">
        <v>103.58769936305731</v>
      </c>
      <c r="K17" s="63">
        <v>4.0010598834128164</v>
      </c>
      <c r="L17" s="51"/>
      <c r="N17" s="28">
        <f t="shared" si="0"/>
        <v>1</v>
      </c>
    </row>
    <row r="18" spans="1:245" x14ac:dyDescent="0.25">
      <c r="A18" s="49"/>
      <c r="B18" s="60" t="s">
        <v>8</v>
      </c>
      <c r="C18" s="63">
        <v>102.40285</v>
      </c>
      <c r="D18" s="63">
        <v>106.173401</v>
      </c>
      <c r="E18" s="63">
        <v>109.779473</v>
      </c>
      <c r="F18" s="63">
        <v>113.81</v>
      </c>
      <c r="G18" s="63">
        <v>118.555189</v>
      </c>
      <c r="H18" s="65">
        <v>122.5</v>
      </c>
      <c r="I18" s="63">
        <v>3.3274047583020661</v>
      </c>
      <c r="J18" s="63">
        <v>103.32740475830207</v>
      </c>
      <c r="K18" s="63">
        <v>4.1693954837008995</v>
      </c>
      <c r="L18" s="51"/>
      <c r="N18" s="28">
        <f t="shared" si="0"/>
        <v>1</v>
      </c>
    </row>
    <row r="19" spans="1:245" x14ac:dyDescent="0.25">
      <c r="A19" s="49"/>
      <c r="B19" s="60" t="s">
        <v>9</v>
      </c>
      <c r="C19" s="63">
        <v>102.638766</v>
      </c>
      <c r="D19" s="63">
        <v>106.27139</v>
      </c>
      <c r="E19" s="63">
        <v>109.953425</v>
      </c>
      <c r="F19" s="63">
        <v>113.99</v>
      </c>
      <c r="G19" s="63">
        <v>119.048117</v>
      </c>
      <c r="H19" s="65">
        <v>122.87</v>
      </c>
      <c r="I19" s="63">
        <v>3.210368291671517</v>
      </c>
      <c r="J19" s="63">
        <v>103.21036829167151</v>
      </c>
      <c r="K19" s="63">
        <v>4.4373339766646369</v>
      </c>
      <c r="L19" s="51"/>
      <c r="N19" s="28">
        <f t="shared" si="0"/>
        <v>1</v>
      </c>
    </row>
    <row r="20" spans="1:245" x14ac:dyDescent="0.25">
      <c r="A20" s="49"/>
      <c r="B20" s="60" t="s">
        <v>10</v>
      </c>
      <c r="C20" s="63">
        <v>103.024505</v>
      </c>
      <c r="D20" s="63">
        <v>106.56388800000001</v>
      </c>
      <c r="E20" s="63">
        <v>110.193298</v>
      </c>
      <c r="F20" s="63">
        <v>114.17</v>
      </c>
      <c r="G20" s="63">
        <v>119.297633</v>
      </c>
      <c r="H20" s="65">
        <v>122.97</v>
      </c>
      <c r="I20" s="63">
        <v>3.0783234399964998</v>
      </c>
      <c r="J20" s="63">
        <v>103.0783234399965</v>
      </c>
      <c r="K20" s="63">
        <v>4.4912262415695903</v>
      </c>
      <c r="L20" s="51"/>
      <c r="N20" s="28"/>
    </row>
    <row r="21" spans="1:245" x14ac:dyDescent="0.25">
      <c r="A21" s="49"/>
      <c r="B21" s="60" t="s">
        <v>11</v>
      </c>
      <c r="C21" s="63">
        <v>103.37987</v>
      </c>
      <c r="D21" s="63">
        <v>106.78947599999999</v>
      </c>
      <c r="E21" s="63">
        <v>110.456323</v>
      </c>
      <c r="F21" s="63">
        <v>114.63</v>
      </c>
      <c r="G21" s="63">
        <v>119.493876</v>
      </c>
      <c r="H21" s="65">
        <v>123.15</v>
      </c>
      <c r="I21" s="63">
        <v>3.0596747903633199</v>
      </c>
      <c r="J21" s="63">
        <v>103.0596747903633</v>
      </c>
      <c r="K21" s="63">
        <v>4.2431091337346283</v>
      </c>
      <c r="L21" s="51"/>
      <c r="N21" s="28"/>
    </row>
    <row r="22" spans="1:245" x14ac:dyDescent="0.25">
      <c r="A22" s="49"/>
      <c r="B22" s="60" t="s">
        <v>12</v>
      </c>
      <c r="C22" s="63">
        <v>103.795244</v>
      </c>
      <c r="D22" s="63">
        <v>107.113058</v>
      </c>
      <c r="E22" s="63">
        <v>110.604558</v>
      </c>
      <c r="F22" s="63">
        <v>115.02</v>
      </c>
      <c r="G22" s="63">
        <v>119.811967</v>
      </c>
      <c r="H22" s="23">
        <v>123.53</v>
      </c>
      <c r="I22" s="23">
        <v>3.1032234033850692</v>
      </c>
      <c r="J22" s="23">
        <v>103.10322340338507</v>
      </c>
      <c r="K22" s="23">
        <v>4.1662032689967043</v>
      </c>
      <c r="L22" s="51"/>
      <c r="N22" s="28">
        <f t="shared" si="0"/>
        <v>1</v>
      </c>
    </row>
    <row r="23" spans="1:245" x14ac:dyDescent="0.25">
      <c r="A23" s="49"/>
      <c r="B23" s="60" t="s">
        <v>13</v>
      </c>
      <c r="C23" s="63">
        <v>103.946</v>
      </c>
      <c r="D23" s="63">
        <v>107.228866</v>
      </c>
      <c r="E23" s="63">
        <v>110.927386</v>
      </c>
      <c r="F23" s="63">
        <v>115.26</v>
      </c>
      <c r="G23" s="63">
        <v>120.080946</v>
      </c>
      <c r="H23" s="65"/>
      <c r="I23" s="63" t="s">
        <v>110</v>
      </c>
      <c r="J23" s="63" t="s">
        <v>110</v>
      </c>
      <c r="K23" s="63" t="s">
        <v>110</v>
      </c>
      <c r="L23" s="51"/>
      <c r="N23" s="28" t="str">
        <f t="shared" si="0"/>
        <v/>
      </c>
    </row>
    <row r="24" spans="1:245" x14ac:dyDescent="0.25">
      <c r="A24" s="49"/>
      <c r="B24" s="60" t="s">
        <v>14</v>
      </c>
      <c r="C24" s="63">
        <v>104.181842</v>
      </c>
      <c r="D24" s="63">
        <v>107.333619</v>
      </c>
      <c r="E24" s="63">
        <v>111.19482499999999</v>
      </c>
      <c r="F24" s="63">
        <v>115.56</v>
      </c>
      <c r="G24" s="63">
        <v>120.271866</v>
      </c>
      <c r="H24" s="65"/>
      <c r="I24" s="63" t="s">
        <v>110</v>
      </c>
      <c r="J24" s="63" t="s">
        <v>110</v>
      </c>
      <c r="K24" s="63" t="s">
        <v>110</v>
      </c>
      <c r="L24" s="51"/>
      <c r="N24" s="28" t="str">
        <f t="shared" si="0"/>
        <v/>
      </c>
    </row>
    <row r="25" spans="1:245" ht="12" customHeight="1" x14ac:dyDescent="0.25">
      <c r="A25" s="49"/>
      <c r="B25" s="60"/>
      <c r="C25" s="66"/>
      <c r="D25" s="66"/>
      <c r="E25" s="66"/>
      <c r="F25" s="66"/>
      <c r="G25" s="66"/>
      <c r="H25" s="40"/>
      <c r="I25" s="36"/>
      <c r="J25" s="36"/>
      <c r="K25" s="36"/>
      <c r="L25" s="51"/>
    </row>
    <row r="26" spans="1:245" ht="18.75" customHeight="1" x14ac:dyDescent="0.25">
      <c r="A26" s="49"/>
      <c r="B26" s="64" t="s">
        <v>16</v>
      </c>
      <c r="C26" s="65">
        <v>103.795244</v>
      </c>
      <c r="D26" s="65">
        <v>107.113058</v>
      </c>
      <c r="E26" s="65">
        <v>110.604558</v>
      </c>
      <c r="F26" s="65">
        <v>115.02</v>
      </c>
      <c r="G26" s="65">
        <v>119.811967</v>
      </c>
      <c r="H26" s="23">
        <v>123.53</v>
      </c>
      <c r="I26" s="84"/>
      <c r="J26" s="84"/>
      <c r="K26" s="84"/>
      <c r="L26" s="51"/>
    </row>
    <row r="27" spans="1:245" ht="18.75" customHeight="1" x14ac:dyDescent="0.25">
      <c r="A27" s="49"/>
      <c r="B27" s="64" t="s">
        <v>15</v>
      </c>
      <c r="C27" s="65"/>
      <c r="D27" s="65">
        <v>2.8135574719440939</v>
      </c>
      <c r="E27" s="65">
        <v>3.0474505848908393</v>
      </c>
      <c r="F27" s="65">
        <v>3.4400656685236868</v>
      </c>
      <c r="G27" s="65">
        <v>3.6794453097957813</v>
      </c>
      <c r="H27" s="23">
        <v>2.7089743498284236</v>
      </c>
      <c r="I27" s="38"/>
      <c r="J27" s="38"/>
      <c r="K27" s="38"/>
      <c r="L27" s="51"/>
    </row>
    <row r="28" spans="1:245" ht="12" customHeight="1" x14ac:dyDescent="0.25">
      <c r="A28" s="49"/>
      <c r="B28" s="32"/>
      <c r="C28" s="39"/>
      <c r="D28" s="39"/>
      <c r="E28" s="39"/>
      <c r="F28" s="39"/>
      <c r="G28" s="39"/>
      <c r="H28" s="40"/>
      <c r="I28" s="36"/>
      <c r="J28" s="36"/>
      <c r="K28" s="36"/>
      <c r="L28" s="51"/>
    </row>
    <row r="29" spans="1:245" ht="14.25" customHeight="1" x14ac:dyDescent="0.25">
      <c r="A29" s="49"/>
      <c r="B29" s="34"/>
      <c r="C29" s="35"/>
      <c r="D29" s="35"/>
      <c r="E29" s="35"/>
      <c r="F29" s="35"/>
      <c r="G29" s="35"/>
      <c r="H29" s="35"/>
      <c r="I29" s="36"/>
      <c r="J29" s="36"/>
      <c r="K29" s="36"/>
      <c r="L29" s="51"/>
    </row>
    <row r="30" spans="1:245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51"/>
      <c r="M30" s="28"/>
      <c r="N30" s="29" t="s">
        <v>110</v>
      </c>
      <c r="O30" s="28"/>
      <c r="P30" s="190"/>
      <c r="Q30" s="190"/>
      <c r="R30" s="190"/>
      <c r="S30" s="190"/>
      <c r="T30" s="190"/>
      <c r="U30" s="190"/>
      <c r="V30" s="190"/>
      <c r="W30" s="190"/>
      <c r="X30" s="190"/>
      <c r="Y30" s="190"/>
      <c r="Z30" s="190"/>
      <c r="AA30" s="190"/>
      <c r="AB30" s="190"/>
      <c r="AC30" s="190"/>
      <c r="AD30" s="190"/>
      <c r="AE30" s="190"/>
      <c r="AF30" s="190"/>
      <c r="AG30" s="190"/>
      <c r="AH30" s="190"/>
      <c r="AI30" s="190"/>
      <c r="AJ30" s="190"/>
      <c r="AK30" s="190"/>
      <c r="AL30" s="190"/>
      <c r="AM30" s="190"/>
      <c r="AN30" s="190"/>
      <c r="AO30" s="190"/>
      <c r="AP30" s="190"/>
      <c r="AQ30" s="190"/>
      <c r="AR30" s="190"/>
      <c r="AS30" s="190"/>
      <c r="AT30" s="190"/>
      <c r="AU30" s="190"/>
      <c r="AV30" s="190"/>
      <c r="AW30" s="190"/>
      <c r="AX30" s="190"/>
      <c r="AY30" s="190"/>
      <c r="AZ30" s="190"/>
      <c r="BA30" s="190"/>
      <c r="BB30" s="190"/>
      <c r="BC30" s="190"/>
      <c r="BD30" s="190"/>
      <c r="BE30" s="190"/>
      <c r="BF30" s="190"/>
      <c r="BG30" s="190"/>
      <c r="BH30" s="190"/>
      <c r="BI30" s="190"/>
      <c r="BJ30" s="190"/>
      <c r="BK30" s="190"/>
      <c r="BL30" s="190"/>
      <c r="BM30" s="190"/>
      <c r="BN30" s="190"/>
      <c r="BO30" s="190"/>
      <c r="BP30" s="190"/>
      <c r="BQ30" s="190"/>
      <c r="BR30" s="190"/>
      <c r="BS30" s="190"/>
      <c r="BT30" s="190"/>
      <c r="BU30" s="190"/>
      <c r="BV30" s="190"/>
      <c r="BW30" s="190"/>
      <c r="BX30" s="190"/>
      <c r="BY30" s="190"/>
      <c r="BZ30" s="190"/>
      <c r="CA30" s="190"/>
      <c r="CB30" s="190"/>
      <c r="CC30" s="190"/>
      <c r="CD30" s="190"/>
      <c r="CE30" s="190"/>
      <c r="CF30" s="190"/>
      <c r="CG30" s="190"/>
      <c r="CH30" s="190"/>
      <c r="CI30" s="190"/>
      <c r="CJ30" s="190"/>
      <c r="CK30" s="190"/>
      <c r="CL30" s="190"/>
      <c r="CM30" s="190"/>
      <c r="CN30" s="190"/>
      <c r="CO30" s="190"/>
      <c r="CP30" s="190"/>
      <c r="CQ30" s="190"/>
      <c r="CR30" s="190"/>
      <c r="CS30" s="190"/>
      <c r="CT30" s="190"/>
      <c r="CU30" s="190"/>
      <c r="CV30" s="190"/>
      <c r="CW30" s="190"/>
      <c r="CX30" s="190"/>
      <c r="CY30" s="190"/>
      <c r="CZ30" s="190"/>
      <c r="DA30" s="190"/>
      <c r="DB30" s="190"/>
      <c r="DC30" s="190"/>
      <c r="DD30" s="190"/>
      <c r="DE30" s="190"/>
      <c r="DF30" s="190"/>
      <c r="DG30" s="190"/>
      <c r="DH30" s="190"/>
      <c r="DI30" s="190"/>
      <c r="DJ30" s="190"/>
      <c r="DK30" s="190"/>
      <c r="DL30" s="190"/>
      <c r="DM30" s="190"/>
      <c r="DN30" s="190"/>
      <c r="DO30" s="190"/>
      <c r="DP30" s="190"/>
      <c r="DQ30" s="190"/>
      <c r="DR30" s="190"/>
      <c r="DS30" s="190"/>
      <c r="DT30" s="190"/>
      <c r="DU30" s="190"/>
      <c r="DV30" s="190"/>
      <c r="DW30" s="190"/>
      <c r="DX30" s="190"/>
      <c r="DY30" s="190"/>
      <c r="DZ30" s="190"/>
      <c r="EA30" s="190"/>
      <c r="EB30" s="190"/>
      <c r="EC30" s="190"/>
      <c r="ED30" s="190"/>
      <c r="EE30" s="190"/>
      <c r="EF30" s="190"/>
      <c r="EG30" s="190"/>
      <c r="EH30" s="190"/>
      <c r="EI30" s="190"/>
      <c r="EJ30" s="190"/>
      <c r="EK30" s="190"/>
      <c r="EL30" s="190"/>
      <c r="EM30" s="190"/>
      <c r="EN30" s="190"/>
      <c r="EO30" s="190"/>
      <c r="EP30" s="190"/>
      <c r="EQ30" s="190"/>
      <c r="ER30" s="190"/>
      <c r="ES30" s="190"/>
      <c r="ET30" s="190"/>
      <c r="EU30" s="190"/>
      <c r="EV30" s="190"/>
      <c r="EW30" s="190"/>
      <c r="EX30" s="190"/>
      <c r="EY30" s="190"/>
      <c r="EZ30" s="190"/>
      <c r="FA30" s="190"/>
      <c r="FB30" s="190"/>
      <c r="FC30" s="190"/>
      <c r="FD30" s="190"/>
      <c r="FE30" s="190"/>
      <c r="FF30" s="190"/>
      <c r="FG30" s="190"/>
      <c r="FH30" s="190"/>
      <c r="FI30" s="190"/>
      <c r="FJ30" s="190"/>
      <c r="FK30" s="190"/>
      <c r="FL30" s="190"/>
      <c r="FM30" s="190"/>
      <c r="FN30" s="190"/>
      <c r="FO30" s="190"/>
      <c r="FP30" s="190"/>
      <c r="FQ30" s="190"/>
      <c r="FR30" s="190"/>
      <c r="FS30" s="190"/>
      <c r="FT30" s="190"/>
      <c r="FU30" s="190"/>
      <c r="FV30" s="190"/>
      <c r="FW30" s="190"/>
      <c r="FX30" s="190"/>
      <c r="FY30" s="190"/>
      <c r="FZ30" s="190"/>
      <c r="GA30" s="190"/>
      <c r="GB30" s="190"/>
      <c r="GC30" s="190"/>
      <c r="GD30" s="190"/>
      <c r="GE30" s="190"/>
      <c r="GF30" s="190"/>
      <c r="GG30" s="190"/>
      <c r="GH30" s="190"/>
      <c r="GI30" s="190"/>
      <c r="GJ30" s="190"/>
      <c r="GK30" s="190"/>
      <c r="GL30" s="190"/>
      <c r="GM30" s="190"/>
      <c r="GN30" s="190"/>
      <c r="GO30" s="190"/>
      <c r="GP30" s="190"/>
      <c r="GQ30" s="190"/>
      <c r="GR30" s="190"/>
      <c r="GS30" s="190"/>
      <c r="GT30" s="190"/>
      <c r="GU30" s="190"/>
      <c r="GV30" s="190"/>
      <c r="GW30" s="190"/>
      <c r="GX30" s="190"/>
      <c r="GY30" s="190"/>
      <c r="GZ30" s="190"/>
      <c r="HA30" s="190"/>
      <c r="HB30" s="190"/>
      <c r="HC30" s="190"/>
      <c r="HD30" s="190"/>
      <c r="HE30" s="190"/>
      <c r="HF30" s="190"/>
      <c r="HG30" s="190"/>
      <c r="HH30" s="190"/>
      <c r="HI30" s="190"/>
      <c r="HJ30" s="190"/>
      <c r="HK30" s="190"/>
      <c r="HL30" s="190"/>
      <c r="HM30" s="190"/>
      <c r="HN30" s="190"/>
      <c r="HO30" s="190"/>
      <c r="HP30" s="190"/>
      <c r="HQ30" s="190"/>
      <c r="HR30" s="190"/>
      <c r="HS30" s="190"/>
      <c r="HT30" s="190"/>
      <c r="HU30" s="190"/>
      <c r="HV30" s="190"/>
      <c r="HW30" s="190"/>
      <c r="HX30" s="190"/>
      <c r="HY30" s="190"/>
      <c r="HZ30" s="190"/>
      <c r="IA30" s="190"/>
      <c r="IB30" s="190"/>
      <c r="IC30" s="190"/>
      <c r="ID30" s="190"/>
      <c r="IE30" s="190"/>
      <c r="IF30" s="190"/>
      <c r="IG30" s="190"/>
      <c r="IH30" s="190"/>
      <c r="II30" s="190"/>
      <c r="IJ30" s="190"/>
      <c r="IK30" s="190"/>
    </row>
    <row r="31" spans="1:245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51"/>
      <c r="M31" s="28"/>
      <c r="N31" s="29" t="s">
        <v>110</v>
      </c>
      <c r="O31" s="28"/>
      <c r="P31" s="190"/>
      <c r="Q31" s="190"/>
      <c r="R31" s="190"/>
      <c r="S31" s="190"/>
      <c r="T31" s="190"/>
      <c r="U31" s="190"/>
      <c r="V31" s="190"/>
      <c r="W31" s="190"/>
      <c r="X31" s="190"/>
      <c r="Y31" s="190"/>
      <c r="Z31" s="190"/>
      <c r="AA31" s="190"/>
      <c r="AB31" s="190"/>
      <c r="AC31" s="190"/>
      <c r="AD31" s="190"/>
      <c r="AE31" s="190"/>
      <c r="AF31" s="190"/>
      <c r="AG31" s="190"/>
      <c r="AH31" s="190"/>
      <c r="AI31" s="190"/>
      <c r="AJ31" s="190"/>
      <c r="AK31" s="190"/>
      <c r="AL31" s="190"/>
      <c r="AM31" s="190"/>
      <c r="AN31" s="190"/>
      <c r="AO31" s="190"/>
      <c r="AP31" s="190"/>
      <c r="AQ31" s="190"/>
      <c r="AR31" s="190"/>
      <c r="AS31" s="190"/>
      <c r="AT31" s="190"/>
      <c r="AU31" s="190"/>
      <c r="AV31" s="190"/>
      <c r="AW31" s="190"/>
      <c r="AX31" s="190"/>
      <c r="AY31" s="190"/>
      <c r="AZ31" s="190"/>
      <c r="BA31" s="190"/>
      <c r="BB31" s="190"/>
      <c r="BC31" s="190"/>
      <c r="BD31" s="190"/>
      <c r="BE31" s="190"/>
      <c r="BF31" s="190"/>
      <c r="BG31" s="190"/>
      <c r="BH31" s="190"/>
      <c r="BI31" s="190"/>
      <c r="BJ31" s="190"/>
      <c r="BK31" s="190"/>
      <c r="BL31" s="190"/>
      <c r="BM31" s="190"/>
      <c r="BN31" s="190"/>
      <c r="BO31" s="190"/>
      <c r="BP31" s="190"/>
      <c r="BQ31" s="190"/>
      <c r="BR31" s="190"/>
      <c r="BS31" s="190"/>
      <c r="BT31" s="190"/>
      <c r="BU31" s="190"/>
      <c r="BV31" s="190"/>
      <c r="BW31" s="190"/>
      <c r="BX31" s="190"/>
      <c r="BY31" s="190"/>
      <c r="BZ31" s="190"/>
      <c r="CA31" s="190"/>
      <c r="CB31" s="190"/>
      <c r="CC31" s="190"/>
      <c r="CD31" s="190"/>
      <c r="CE31" s="190"/>
      <c r="CF31" s="190"/>
      <c r="CG31" s="190"/>
      <c r="CH31" s="190"/>
      <c r="CI31" s="190"/>
      <c r="CJ31" s="190"/>
      <c r="CK31" s="190"/>
      <c r="CL31" s="190"/>
      <c r="CM31" s="190"/>
      <c r="CN31" s="190"/>
      <c r="CO31" s="190"/>
      <c r="CP31" s="190"/>
      <c r="CQ31" s="190"/>
      <c r="CR31" s="190"/>
      <c r="CS31" s="190"/>
      <c r="CT31" s="190"/>
      <c r="CU31" s="190"/>
      <c r="CV31" s="190"/>
      <c r="CW31" s="190"/>
      <c r="CX31" s="190"/>
      <c r="CY31" s="190"/>
      <c r="CZ31" s="190"/>
      <c r="DA31" s="190"/>
      <c r="DB31" s="190"/>
      <c r="DC31" s="190"/>
      <c r="DD31" s="190"/>
      <c r="DE31" s="190"/>
      <c r="DF31" s="190"/>
      <c r="DG31" s="190"/>
      <c r="DH31" s="190"/>
      <c r="DI31" s="190"/>
      <c r="DJ31" s="190"/>
      <c r="DK31" s="190"/>
      <c r="DL31" s="190"/>
      <c r="DM31" s="190"/>
      <c r="DN31" s="190"/>
      <c r="DO31" s="190"/>
      <c r="DP31" s="190"/>
      <c r="DQ31" s="190"/>
      <c r="DR31" s="190"/>
      <c r="DS31" s="190"/>
      <c r="DT31" s="190"/>
      <c r="DU31" s="190"/>
      <c r="DV31" s="190"/>
      <c r="DW31" s="190"/>
      <c r="DX31" s="190"/>
      <c r="DY31" s="190"/>
      <c r="DZ31" s="190"/>
      <c r="EA31" s="190"/>
      <c r="EB31" s="190"/>
      <c r="EC31" s="190"/>
      <c r="ED31" s="190"/>
      <c r="EE31" s="190"/>
      <c r="EF31" s="190"/>
      <c r="EG31" s="190"/>
      <c r="EH31" s="190"/>
      <c r="EI31" s="190"/>
      <c r="EJ31" s="190"/>
      <c r="EK31" s="190"/>
      <c r="EL31" s="190"/>
      <c r="EM31" s="190"/>
      <c r="EN31" s="190"/>
      <c r="EO31" s="190"/>
      <c r="EP31" s="190"/>
      <c r="EQ31" s="190"/>
      <c r="ER31" s="190"/>
      <c r="ES31" s="190"/>
      <c r="ET31" s="190"/>
      <c r="EU31" s="190"/>
      <c r="EV31" s="190"/>
      <c r="EW31" s="190"/>
      <c r="EX31" s="190"/>
      <c r="EY31" s="190"/>
      <c r="EZ31" s="190"/>
      <c r="FA31" s="190"/>
      <c r="FB31" s="190"/>
      <c r="FC31" s="190"/>
      <c r="FD31" s="190"/>
      <c r="FE31" s="190"/>
      <c r="FF31" s="190"/>
      <c r="FG31" s="190"/>
      <c r="FH31" s="190"/>
      <c r="FI31" s="190"/>
      <c r="FJ31" s="190"/>
      <c r="FK31" s="190"/>
      <c r="FL31" s="190"/>
      <c r="FM31" s="190"/>
      <c r="FN31" s="190"/>
      <c r="FO31" s="190"/>
      <c r="FP31" s="190"/>
      <c r="FQ31" s="190"/>
      <c r="FR31" s="190"/>
      <c r="FS31" s="190"/>
      <c r="FT31" s="190"/>
      <c r="FU31" s="190"/>
      <c r="FV31" s="190"/>
      <c r="FW31" s="190"/>
      <c r="FX31" s="190"/>
      <c r="FY31" s="190"/>
      <c r="FZ31" s="190"/>
      <c r="GA31" s="190"/>
      <c r="GB31" s="190"/>
      <c r="GC31" s="190"/>
      <c r="GD31" s="190"/>
      <c r="GE31" s="190"/>
      <c r="GF31" s="190"/>
      <c r="GG31" s="190"/>
      <c r="GH31" s="190"/>
      <c r="GI31" s="190"/>
      <c r="GJ31" s="190"/>
      <c r="GK31" s="190"/>
      <c r="GL31" s="190"/>
      <c r="GM31" s="190"/>
      <c r="GN31" s="190"/>
      <c r="GO31" s="190"/>
      <c r="GP31" s="190"/>
      <c r="GQ31" s="190"/>
      <c r="GR31" s="190"/>
      <c r="GS31" s="190"/>
      <c r="GT31" s="190"/>
      <c r="GU31" s="190"/>
      <c r="GV31" s="190"/>
      <c r="GW31" s="190"/>
      <c r="GX31" s="190"/>
      <c r="GY31" s="190"/>
      <c r="GZ31" s="190"/>
      <c r="HA31" s="190"/>
      <c r="HB31" s="190"/>
      <c r="HC31" s="190"/>
      <c r="HD31" s="190"/>
      <c r="HE31" s="190"/>
      <c r="HF31" s="190"/>
      <c r="HG31" s="190"/>
      <c r="HH31" s="190"/>
      <c r="HI31" s="190"/>
      <c r="HJ31" s="190"/>
      <c r="HK31" s="190"/>
      <c r="HL31" s="190"/>
      <c r="HM31" s="190"/>
      <c r="HN31" s="190"/>
      <c r="HO31" s="190"/>
      <c r="HP31" s="190"/>
      <c r="HQ31" s="190"/>
      <c r="HR31" s="190"/>
      <c r="HS31" s="190"/>
      <c r="HT31" s="190"/>
      <c r="HU31" s="190"/>
      <c r="HV31" s="190"/>
      <c r="HW31" s="190"/>
      <c r="HX31" s="190"/>
      <c r="HY31" s="190"/>
      <c r="HZ31" s="190"/>
      <c r="IA31" s="190"/>
      <c r="IB31" s="190"/>
      <c r="IC31" s="190"/>
      <c r="ID31" s="190"/>
      <c r="IE31" s="190"/>
      <c r="IF31" s="190"/>
      <c r="IG31" s="190"/>
      <c r="IH31" s="190"/>
      <c r="II31" s="190"/>
      <c r="IJ31" s="190"/>
      <c r="IK31" s="190"/>
    </row>
    <row r="32" spans="1:245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51"/>
      <c r="M32" s="28"/>
      <c r="N32" s="29" t="s">
        <v>110</v>
      </c>
      <c r="O32" s="28"/>
      <c r="P32" s="190"/>
      <c r="Q32" s="190"/>
      <c r="R32" s="190"/>
      <c r="S32" s="190"/>
      <c r="T32" s="190"/>
      <c r="U32" s="190"/>
      <c r="V32" s="190"/>
      <c r="W32" s="190"/>
      <c r="X32" s="190"/>
      <c r="Y32" s="190"/>
      <c r="Z32" s="190"/>
      <c r="AA32" s="190"/>
      <c r="AB32" s="190"/>
      <c r="AC32" s="190"/>
      <c r="AD32" s="190"/>
      <c r="AE32" s="190"/>
      <c r="AF32" s="190"/>
      <c r="AG32" s="190"/>
      <c r="AH32" s="190"/>
      <c r="AI32" s="190"/>
      <c r="AJ32" s="190"/>
      <c r="AK32" s="190"/>
      <c r="AL32" s="190"/>
      <c r="AM32" s="190"/>
      <c r="AN32" s="190"/>
      <c r="AO32" s="190"/>
      <c r="AP32" s="190"/>
      <c r="AQ32" s="190"/>
      <c r="AR32" s="190"/>
      <c r="AS32" s="190"/>
      <c r="AT32" s="190"/>
      <c r="AU32" s="190"/>
      <c r="AV32" s="190"/>
      <c r="AW32" s="190"/>
      <c r="AX32" s="190"/>
      <c r="AY32" s="190"/>
      <c r="AZ32" s="190"/>
      <c r="BA32" s="190"/>
      <c r="BB32" s="190"/>
      <c r="BC32" s="190"/>
      <c r="BD32" s="190"/>
      <c r="BE32" s="190"/>
      <c r="BF32" s="190"/>
      <c r="BG32" s="190"/>
      <c r="BH32" s="190"/>
      <c r="BI32" s="190"/>
      <c r="BJ32" s="190"/>
      <c r="BK32" s="190"/>
      <c r="BL32" s="190"/>
      <c r="BM32" s="190"/>
      <c r="BN32" s="190"/>
      <c r="BO32" s="190"/>
      <c r="BP32" s="190"/>
      <c r="BQ32" s="190"/>
      <c r="BR32" s="190"/>
      <c r="BS32" s="190"/>
      <c r="BT32" s="190"/>
      <c r="BU32" s="190"/>
      <c r="BV32" s="190"/>
      <c r="BW32" s="190"/>
      <c r="BX32" s="190"/>
      <c r="BY32" s="190"/>
      <c r="BZ32" s="190"/>
      <c r="CA32" s="190"/>
      <c r="CB32" s="190"/>
      <c r="CC32" s="190"/>
      <c r="CD32" s="190"/>
      <c r="CE32" s="190"/>
      <c r="CF32" s="190"/>
      <c r="CG32" s="190"/>
      <c r="CH32" s="190"/>
      <c r="CI32" s="190"/>
      <c r="CJ32" s="190"/>
      <c r="CK32" s="190"/>
      <c r="CL32" s="190"/>
      <c r="CM32" s="190"/>
      <c r="CN32" s="190"/>
      <c r="CO32" s="190"/>
      <c r="CP32" s="190"/>
      <c r="CQ32" s="190"/>
      <c r="CR32" s="190"/>
      <c r="CS32" s="190"/>
      <c r="CT32" s="190"/>
      <c r="CU32" s="190"/>
      <c r="CV32" s="190"/>
      <c r="CW32" s="190"/>
      <c r="CX32" s="190"/>
      <c r="CY32" s="190"/>
      <c r="CZ32" s="190"/>
      <c r="DA32" s="190"/>
      <c r="DB32" s="190"/>
      <c r="DC32" s="190"/>
      <c r="DD32" s="190"/>
      <c r="DE32" s="190"/>
      <c r="DF32" s="190"/>
      <c r="DG32" s="190"/>
      <c r="DH32" s="190"/>
      <c r="DI32" s="190"/>
      <c r="DJ32" s="190"/>
      <c r="DK32" s="190"/>
      <c r="DL32" s="190"/>
      <c r="DM32" s="190"/>
      <c r="DN32" s="190"/>
      <c r="DO32" s="190"/>
      <c r="DP32" s="190"/>
      <c r="DQ32" s="190"/>
      <c r="DR32" s="190"/>
      <c r="DS32" s="190"/>
      <c r="DT32" s="190"/>
      <c r="DU32" s="190"/>
      <c r="DV32" s="190"/>
      <c r="DW32" s="190"/>
      <c r="DX32" s="190"/>
      <c r="DY32" s="190"/>
      <c r="DZ32" s="190"/>
      <c r="EA32" s="190"/>
      <c r="EB32" s="190"/>
      <c r="EC32" s="190"/>
      <c r="ED32" s="190"/>
      <c r="EE32" s="190"/>
      <c r="EF32" s="190"/>
      <c r="EG32" s="190"/>
      <c r="EH32" s="190"/>
      <c r="EI32" s="190"/>
      <c r="EJ32" s="190"/>
      <c r="EK32" s="190"/>
      <c r="EL32" s="190"/>
      <c r="EM32" s="190"/>
      <c r="EN32" s="190"/>
      <c r="EO32" s="190"/>
      <c r="EP32" s="190"/>
      <c r="EQ32" s="190"/>
      <c r="ER32" s="190"/>
      <c r="ES32" s="190"/>
      <c r="ET32" s="190"/>
      <c r="EU32" s="190"/>
      <c r="EV32" s="190"/>
      <c r="EW32" s="190"/>
      <c r="EX32" s="190"/>
      <c r="EY32" s="190"/>
      <c r="EZ32" s="190"/>
      <c r="FA32" s="190"/>
      <c r="FB32" s="190"/>
      <c r="FC32" s="190"/>
      <c r="FD32" s="190"/>
      <c r="FE32" s="190"/>
      <c r="FF32" s="190"/>
      <c r="FG32" s="190"/>
      <c r="FH32" s="190"/>
      <c r="FI32" s="190"/>
      <c r="FJ32" s="190"/>
      <c r="FK32" s="190"/>
      <c r="FL32" s="190"/>
      <c r="FM32" s="190"/>
      <c r="FN32" s="190"/>
      <c r="FO32" s="190"/>
      <c r="FP32" s="190"/>
      <c r="FQ32" s="190"/>
      <c r="FR32" s="190"/>
      <c r="FS32" s="190"/>
      <c r="FT32" s="190"/>
      <c r="FU32" s="190"/>
      <c r="FV32" s="190"/>
      <c r="FW32" s="190"/>
      <c r="FX32" s="190"/>
      <c r="FY32" s="190"/>
      <c r="FZ32" s="190"/>
      <c r="GA32" s="190"/>
      <c r="GB32" s="190"/>
      <c r="GC32" s="190"/>
      <c r="GD32" s="190"/>
      <c r="GE32" s="190"/>
      <c r="GF32" s="190"/>
      <c r="GG32" s="190"/>
      <c r="GH32" s="190"/>
      <c r="GI32" s="190"/>
      <c r="GJ32" s="190"/>
      <c r="GK32" s="190"/>
      <c r="GL32" s="190"/>
      <c r="GM32" s="190"/>
      <c r="GN32" s="190"/>
      <c r="GO32" s="190"/>
      <c r="GP32" s="190"/>
      <c r="GQ32" s="190"/>
      <c r="GR32" s="190"/>
      <c r="GS32" s="190"/>
      <c r="GT32" s="190"/>
      <c r="GU32" s="190"/>
      <c r="GV32" s="190"/>
      <c r="GW32" s="190"/>
      <c r="GX32" s="190"/>
      <c r="GY32" s="190"/>
      <c r="GZ32" s="190"/>
      <c r="HA32" s="190"/>
      <c r="HB32" s="190"/>
      <c r="HC32" s="190"/>
      <c r="HD32" s="190"/>
      <c r="HE32" s="190"/>
      <c r="HF32" s="190"/>
      <c r="HG32" s="190"/>
      <c r="HH32" s="190"/>
      <c r="HI32" s="190"/>
      <c r="HJ32" s="190"/>
      <c r="HK32" s="190"/>
      <c r="HL32" s="190"/>
      <c r="HM32" s="190"/>
      <c r="HN32" s="190"/>
      <c r="HO32" s="190"/>
      <c r="HP32" s="190"/>
      <c r="HQ32" s="190"/>
      <c r="HR32" s="190"/>
      <c r="HS32" s="190"/>
      <c r="HT32" s="190"/>
      <c r="HU32" s="190"/>
      <c r="HV32" s="190"/>
      <c r="HW32" s="190"/>
      <c r="HX32" s="190"/>
      <c r="HY32" s="190"/>
      <c r="HZ32" s="190"/>
      <c r="IA32" s="190"/>
      <c r="IB32" s="190"/>
      <c r="IC32" s="190"/>
      <c r="ID32" s="190"/>
      <c r="IE32" s="190"/>
      <c r="IF32" s="190"/>
      <c r="IG32" s="190"/>
      <c r="IH32" s="190"/>
      <c r="II32" s="190"/>
      <c r="IJ32" s="190"/>
      <c r="IK32" s="190"/>
    </row>
    <row r="33" spans="1:245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51"/>
      <c r="M33" s="28"/>
      <c r="N33" s="29" t="s">
        <v>110</v>
      </c>
      <c r="O33" s="28"/>
      <c r="P33" s="190"/>
      <c r="Q33" s="190"/>
      <c r="R33" s="190"/>
      <c r="S33" s="190"/>
      <c r="T33" s="190"/>
      <c r="U33" s="190"/>
      <c r="V33" s="190"/>
      <c r="W33" s="190"/>
      <c r="X33" s="190"/>
      <c r="Y33" s="190"/>
      <c r="Z33" s="190"/>
      <c r="AA33" s="190"/>
      <c r="AB33" s="190"/>
      <c r="AC33" s="190"/>
      <c r="AD33" s="190"/>
      <c r="AE33" s="190"/>
      <c r="AF33" s="190"/>
      <c r="AG33" s="190"/>
      <c r="AH33" s="190"/>
      <c r="AI33" s="190"/>
      <c r="AJ33" s="190"/>
      <c r="AK33" s="190"/>
      <c r="AL33" s="190"/>
      <c r="AM33" s="190"/>
      <c r="AN33" s="190"/>
      <c r="AO33" s="190"/>
      <c r="AP33" s="190"/>
      <c r="AQ33" s="190"/>
      <c r="AR33" s="190"/>
      <c r="AS33" s="190"/>
      <c r="AT33" s="190"/>
      <c r="AU33" s="190"/>
      <c r="AV33" s="190"/>
      <c r="AW33" s="190"/>
      <c r="AX33" s="190"/>
      <c r="AY33" s="190"/>
      <c r="AZ33" s="190"/>
      <c r="BA33" s="190"/>
      <c r="BB33" s="190"/>
      <c r="BC33" s="190"/>
      <c r="BD33" s="190"/>
      <c r="BE33" s="190"/>
      <c r="BF33" s="190"/>
      <c r="BG33" s="190"/>
      <c r="BH33" s="190"/>
      <c r="BI33" s="190"/>
      <c r="BJ33" s="190"/>
      <c r="BK33" s="190"/>
      <c r="BL33" s="190"/>
      <c r="BM33" s="190"/>
      <c r="BN33" s="190"/>
      <c r="BO33" s="190"/>
      <c r="BP33" s="190"/>
      <c r="BQ33" s="190"/>
      <c r="BR33" s="190"/>
      <c r="BS33" s="190"/>
      <c r="BT33" s="190"/>
      <c r="BU33" s="190"/>
      <c r="BV33" s="190"/>
      <c r="BW33" s="190"/>
      <c r="BX33" s="190"/>
      <c r="BY33" s="190"/>
      <c r="BZ33" s="190"/>
      <c r="CA33" s="190"/>
      <c r="CB33" s="190"/>
      <c r="CC33" s="190"/>
      <c r="CD33" s="190"/>
      <c r="CE33" s="190"/>
      <c r="CF33" s="190"/>
      <c r="CG33" s="190"/>
      <c r="CH33" s="190"/>
      <c r="CI33" s="190"/>
      <c r="CJ33" s="190"/>
      <c r="CK33" s="190"/>
      <c r="CL33" s="190"/>
      <c r="CM33" s="190"/>
      <c r="CN33" s="190"/>
      <c r="CO33" s="190"/>
      <c r="CP33" s="190"/>
      <c r="CQ33" s="190"/>
      <c r="CR33" s="190"/>
      <c r="CS33" s="190"/>
      <c r="CT33" s="190"/>
      <c r="CU33" s="190"/>
      <c r="CV33" s="190"/>
      <c r="CW33" s="190"/>
      <c r="CX33" s="190"/>
      <c r="CY33" s="190"/>
      <c r="CZ33" s="190"/>
      <c r="DA33" s="190"/>
      <c r="DB33" s="190"/>
      <c r="DC33" s="190"/>
      <c r="DD33" s="190"/>
      <c r="DE33" s="190"/>
      <c r="DF33" s="190"/>
      <c r="DG33" s="190"/>
      <c r="DH33" s="190"/>
      <c r="DI33" s="190"/>
      <c r="DJ33" s="190"/>
      <c r="DK33" s="190"/>
      <c r="DL33" s="190"/>
      <c r="DM33" s="190"/>
      <c r="DN33" s="190"/>
      <c r="DO33" s="190"/>
      <c r="DP33" s="190"/>
      <c r="DQ33" s="190"/>
      <c r="DR33" s="190"/>
      <c r="DS33" s="190"/>
      <c r="DT33" s="190"/>
      <c r="DU33" s="190"/>
      <c r="DV33" s="190"/>
      <c r="DW33" s="190"/>
      <c r="DX33" s="190"/>
      <c r="DY33" s="190"/>
      <c r="DZ33" s="190"/>
      <c r="EA33" s="190"/>
      <c r="EB33" s="190"/>
      <c r="EC33" s="190"/>
      <c r="ED33" s="190"/>
      <c r="EE33" s="190"/>
      <c r="EF33" s="190"/>
      <c r="EG33" s="190"/>
      <c r="EH33" s="190"/>
      <c r="EI33" s="190"/>
      <c r="EJ33" s="190"/>
      <c r="EK33" s="190"/>
      <c r="EL33" s="190"/>
      <c r="EM33" s="190"/>
      <c r="EN33" s="190"/>
      <c r="EO33" s="190"/>
      <c r="EP33" s="190"/>
      <c r="EQ33" s="190"/>
      <c r="ER33" s="190"/>
      <c r="ES33" s="190"/>
      <c r="ET33" s="190"/>
      <c r="EU33" s="190"/>
      <c r="EV33" s="190"/>
      <c r="EW33" s="190"/>
      <c r="EX33" s="190"/>
      <c r="EY33" s="190"/>
      <c r="EZ33" s="190"/>
      <c r="FA33" s="190"/>
      <c r="FB33" s="190"/>
      <c r="FC33" s="190"/>
      <c r="FD33" s="190"/>
      <c r="FE33" s="190"/>
      <c r="FF33" s="190"/>
      <c r="FG33" s="190"/>
      <c r="FH33" s="190"/>
      <c r="FI33" s="190"/>
      <c r="FJ33" s="190"/>
      <c r="FK33" s="190"/>
      <c r="FL33" s="190"/>
      <c r="FM33" s="190"/>
      <c r="FN33" s="190"/>
      <c r="FO33" s="190"/>
      <c r="FP33" s="190"/>
      <c r="FQ33" s="190"/>
      <c r="FR33" s="190"/>
      <c r="FS33" s="190"/>
      <c r="FT33" s="190"/>
      <c r="FU33" s="190"/>
      <c r="FV33" s="190"/>
      <c r="FW33" s="190"/>
      <c r="FX33" s="190"/>
      <c r="FY33" s="190"/>
      <c r="FZ33" s="190"/>
      <c r="GA33" s="190"/>
      <c r="GB33" s="190"/>
      <c r="GC33" s="190"/>
      <c r="GD33" s="190"/>
      <c r="GE33" s="190"/>
      <c r="GF33" s="190"/>
      <c r="GG33" s="190"/>
      <c r="GH33" s="190"/>
      <c r="GI33" s="190"/>
      <c r="GJ33" s="190"/>
      <c r="GK33" s="190"/>
      <c r="GL33" s="190"/>
      <c r="GM33" s="190"/>
      <c r="GN33" s="190"/>
      <c r="GO33" s="190"/>
      <c r="GP33" s="190"/>
      <c r="GQ33" s="190"/>
      <c r="GR33" s="190"/>
      <c r="GS33" s="190"/>
      <c r="GT33" s="190"/>
      <c r="GU33" s="190"/>
      <c r="GV33" s="190"/>
      <c r="GW33" s="190"/>
      <c r="GX33" s="190"/>
      <c r="GY33" s="190"/>
      <c r="GZ33" s="190"/>
      <c r="HA33" s="190"/>
      <c r="HB33" s="190"/>
      <c r="HC33" s="190"/>
      <c r="HD33" s="190"/>
      <c r="HE33" s="190"/>
      <c r="HF33" s="190"/>
      <c r="HG33" s="190"/>
      <c r="HH33" s="190"/>
      <c r="HI33" s="190"/>
      <c r="HJ33" s="190"/>
      <c r="HK33" s="190"/>
      <c r="HL33" s="190"/>
      <c r="HM33" s="190"/>
      <c r="HN33" s="190"/>
      <c r="HO33" s="190"/>
      <c r="HP33" s="190"/>
      <c r="HQ33" s="190"/>
      <c r="HR33" s="190"/>
      <c r="HS33" s="190"/>
      <c r="HT33" s="190"/>
      <c r="HU33" s="190"/>
      <c r="HV33" s="190"/>
      <c r="HW33" s="190"/>
      <c r="HX33" s="190"/>
      <c r="HY33" s="190"/>
      <c r="HZ33" s="190"/>
      <c r="IA33" s="190"/>
      <c r="IB33" s="190"/>
      <c r="IC33" s="190"/>
      <c r="ID33" s="190"/>
      <c r="IE33" s="190"/>
      <c r="IF33" s="190"/>
      <c r="IG33" s="190"/>
      <c r="IH33" s="190"/>
      <c r="II33" s="190"/>
      <c r="IJ33" s="190"/>
      <c r="IK33" s="190"/>
    </row>
    <row r="34" spans="1:245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51"/>
      <c r="M34" s="28"/>
      <c r="N34" s="29" t="s">
        <v>110</v>
      </c>
      <c r="O34" s="28"/>
      <c r="P34" s="190"/>
      <c r="Q34" s="190"/>
      <c r="R34" s="190"/>
      <c r="S34" s="190"/>
      <c r="T34" s="190"/>
      <c r="U34" s="190"/>
      <c r="V34" s="190"/>
      <c r="W34" s="190"/>
      <c r="X34" s="190"/>
      <c r="Y34" s="190"/>
      <c r="Z34" s="190"/>
      <c r="AA34" s="190"/>
      <c r="AB34" s="190"/>
      <c r="AC34" s="190"/>
      <c r="AD34" s="190"/>
      <c r="AE34" s="190"/>
      <c r="AF34" s="190"/>
      <c r="AG34" s="190"/>
      <c r="AH34" s="190"/>
      <c r="AI34" s="190"/>
      <c r="AJ34" s="190"/>
      <c r="AK34" s="190"/>
      <c r="AL34" s="190"/>
      <c r="AM34" s="190"/>
      <c r="AN34" s="190"/>
      <c r="AO34" s="190"/>
      <c r="AP34" s="190"/>
      <c r="AQ34" s="190"/>
      <c r="AR34" s="190"/>
      <c r="AS34" s="190"/>
      <c r="AT34" s="190"/>
      <c r="AU34" s="190"/>
      <c r="AV34" s="190"/>
      <c r="AW34" s="190"/>
      <c r="AX34" s="190"/>
      <c r="AY34" s="190"/>
      <c r="AZ34" s="190"/>
      <c r="BA34" s="190"/>
      <c r="BB34" s="190"/>
      <c r="BC34" s="190"/>
      <c r="BD34" s="190"/>
      <c r="BE34" s="190"/>
      <c r="BF34" s="190"/>
      <c r="BG34" s="190"/>
      <c r="BH34" s="190"/>
      <c r="BI34" s="190"/>
      <c r="BJ34" s="190"/>
      <c r="BK34" s="190"/>
      <c r="BL34" s="190"/>
      <c r="BM34" s="190"/>
      <c r="BN34" s="190"/>
      <c r="BO34" s="190"/>
      <c r="BP34" s="190"/>
      <c r="BQ34" s="190"/>
      <c r="BR34" s="190"/>
      <c r="BS34" s="190"/>
      <c r="BT34" s="190"/>
      <c r="BU34" s="190"/>
      <c r="BV34" s="190"/>
      <c r="BW34" s="190"/>
      <c r="BX34" s="190"/>
      <c r="BY34" s="190"/>
      <c r="BZ34" s="190"/>
      <c r="CA34" s="190"/>
      <c r="CB34" s="190"/>
      <c r="CC34" s="190"/>
      <c r="CD34" s="190"/>
      <c r="CE34" s="190"/>
      <c r="CF34" s="190"/>
      <c r="CG34" s="190"/>
      <c r="CH34" s="190"/>
      <c r="CI34" s="190"/>
      <c r="CJ34" s="190"/>
      <c r="CK34" s="190"/>
      <c r="CL34" s="190"/>
      <c r="CM34" s="190"/>
      <c r="CN34" s="190"/>
      <c r="CO34" s="190"/>
      <c r="CP34" s="190"/>
      <c r="CQ34" s="190"/>
      <c r="CR34" s="190"/>
      <c r="CS34" s="190"/>
      <c r="CT34" s="190"/>
      <c r="CU34" s="190"/>
      <c r="CV34" s="190"/>
      <c r="CW34" s="190"/>
      <c r="CX34" s="190"/>
      <c r="CY34" s="190"/>
      <c r="CZ34" s="190"/>
      <c r="DA34" s="190"/>
      <c r="DB34" s="190"/>
      <c r="DC34" s="190"/>
      <c r="DD34" s="190"/>
      <c r="DE34" s="190"/>
      <c r="DF34" s="190"/>
      <c r="DG34" s="190"/>
      <c r="DH34" s="190"/>
      <c r="DI34" s="190"/>
      <c r="DJ34" s="190"/>
      <c r="DK34" s="190"/>
      <c r="DL34" s="190"/>
      <c r="DM34" s="190"/>
      <c r="DN34" s="190"/>
      <c r="DO34" s="190"/>
      <c r="DP34" s="190"/>
      <c r="DQ34" s="190"/>
      <c r="DR34" s="190"/>
      <c r="DS34" s="190"/>
      <c r="DT34" s="190"/>
      <c r="DU34" s="190"/>
      <c r="DV34" s="190"/>
      <c r="DW34" s="190"/>
      <c r="DX34" s="190"/>
      <c r="DY34" s="190"/>
      <c r="DZ34" s="190"/>
      <c r="EA34" s="190"/>
      <c r="EB34" s="190"/>
      <c r="EC34" s="190"/>
      <c r="ED34" s="190"/>
      <c r="EE34" s="190"/>
      <c r="EF34" s="190"/>
      <c r="EG34" s="190"/>
      <c r="EH34" s="190"/>
      <c r="EI34" s="190"/>
      <c r="EJ34" s="190"/>
      <c r="EK34" s="190"/>
      <c r="EL34" s="190"/>
      <c r="EM34" s="190"/>
      <c r="EN34" s="190"/>
      <c r="EO34" s="190"/>
      <c r="EP34" s="190"/>
      <c r="EQ34" s="190"/>
      <c r="ER34" s="190"/>
      <c r="ES34" s="190"/>
      <c r="ET34" s="190"/>
      <c r="EU34" s="190"/>
      <c r="EV34" s="190"/>
      <c r="EW34" s="190"/>
      <c r="EX34" s="190"/>
      <c r="EY34" s="190"/>
      <c r="EZ34" s="190"/>
      <c r="FA34" s="190"/>
      <c r="FB34" s="190"/>
      <c r="FC34" s="190"/>
      <c r="FD34" s="190"/>
      <c r="FE34" s="190"/>
      <c r="FF34" s="190"/>
      <c r="FG34" s="190"/>
      <c r="FH34" s="190"/>
      <c r="FI34" s="190"/>
      <c r="FJ34" s="190"/>
      <c r="FK34" s="190"/>
      <c r="FL34" s="190"/>
      <c r="FM34" s="190"/>
      <c r="FN34" s="190"/>
      <c r="FO34" s="190"/>
      <c r="FP34" s="190"/>
      <c r="FQ34" s="190"/>
      <c r="FR34" s="190"/>
      <c r="FS34" s="190"/>
      <c r="FT34" s="190"/>
      <c r="FU34" s="190"/>
      <c r="FV34" s="190"/>
      <c r="FW34" s="190"/>
      <c r="FX34" s="190"/>
      <c r="FY34" s="190"/>
      <c r="FZ34" s="190"/>
      <c r="GA34" s="190"/>
      <c r="GB34" s="190"/>
      <c r="GC34" s="190"/>
      <c r="GD34" s="190"/>
      <c r="GE34" s="190"/>
      <c r="GF34" s="190"/>
      <c r="GG34" s="190"/>
      <c r="GH34" s="190"/>
      <c r="GI34" s="190"/>
      <c r="GJ34" s="190"/>
      <c r="GK34" s="190"/>
      <c r="GL34" s="190"/>
      <c r="GM34" s="190"/>
      <c r="GN34" s="190"/>
      <c r="GO34" s="190"/>
      <c r="GP34" s="190"/>
      <c r="GQ34" s="190"/>
      <c r="GR34" s="190"/>
      <c r="GS34" s="190"/>
      <c r="GT34" s="190"/>
      <c r="GU34" s="190"/>
      <c r="GV34" s="190"/>
      <c r="GW34" s="190"/>
      <c r="GX34" s="190"/>
      <c r="GY34" s="190"/>
      <c r="GZ34" s="190"/>
      <c r="HA34" s="190"/>
      <c r="HB34" s="190"/>
      <c r="HC34" s="190"/>
      <c r="HD34" s="190"/>
      <c r="HE34" s="190"/>
      <c r="HF34" s="190"/>
      <c r="HG34" s="190"/>
      <c r="HH34" s="190"/>
      <c r="HI34" s="190"/>
      <c r="HJ34" s="190"/>
      <c r="HK34" s="190"/>
      <c r="HL34" s="190"/>
      <c r="HM34" s="190"/>
      <c r="HN34" s="190"/>
      <c r="HO34" s="190"/>
      <c r="HP34" s="190"/>
      <c r="HQ34" s="190"/>
      <c r="HR34" s="190"/>
      <c r="HS34" s="190"/>
      <c r="HT34" s="190"/>
      <c r="HU34" s="190"/>
      <c r="HV34" s="190"/>
      <c r="HW34" s="190"/>
      <c r="HX34" s="190"/>
      <c r="HY34" s="190"/>
      <c r="HZ34" s="190"/>
      <c r="IA34" s="190"/>
      <c r="IB34" s="190"/>
      <c r="IC34" s="190"/>
      <c r="ID34" s="190"/>
      <c r="IE34" s="190"/>
      <c r="IF34" s="190"/>
      <c r="IG34" s="190"/>
      <c r="IH34" s="190"/>
      <c r="II34" s="190"/>
      <c r="IJ34" s="190"/>
      <c r="IK34" s="190"/>
    </row>
    <row r="35" spans="1:245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51"/>
      <c r="M35" s="28"/>
      <c r="N35" s="29"/>
      <c r="O35" s="28"/>
      <c r="P35" s="190"/>
      <c r="Q35" s="190"/>
      <c r="R35" s="190"/>
      <c r="S35" s="190"/>
      <c r="T35" s="190"/>
      <c r="U35" s="190"/>
      <c r="V35" s="190"/>
      <c r="W35" s="190"/>
      <c r="X35" s="190"/>
      <c r="Y35" s="190"/>
      <c r="Z35" s="190"/>
      <c r="AA35" s="190"/>
      <c r="AB35" s="190"/>
      <c r="AC35" s="190"/>
      <c r="AD35" s="190"/>
      <c r="AE35" s="190"/>
      <c r="AF35" s="190"/>
      <c r="AG35" s="190"/>
      <c r="AH35" s="190"/>
      <c r="AI35" s="190"/>
      <c r="AJ35" s="190"/>
      <c r="AK35" s="190"/>
      <c r="AL35" s="190"/>
      <c r="AM35" s="190"/>
      <c r="AN35" s="190"/>
      <c r="AO35" s="190"/>
      <c r="AP35" s="190"/>
      <c r="AQ35" s="190"/>
      <c r="AR35" s="190"/>
      <c r="AS35" s="190"/>
      <c r="AT35" s="190"/>
      <c r="AU35" s="190"/>
      <c r="AV35" s="190"/>
      <c r="AW35" s="190"/>
      <c r="AX35" s="190"/>
      <c r="AY35" s="190"/>
      <c r="AZ35" s="190"/>
      <c r="BA35" s="190"/>
      <c r="BB35" s="190"/>
      <c r="BC35" s="190"/>
      <c r="BD35" s="190"/>
      <c r="BE35" s="190"/>
      <c r="BF35" s="190"/>
      <c r="BG35" s="190"/>
      <c r="BH35" s="190"/>
      <c r="BI35" s="190"/>
      <c r="BJ35" s="190"/>
      <c r="BK35" s="190"/>
      <c r="BL35" s="190"/>
      <c r="BM35" s="190"/>
      <c r="BN35" s="190"/>
      <c r="BO35" s="190"/>
      <c r="BP35" s="190"/>
      <c r="BQ35" s="190"/>
      <c r="BR35" s="190"/>
      <c r="BS35" s="190"/>
      <c r="BT35" s="190"/>
      <c r="BU35" s="190"/>
      <c r="BV35" s="190"/>
      <c r="BW35" s="190"/>
      <c r="BX35" s="190"/>
      <c r="BY35" s="190"/>
      <c r="BZ35" s="190"/>
      <c r="CA35" s="190"/>
      <c r="CB35" s="190"/>
      <c r="CC35" s="190"/>
      <c r="CD35" s="190"/>
      <c r="CE35" s="190"/>
      <c r="CF35" s="190"/>
      <c r="CG35" s="190"/>
      <c r="CH35" s="190"/>
      <c r="CI35" s="190"/>
      <c r="CJ35" s="190"/>
      <c r="CK35" s="190"/>
      <c r="CL35" s="190"/>
      <c r="CM35" s="190"/>
      <c r="CN35" s="190"/>
      <c r="CO35" s="190"/>
      <c r="CP35" s="190"/>
      <c r="CQ35" s="190"/>
      <c r="CR35" s="190"/>
      <c r="CS35" s="190"/>
      <c r="CT35" s="190"/>
      <c r="CU35" s="190"/>
      <c r="CV35" s="190"/>
      <c r="CW35" s="190"/>
      <c r="CX35" s="190"/>
      <c r="CY35" s="190"/>
      <c r="CZ35" s="190"/>
      <c r="DA35" s="190"/>
      <c r="DB35" s="190"/>
      <c r="DC35" s="190"/>
      <c r="DD35" s="190"/>
      <c r="DE35" s="190"/>
      <c r="DF35" s="190"/>
      <c r="DG35" s="190"/>
      <c r="DH35" s="190"/>
      <c r="DI35" s="190"/>
      <c r="DJ35" s="190"/>
      <c r="DK35" s="190"/>
      <c r="DL35" s="190"/>
      <c r="DM35" s="190"/>
      <c r="DN35" s="190"/>
      <c r="DO35" s="190"/>
      <c r="DP35" s="190"/>
      <c r="DQ35" s="190"/>
      <c r="DR35" s="190"/>
      <c r="DS35" s="190"/>
      <c r="DT35" s="190"/>
      <c r="DU35" s="190"/>
      <c r="DV35" s="190"/>
      <c r="DW35" s="190"/>
      <c r="DX35" s="190"/>
      <c r="DY35" s="190"/>
      <c r="DZ35" s="190"/>
      <c r="EA35" s="190"/>
      <c r="EB35" s="190"/>
      <c r="EC35" s="190"/>
      <c r="ED35" s="190"/>
      <c r="EE35" s="190"/>
      <c r="EF35" s="190"/>
      <c r="EG35" s="190"/>
      <c r="EH35" s="190"/>
      <c r="EI35" s="190"/>
      <c r="EJ35" s="190"/>
      <c r="EK35" s="190"/>
      <c r="EL35" s="190"/>
      <c r="EM35" s="190"/>
      <c r="EN35" s="190"/>
      <c r="EO35" s="190"/>
      <c r="EP35" s="190"/>
      <c r="EQ35" s="190"/>
      <c r="ER35" s="190"/>
      <c r="ES35" s="190"/>
      <c r="ET35" s="190"/>
      <c r="EU35" s="190"/>
      <c r="EV35" s="190"/>
      <c r="EW35" s="190"/>
      <c r="EX35" s="190"/>
      <c r="EY35" s="190"/>
      <c r="EZ35" s="190"/>
      <c r="FA35" s="190"/>
      <c r="FB35" s="190"/>
      <c r="FC35" s="190"/>
      <c r="FD35" s="190"/>
      <c r="FE35" s="190"/>
      <c r="FF35" s="190"/>
      <c r="FG35" s="190"/>
      <c r="FH35" s="190"/>
      <c r="FI35" s="190"/>
      <c r="FJ35" s="190"/>
      <c r="FK35" s="190"/>
      <c r="FL35" s="190"/>
      <c r="FM35" s="190"/>
      <c r="FN35" s="190"/>
      <c r="FO35" s="190"/>
      <c r="FP35" s="190"/>
      <c r="FQ35" s="190"/>
      <c r="FR35" s="190"/>
      <c r="FS35" s="190"/>
      <c r="FT35" s="190"/>
      <c r="FU35" s="190"/>
      <c r="FV35" s="190"/>
      <c r="FW35" s="190"/>
      <c r="FX35" s="190"/>
      <c r="FY35" s="190"/>
      <c r="FZ35" s="190"/>
      <c r="GA35" s="190"/>
      <c r="GB35" s="190"/>
      <c r="GC35" s="190"/>
      <c r="GD35" s="190"/>
      <c r="GE35" s="190"/>
      <c r="GF35" s="190"/>
      <c r="GG35" s="190"/>
      <c r="GH35" s="190"/>
      <c r="GI35" s="190"/>
      <c r="GJ35" s="190"/>
      <c r="GK35" s="190"/>
      <c r="GL35" s="190"/>
      <c r="GM35" s="190"/>
      <c r="GN35" s="190"/>
      <c r="GO35" s="190"/>
      <c r="GP35" s="190"/>
      <c r="GQ35" s="190"/>
      <c r="GR35" s="190"/>
      <c r="GS35" s="190"/>
      <c r="GT35" s="190"/>
      <c r="GU35" s="190"/>
      <c r="GV35" s="190"/>
      <c r="GW35" s="190"/>
      <c r="GX35" s="190"/>
      <c r="GY35" s="190"/>
      <c r="GZ35" s="190"/>
      <c r="HA35" s="190"/>
      <c r="HB35" s="190"/>
      <c r="HC35" s="190"/>
      <c r="HD35" s="190"/>
      <c r="HE35" s="190"/>
      <c r="HF35" s="190"/>
      <c r="HG35" s="190"/>
      <c r="HH35" s="190"/>
      <c r="HI35" s="190"/>
      <c r="HJ35" s="190"/>
      <c r="HK35" s="190"/>
      <c r="HL35" s="190"/>
      <c r="HM35" s="190"/>
      <c r="HN35" s="190"/>
      <c r="HO35" s="190"/>
      <c r="HP35" s="190"/>
      <c r="HQ35" s="190"/>
      <c r="HR35" s="190"/>
      <c r="HS35" s="190"/>
      <c r="HT35" s="190"/>
      <c r="HU35" s="190"/>
      <c r="HV35" s="190"/>
      <c r="HW35" s="190"/>
      <c r="HX35" s="190"/>
      <c r="HY35" s="190"/>
      <c r="HZ35" s="190"/>
      <c r="IA35" s="190"/>
      <c r="IB35" s="190"/>
      <c r="IC35" s="190"/>
      <c r="ID35" s="190"/>
      <c r="IE35" s="190"/>
      <c r="IF35" s="190"/>
      <c r="IG35" s="190"/>
      <c r="IH35" s="190"/>
      <c r="II35" s="190"/>
      <c r="IJ35" s="190"/>
      <c r="IK35" s="190"/>
    </row>
    <row r="36" spans="1:245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51"/>
      <c r="M36" s="28"/>
      <c r="N36" s="29" t="s">
        <v>110</v>
      </c>
      <c r="O36" s="28"/>
      <c r="P36" s="190"/>
      <c r="Q36" s="190"/>
      <c r="R36" s="190"/>
      <c r="S36" s="190"/>
      <c r="T36" s="190"/>
      <c r="U36" s="190"/>
      <c r="V36" s="190"/>
      <c r="W36" s="190"/>
      <c r="X36" s="190"/>
      <c r="Y36" s="190"/>
      <c r="Z36" s="190"/>
      <c r="AA36" s="190"/>
      <c r="AB36" s="190"/>
      <c r="AC36" s="190"/>
      <c r="AD36" s="190"/>
      <c r="AE36" s="190"/>
      <c r="AF36" s="190"/>
      <c r="AG36" s="190"/>
      <c r="AH36" s="190"/>
      <c r="AI36" s="190"/>
      <c r="AJ36" s="190"/>
      <c r="AK36" s="190"/>
      <c r="AL36" s="190"/>
      <c r="AM36" s="190"/>
      <c r="AN36" s="190"/>
      <c r="AO36" s="190"/>
      <c r="AP36" s="190"/>
      <c r="AQ36" s="190"/>
      <c r="AR36" s="190"/>
      <c r="AS36" s="190"/>
      <c r="AT36" s="190"/>
      <c r="AU36" s="190"/>
      <c r="AV36" s="190"/>
      <c r="AW36" s="190"/>
      <c r="AX36" s="190"/>
      <c r="AY36" s="190"/>
      <c r="AZ36" s="190"/>
      <c r="BA36" s="190"/>
      <c r="BB36" s="190"/>
      <c r="BC36" s="190"/>
      <c r="BD36" s="190"/>
      <c r="BE36" s="190"/>
      <c r="BF36" s="190"/>
      <c r="BG36" s="190"/>
      <c r="BH36" s="190"/>
      <c r="BI36" s="190"/>
      <c r="BJ36" s="190"/>
      <c r="BK36" s="190"/>
      <c r="BL36" s="190"/>
      <c r="BM36" s="190"/>
      <c r="BN36" s="190"/>
      <c r="BO36" s="190"/>
      <c r="BP36" s="190"/>
      <c r="BQ36" s="190"/>
      <c r="BR36" s="190"/>
      <c r="BS36" s="190"/>
      <c r="BT36" s="190"/>
      <c r="BU36" s="190"/>
      <c r="BV36" s="190"/>
      <c r="BW36" s="190"/>
      <c r="BX36" s="190"/>
      <c r="BY36" s="190"/>
      <c r="BZ36" s="190"/>
      <c r="CA36" s="190"/>
      <c r="CB36" s="190"/>
      <c r="CC36" s="190"/>
      <c r="CD36" s="190"/>
      <c r="CE36" s="190"/>
      <c r="CF36" s="190"/>
      <c r="CG36" s="190"/>
      <c r="CH36" s="190"/>
      <c r="CI36" s="190"/>
      <c r="CJ36" s="190"/>
      <c r="CK36" s="190"/>
      <c r="CL36" s="190"/>
      <c r="CM36" s="190"/>
      <c r="CN36" s="190"/>
      <c r="CO36" s="190"/>
      <c r="CP36" s="190"/>
      <c r="CQ36" s="190"/>
      <c r="CR36" s="190"/>
      <c r="CS36" s="190"/>
      <c r="CT36" s="190"/>
      <c r="CU36" s="190"/>
      <c r="CV36" s="190"/>
      <c r="CW36" s="190"/>
      <c r="CX36" s="190"/>
      <c r="CY36" s="190"/>
      <c r="CZ36" s="190"/>
      <c r="DA36" s="190"/>
      <c r="DB36" s="190"/>
      <c r="DC36" s="190"/>
      <c r="DD36" s="190"/>
      <c r="DE36" s="190"/>
      <c r="DF36" s="190"/>
      <c r="DG36" s="190"/>
      <c r="DH36" s="190"/>
      <c r="DI36" s="190"/>
      <c r="DJ36" s="190"/>
      <c r="DK36" s="190"/>
      <c r="DL36" s="190"/>
      <c r="DM36" s="190"/>
      <c r="DN36" s="190"/>
      <c r="DO36" s="190"/>
      <c r="DP36" s="190"/>
      <c r="DQ36" s="190"/>
      <c r="DR36" s="190"/>
      <c r="DS36" s="190"/>
      <c r="DT36" s="190"/>
      <c r="DU36" s="190"/>
      <c r="DV36" s="190"/>
      <c r="DW36" s="190"/>
      <c r="DX36" s="190"/>
      <c r="DY36" s="190"/>
      <c r="DZ36" s="190"/>
      <c r="EA36" s="190"/>
      <c r="EB36" s="190"/>
      <c r="EC36" s="190"/>
      <c r="ED36" s="190"/>
      <c r="EE36" s="190"/>
      <c r="EF36" s="190"/>
      <c r="EG36" s="190"/>
      <c r="EH36" s="190"/>
      <c r="EI36" s="190"/>
      <c r="EJ36" s="190"/>
      <c r="EK36" s="190"/>
      <c r="EL36" s="190"/>
      <c r="EM36" s="190"/>
      <c r="EN36" s="190"/>
      <c r="EO36" s="190"/>
      <c r="EP36" s="190"/>
      <c r="EQ36" s="190"/>
      <c r="ER36" s="190"/>
      <c r="ES36" s="190"/>
      <c r="ET36" s="190"/>
      <c r="EU36" s="190"/>
      <c r="EV36" s="190"/>
      <c r="EW36" s="190"/>
      <c r="EX36" s="190"/>
      <c r="EY36" s="190"/>
      <c r="EZ36" s="190"/>
      <c r="FA36" s="190"/>
      <c r="FB36" s="190"/>
      <c r="FC36" s="190"/>
      <c r="FD36" s="190"/>
      <c r="FE36" s="190"/>
      <c r="FF36" s="190"/>
      <c r="FG36" s="190"/>
      <c r="FH36" s="190"/>
      <c r="FI36" s="190"/>
      <c r="FJ36" s="190"/>
      <c r="FK36" s="190"/>
      <c r="FL36" s="190"/>
      <c r="FM36" s="190"/>
      <c r="FN36" s="190"/>
      <c r="FO36" s="190"/>
      <c r="FP36" s="190"/>
      <c r="FQ36" s="190"/>
      <c r="FR36" s="190"/>
      <c r="FS36" s="190"/>
      <c r="FT36" s="190"/>
      <c r="FU36" s="190"/>
      <c r="FV36" s="190"/>
      <c r="FW36" s="190"/>
      <c r="FX36" s="190"/>
      <c r="FY36" s="190"/>
      <c r="FZ36" s="190"/>
      <c r="GA36" s="190"/>
      <c r="GB36" s="190"/>
      <c r="GC36" s="190"/>
      <c r="GD36" s="190"/>
      <c r="GE36" s="190"/>
      <c r="GF36" s="190"/>
      <c r="GG36" s="190"/>
      <c r="GH36" s="190"/>
      <c r="GI36" s="190"/>
      <c r="GJ36" s="190"/>
      <c r="GK36" s="190"/>
      <c r="GL36" s="190"/>
      <c r="GM36" s="190"/>
      <c r="GN36" s="190"/>
      <c r="GO36" s="190"/>
      <c r="GP36" s="190"/>
      <c r="GQ36" s="190"/>
      <c r="GR36" s="190"/>
      <c r="GS36" s="190"/>
      <c r="GT36" s="190"/>
      <c r="GU36" s="190"/>
      <c r="GV36" s="190"/>
      <c r="GW36" s="190"/>
      <c r="GX36" s="190"/>
      <c r="GY36" s="190"/>
      <c r="GZ36" s="190"/>
      <c r="HA36" s="190"/>
      <c r="HB36" s="190"/>
      <c r="HC36" s="190"/>
      <c r="HD36" s="190"/>
      <c r="HE36" s="190"/>
      <c r="HF36" s="190"/>
      <c r="HG36" s="190"/>
      <c r="HH36" s="190"/>
      <c r="HI36" s="190"/>
      <c r="HJ36" s="190"/>
      <c r="HK36" s="190"/>
      <c r="HL36" s="190"/>
      <c r="HM36" s="190"/>
      <c r="HN36" s="190"/>
      <c r="HO36" s="190"/>
      <c r="HP36" s="190"/>
      <c r="HQ36" s="190"/>
      <c r="HR36" s="190"/>
      <c r="HS36" s="190"/>
      <c r="HT36" s="190"/>
      <c r="HU36" s="190"/>
      <c r="HV36" s="190"/>
      <c r="HW36" s="190"/>
      <c r="HX36" s="190"/>
      <c r="HY36" s="190"/>
      <c r="HZ36" s="190"/>
      <c r="IA36" s="190"/>
      <c r="IB36" s="190"/>
      <c r="IC36" s="190"/>
      <c r="ID36" s="190"/>
      <c r="IE36" s="190"/>
      <c r="IF36" s="190"/>
      <c r="IG36" s="190"/>
      <c r="IH36" s="190"/>
      <c r="II36" s="190"/>
      <c r="IJ36" s="190"/>
      <c r="IK36" s="190"/>
    </row>
    <row r="37" spans="1:245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51"/>
      <c r="M37" s="28"/>
      <c r="N37" s="29" t="s">
        <v>110</v>
      </c>
      <c r="O37" s="28"/>
      <c r="P37" s="190"/>
      <c r="Q37" s="190"/>
      <c r="R37" s="190"/>
      <c r="S37" s="190"/>
      <c r="T37" s="190"/>
      <c r="U37" s="190"/>
      <c r="V37" s="190"/>
      <c r="W37" s="190"/>
      <c r="X37" s="190"/>
      <c r="Y37" s="190"/>
      <c r="Z37" s="190"/>
      <c r="AA37" s="190"/>
      <c r="AB37" s="190"/>
      <c r="AC37" s="190"/>
      <c r="AD37" s="190"/>
      <c r="AE37" s="190"/>
      <c r="AF37" s="190"/>
      <c r="AG37" s="190"/>
      <c r="AH37" s="190"/>
      <c r="AI37" s="190"/>
      <c r="AJ37" s="190"/>
      <c r="AK37" s="190"/>
      <c r="AL37" s="190"/>
      <c r="AM37" s="190"/>
      <c r="AN37" s="190"/>
      <c r="AO37" s="190"/>
      <c r="AP37" s="190"/>
      <c r="AQ37" s="190"/>
      <c r="AR37" s="190"/>
      <c r="AS37" s="190"/>
      <c r="AT37" s="190"/>
      <c r="AU37" s="190"/>
      <c r="AV37" s="190"/>
      <c r="AW37" s="190"/>
      <c r="AX37" s="190"/>
      <c r="AY37" s="190"/>
      <c r="AZ37" s="190"/>
      <c r="BA37" s="190"/>
      <c r="BB37" s="190"/>
      <c r="BC37" s="190"/>
      <c r="BD37" s="190"/>
      <c r="BE37" s="190"/>
      <c r="BF37" s="190"/>
      <c r="BG37" s="190"/>
      <c r="BH37" s="190"/>
      <c r="BI37" s="190"/>
      <c r="BJ37" s="190"/>
      <c r="BK37" s="190"/>
      <c r="BL37" s="190"/>
      <c r="BM37" s="190"/>
      <c r="BN37" s="190"/>
      <c r="BO37" s="190"/>
      <c r="BP37" s="190"/>
      <c r="BQ37" s="190"/>
      <c r="BR37" s="190"/>
      <c r="BS37" s="190"/>
      <c r="BT37" s="190"/>
      <c r="BU37" s="190"/>
      <c r="BV37" s="190"/>
      <c r="BW37" s="190"/>
      <c r="BX37" s="190"/>
      <c r="BY37" s="190"/>
      <c r="BZ37" s="190"/>
      <c r="CA37" s="190"/>
      <c r="CB37" s="190"/>
      <c r="CC37" s="190"/>
      <c r="CD37" s="190"/>
      <c r="CE37" s="190"/>
      <c r="CF37" s="190"/>
      <c r="CG37" s="190"/>
      <c r="CH37" s="190"/>
      <c r="CI37" s="190"/>
      <c r="CJ37" s="190"/>
      <c r="CK37" s="190"/>
      <c r="CL37" s="190"/>
      <c r="CM37" s="190"/>
      <c r="CN37" s="190"/>
      <c r="CO37" s="190"/>
      <c r="CP37" s="190"/>
      <c r="CQ37" s="190"/>
      <c r="CR37" s="190"/>
      <c r="CS37" s="190"/>
      <c r="CT37" s="190"/>
      <c r="CU37" s="190"/>
      <c r="CV37" s="190"/>
      <c r="CW37" s="190"/>
      <c r="CX37" s="190"/>
      <c r="CY37" s="190"/>
      <c r="CZ37" s="190"/>
      <c r="DA37" s="190"/>
      <c r="DB37" s="190"/>
      <c r="DC37" s="190"/>
      <c r="DD37" s="190"/>
      <c r="DE37" s="190"/>
      <c r="DF37" s="190"/>
      <c r="DG37" s="190"/>
      <c r="DH37" s="190"/>
      <c r="DI37" s="190"/>
      <c r="DJ37" s="190"/>
      <c r="DK37" s="190"/>
      <c r="DL37" s="190"/>
      <c r="DM37" s="190"/>
      <c r="DN37" s="190"/>
      <c r="DO37" s="190"/>
      <c r="DP37" s="190"/>
      <c r="DQ37" s="190"/>
      <c r="DR37" s="190"/>
      <c r="DS37" s="190"/>
      <c r="DT37" s="190"/>
      <c r="DU37" s="190"/>
      <c r="DV37" s="190"/>
      <c r="DW37" s="190"/>
      <c r="DX37" s="190"/>
      <c r="DY37" s="190"/>
      <c r="DZ37" s="190"/>
      <c r="EA37" s="190"/>
      <c r="EB37" s="190"/>
      <c r="EC37" s="190"/>
      <c r="ED37" s="190"/>
      <c r="EE37" s="190"/>
      <c r="EF37" s="190"/>
      <c r="EG37" s="190"/>
      <c r="EH37" s="190"/>
      <c r="EI37" s="190"/>
      <c r="EJ37" s="190"/>
      <c r="EK37" s="190"/>
      <c r="EL37" s="190"/>
      <c r="EM37" s="190"/>
      <c r="EN37" s="190"/>
      <c r="EO37" s="190"/>
      <c r="EP37" s="190"/>
      <c r="EQ37" s="190"/>
      <c r="ER37" s="190"/>
      <c r="ES37" s="190"/>
      <c r="ET37" s="190"/>
      <c r="EU37" s="190"/>
      <c r="EV37" s="190"/>
      <c r="EW37" s="190"/>
      <c r="EX37" s="190"/>
      <c r="EY37" s="190"/>
      <c r="EZ37" s="190"/>
      <c r="FA37" s="190"/>
      <c r="FB37" s="190"/>
      <c r="FC37" s="190"/>
      <c r="FD37" s="190"/>
      <c r="FE37" s="190"/>
      <c r="FF37" s="190"/>
      <c r="FG37" s="190"/>
      <c r="FH37" s="190"/>
      <c r="FI37" s="190"/>
      <c r="FJ37" s="190"/>
      <c r="FK37" s="190"/>
      <c r="FL37" s="190"/>
      <c r="FM37" s="190"/>
      <c r="FN37" s="190"/>
      <c r="FO37" s="190"/>
      <c r="FP37" s="190"/>
      <c r="FQ37" s="190"/>
      <c r="FR37" s="190"/>
      <c r="FS37" s="190"/>
      <c r="FT37" s="190"/>
      <c r="FU37" s="190"/>
      <c r="FV37" s="190"/>
      <c r="FW37" s="190"/>
      <c r="FX37" s="190"/>
      <c r="FY37" s="190"/>
      <c r="FZ37" s="190"/>
      <c r="GA37" s="190"/>
      <c r="GB37" s="190"/>
      <c r="GC37" s="190"/>
      <c r="GD37" s="190"/>
      <c r="GE37" s="190"/>
      <c r="GF37" s="190"/>
      <c r="GG37" s="190"/>
      <c r="GH37" s="190"/>
      <c r="GI37" s="190"/>
      <c r="GJ37" s="190"/>
      <c r="GK37" s="190"/>
      <c r="GL37" s="190"/>
      <c r="GM37" s="190"/>
      <c r="GN37" s="190"/>
      <c r="GO37" s="190"/>
      <c r="GP37" s="190"/>
      <c r="GQ37" s="190"/>
      <c r="GR37" s="190"/>
      <c r="GS37" s="190"/>
      <c r="GT37" s="190"/>
      <c r="GU37" s="190"/>
      <c r="GV37" s="190"/>
      <c r="GW37" s="190"/>
      <c r="GX37" s="190"/>
      <c r="GY37" s="190"/>
      <c r="GZ37" s="190"/>
      <c r="HA37" s="190"/>
      <c r="HB37" s="190"/>
      <c r="HC37" s="190"/>
      <c r="HD37" s="190"/>
      <c r="HE37" s="190"/>
      <c r="HF37" s="190"/>
      <c r="HG37" s="190"/>
      <c r="HH37" s="190"/>
      <c r="HI37" s="190"/>
      <c r="HJ37" s="190"/>
      <c r="HK37" s="190"/>
      <c r="HL37" s="190"/>
      <c r="HM37" s="190"/>
      <c r="HN37" s="190"/>
      <c r="HO37" s="190"/>
      <c r="HP37" s="190"/>
      <c r="HQ37" s="190"/>
      <c r="HR37" s="190"/>
      <c r="HS37" s="190"/>
      <c r="HT37" s="190"/>
      <c r="HU37" s="190"/>
      <c r="HV37" s="190"/>
      <c r="HW37" s="190"/>
      <c r="HX37" s="190"/>
      <c r="HY37" s="190"/>
      <c r="HZ37" s="190"/>
      <c r="IA37" s="190"/>
      <c r="IB37" s="190"/>
      <c r="IC37" s="190"/>
      <c r="ID37" s="190"/>
      <c r="IE37" s="190"/>
      <c r="IF37" s="190"/>
      <c r="IG37" s="190"/>
      <c r="IH37" s="190"/>
      <c r="II37" s="190"/>
      <c r="IJ37" s="190"/>
      <c r="IK37" s="190"/>
    </row>
    <row r="38" spans="1:245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51"/>
      <c r="M38" s="28"/>
      <c r="N38" s="29" t="s">
        <v>110</v>
      </c>
      <c r="O38" s="28"/>
      <c r="P38" s="190"/>
      <c r="Q38" s="190"/>
      <c r="R38" s="190"/>
      <c r="S38" s="190"/>
      <c r="T38" s="190"/>
      <c r="U38" s="190"/>
      <c r="V38" s="190"/>
      <c r="W38" s="190"/>
      <c r="X38" s="190"/>
      <c r="Y38" s="190"/>
      <c r="Z38" s="190"/>
      <c r="AA38" s="190"/>
      <c r="AB38" s="190"/>
      <c r="AC38" s="190"/>
      <c r="AD38" s="190"/>
      <c r="AE38" s="190"/>
      <c r="AF38" s="190"/>
      <c r="AG38" s="190"/>
      <c r="AH38" s="190"/>
      <c r="AI38" s="190"/>
      <c r="AJ38" s="190"/>
      <c r="AK38" s="190"/>
      <c r="AL38" s="190"/>
      <c r="AM38" s="190"/>
      <c r="AN38" s="190"/>
      <c r="AO38" s="190"/>
      <c r="AP38" s="190"/>
      <c r="AQ38" s="190"/>
      <c r="AR38" s="190"/>
      <c r="AS38" s="190"/>
      <c r="AT38" s="190"/>
      <c r="AU38" s="190"/>
      <c r="AV38" s="190"/>
      <c r="AW38" s="190"/>
      <c r="AX38" s="190"/>
      <c r="AY38" s="190"/>
      <c r="AZ38" s="190"/>
      <c r="BA38" s="190"/>
      <c r="BB38" s="190"/>
      <c r="BC38" s="190"/>
      <c r="BD38" s="190"/>
      <c r="BE38" s="190"/>
      <c r="BF38" s="190"/>
      <c r="BG38" s="190"/>
      <c r="BH38" s="190"/>
      <c r="BI38" s="190"/>
      <c r="BJ38" s="190"/>
      <c r="BK38" s="190"/>
      <c r="BL38" s="190"/>
      <c r="BM38" s="190"/>
      <c r="BN38" s="190"/>
      <c r="BO38" s="190"/>
      <c r="BP38" s="190"/>
      <c r="BQ38" s="190"/>
      <c r="BR38" s="190"/>
      <c r="BS38" s="190"/>
      <c r="BT38" s="190"/>
      <c r="BU38" s="190"/>
      <c r="BV38" s="190"/>
      <c r="BW38" s="190"/>
      <c r="BX38" s="190"/>
      <c r="BY38" s="190"/>
      <c r="BZ38" s="190"/>
      <c r="CA38" s="190"/>
      <c r="CB38" s="190"/>
      <c r="CC38" s="190"/>
      <c r="CD38" s="190"/>
      <c r="CE38" s="190"/>
      <c r="CF38" s="190"/>
      <c r="CG38" s="190"/>
      <c r="CH38" s="190"/>
      <c r="CI38" s="190"/>
      <c r="CJ38" s="190"/>
      <c r="CK38" s="190"/>
      <c r="CL38" s="190"/>
      <c r="CM38" s="190"/>
      <c r="CN38" s="190"/>
      <c r="CO38" s="190"/>
      <c r="CP38" s="190"/>
      <c r="CQ38" s="190"/>
      <c r="CR38" s="190"/>
      <c r="CS38" s="190"/>
      <c r="CT38" s="190"/>
      <c r="CU38" s="190"/>
      <c r="CV38" s="190"/>
      <c r="CW38" s="190"/>
      <c r="CX38" s="190"/>
      <c r="CY38" s="190"/>
      <c r="CZ38" s="190"/>
      <c r="DA38" s="190"/>
      <c r="DB38" s="190"/>
      <c r="DC38" s="190"/>
      <c r="DD38" s="190"/>
      <c r="DE38" s="190"/>
      <c r="DF38" s="190"/>
      <c r="DG38" s="190"/>
      <c r="DH38" s="190"/>
      <c r="DI38" s="190"/>
      <c r="DJ38" s="190"/>
      <c r="DK38" s="190"/>
      <c r="DL38" s="190"/>
      <c r="DM38" s="190"/>
      <c r="DN38" s="190"/>
      <c r="DO38" s="190"/>
      <c r="DP38" s="190"/>
      <c r="DQ38" s="190"/>
      <c r="DR38" s="190"/>
      <c r="DS38" s="190"/>
      <c r="DT38" s="190"/>
      <c r="DU38" s="190"/>
      <c r="DV38" s="190"/>
      <c r="DW38" s="190"/>
      <c r="DX38" s="190"/>
      <c r="DY38" s="190"/>
      <c r="DZ38" s="190"/>
      <c r="EA38" s="190"/>
      <c r="EB38" s="190"/>
      <c r="EC38" s="190"/>
      <c r="ED38" s="190"/>
      <c r="EE38" s="190"/>
      <c r="EF38" s="190"/>
      <c r="EG38" s="190"/>
      <c r="EH38" s="190"/>
      <c r="EI38" s="190"/>
      <c r="EJ38" s="190"/>
      <c r="EK38" s="190"/>
      <c r="EL38" s="190"/>
      <c r="EM38" s="190"/>
      <c r="EN38" s="190"/>
      <c r="EO38" s="190"/>
      <c r="EP38" s="190"/>
      <c r="EQ38" s="190"/>
      <c r="ER38" s="190"/>
      <c r="ES38" s="190"/>
      <c r="ET38" s="190"/>
      <c r="EU38" s="190"/>
      <c r="EV38" s="190"/>
      <c r="EW38" s="190"/>
      <c r="EX38" s="190"/>
      <c r="EY38" s="190"/>
      <c r="EZ38" s="190"/>
      <c r="FA38" s="190"/>
      <c r="FB38" s="190"/>
      <c r="FC38" s="190"/>
      <c r="FD38" s="190"/>
      <c r="FE38" s="190"/>
      <c r="FF38" s="190"/>
      <c r="FG38" s="190"/>
      <c r="FH38" s="190"/>
      <c r="FI38" s="190"/>
      <c r="FJ38" s="190"/>
      <c r="FK38" s="190"/>
      <c r="FL38" s="190"/>
      <c r="FM38" s="190"/>
      <c r="FN38" s="190"/>
      <c r="FO38" s="190"/>
      <c r="FP38" s="190"/>
      <c r="FQ38" s="190"/>
      <c r="FR38" s="190"/>
      <c r="FS38" s="190"/>
      <c r="FT38" s="190"/>
      <c r="FU38" s="190"/>
      <c r="FV38" s="190"/>
      <c r="FW38" s="190"/>
      <c r="FX38" s="190"/>
      <c r="FY38" s="190"/>
      <c r="FZ38" s="190"/>
      <c r="GA38" s="190"/>
      <c r="GB38" s="190"/>
      <c r="GC38" s="190"/>
      <c r="GD38" s="190"/>
      <c r="GE38" s="190"/>
      <c r="GF38" s="190"/>
      <c r="GG38" s="190"/>
      <c r="GH38" s="190"/>
      <c r="GI38" s="190"/>
      <c r="GJ38" s="190"/>
      <c r="GK38" s="190"/>
      <c r="GL38" s="190"/>
      <c r="GM38" s="190"/>
      <c r="GN38" s="190"/>
      <c r="GO38" s="190"/>
      <c r="GP38" s="190"/>
      <c r="GQ38" s="190"/>
      <c r="GR38" s="190"/>
      <c r="GS38" s="190"/>
      <c r="GT38" s="190"/>
      <c r="GU38" s="190"/>
      <c r="GV38" s="190"/>
      <c r="GW38" s="190"/>
      <c r="GX38" s="190"/>
      <c r="GY38" s="190"/>
      <c r="GZ38" s="190"/>
      <c r="HA38" s="190"/>
      <c r="HB38" s="190"/>
      <c r="HC38" s="190"/>
      <c r="HD38" s="190"/>
      <c r="HE38" s="190"/>
      <c r="HF38" s="190"/>
      <c r="HG38" s="190"/>
      <c r="HH38" s="190"/>
      <c r="HI38" s="190"/>
      <c r="HJ38" s="190"/>
      <c r="HK38" s="190"/>
      <c r="HL38" s="190"/>
      <c r="HM38" s="190"/>
      <c r="HN38" s="190"/>
      <c r="HO38" s="190"/>
      <c r="HP38" s="190"/>
      <c r="HQ38" s="190"/>
      <c r="HR38" s="190"/>
      <c r="HS38" s="190"/>
      <c r="HT38" s="190"/>
      <c r="HU38" s="190"/>
      <c r="HV38" s="190"/>
      <c r="HW38" s="190"/>
      <c r="HX38" s="190"/>
      <c r="HY38" s="190"/>
      <c r="HZ38" s="190"/>
      <c r="IA38" s="190"/>
      <c r="IB38" s="190"/>
      <c r="IC38" s="190"/>
      <c r="ID38" s="190"/>
      <c r="IE38" s="190"/>
      <c r="IF38" s="190"/>
      <c r="IG38" s="190"/>
      <c r="IH38" s="190"/>
      <c r="II38" s="190"/>
      <c r="IJ38" s="190"/>
      <c r="IK38" s="190"/>
    </row>
    <row r="39" spans="1:245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51"/>
      <c r="M39" s="28"/>
      <c r="N39" s="29" t="s">
        <v>110</v>
      </c>
      <c r="O39" s="28"/>
      <c r="P39" s="190"/>
      <c r="Q39" s="190"/>
      <c r="R39" s="190"/>
      <c r="S39" s="190"/>
      <c r="T39" s="190"/>
      <c r="U39" s="190"/>
      <c r="V39" s="190"/>
      <c r="W39" s="190"/>
      <c r="X39" s="190"/>
      <c r="Y39" s="190"/>
      <c r="Z39" s="190"/>
      <c r="AA39" s="190"/>
      <c r="AB39" s="190"/>
      <c r="AC39" s="190"/>
      <c r="AD39" s="190"/>
      <c r="AE39" s="190"/>
      <c r="AF39" s="190"/>
      <c r="AG39" s="190"/>
      <c r="AH39" s="190"/>
      <c r="AI39" s="190"/>
      <c r="AJ39" s="190"/>
      <c r="AK39" s="190"/>
      <c r="AL39" s="190"/>
      <c r="AM39" s="190"/>
      <c r="AN39" s="190"/>
      <c r="AO39" s="190"/>
      <c r="AP39" s="190"/>
      <c r="AQ39" s="190"/>
      <c r="AR39" s="190"/>
      <c r="AS39" s="190"/>
      <c r="AT39" s="190"/>
      <c r="AU39" s="190"/>
      <c r="AV39" s="190"/>
      <c r="AW39" s="190"/>
      <c r="AX39" s="190"/>
      <c r="AY39" s="190"/>
      <c r="AZ39" s="190"/>
      <c r="BA39" s="190"/>
      <c r="BB39" s="190"/>
      <c r="BC39" s="190"/>
      <c r="BD39" s="190"/>
      <c r="BE39" s="190"/>
      <c r="BF39" s="190"/>
      <c r="BG39" s="190"/>
      <c r="BH39" s="190"/>
      <c r="BI39" s="190"/>
      <c r="BJ39" s="190"/>
      <c r="BK39" s="190"/>
      <c r="BL39" s="190"/>
      <c r="BM39" s="190"/>
      <c r="BN39" s="190"/>
      <c r="BO39" s="190"/>
      <c r="BP39" s="190"/>
      <c r="BQ39" s="190"/>
      <c r="BR39" s="190"/>
      <c r="BS39" s="190"/>
      <c r="BT39" s="190"/>
      <c r="BU39" s="190"/>
      <c r="BV39" s="190"/>
      <c r="BW39" s="190"/>
      <c r="BX39" s="190"/>
      <c r="BY39" s="190"/>
      <c r="BZ39" s="190"/>
      <c r="CA39" s="190"/>
      <c r="CB39" s="190"/>
      <c r="CC39" s="190"/>
      <c r="CD39" s="190"/>
      <c r="CE39" s="190"/>
      <c r="CF39" s="190"/>
      <c r="CG39" s="190"/>
      <c r="CH39" s="190"/>
      <c r="CI39" s="190"/>
      <c r="CJ39" s="190"/>
      <c r="CK39" s="190"/>
      <c r="CL39" s="190"/>
      <c r="CM39" s="190"/>
      <c r="CN39" s="190"/>
      <c r="CO39" s="190"/>
      <c r="CP39" s="190"/>
      <c r="CQ39" s="190"/>
      <c r="CR39" s="190"/>
      <c r="CS39" s="190"/>
      <c r="CT39" s="190"/>
      <c r="CU39" s="190"/>
      <c r="CV39" s="190"/>
      <c r="CW39" s="190"/>
      <c r="CX39" s="190"/>
      <c r="CY39" s="190"/>
      <c r="CZ39" s="190"/>
      <c r="DA39" s="190"/>
      <c r="DB39" s="190"/>
      <c r="DC39" s="190"/>
      <c r="DD39" s="190"/>
      <c r="DE39" s="190"/>
      <c r="DF39" s="190"/>
      <c r="DG39" s="190"/>
      <c r="DH39" s="190"/>
      <c r="DI39" s="190"/>
      <c r="DJ39" s="190"/>
      <c r="DK39" s="190"/>
      <c r="DL39" s="190"/>
      <c r="DM39" s="190"/>
      <c r="DN39" s="190"/>
      <c r="DO39" s="190"/>
      <c r="DP39" s="190"/>
      <c r="DQ39" s="190"/>
      <c r="DR39" s="190"/>
      <c r="DS39" s="190"/>
      <c r="DT39" s="190"/>
      <c r="DU39" s="190"/>
      <c r="DV39" s="190"/>
      <c r="DW39" s="190"/>
      <c r="DX39" s="190"/>
      <c r="DY39" s="190"/>
      <c r="DZ39" s="190"/>
      <c r="EA39" s="190"/>
      <c r="EB39" s="190"/>
      <c r="EC39" s="190"/>
      <c r="ED39" s="190"/>
      <c r="EE39" s="190"/>
      <c r="EF39" s="190"/>
      <c r="EG39" s="190"/>
      <c r="EH39" s="190"/>
      <c r="EI39" s="190"/>
      <c r="EJ39" s="190"/>
      <c r="EK39" s="190"/>
      <c r="EL39" s="190"/>
      <c r="EM39" s="190"/>
      <c r="EN39" s="190"/>
      <c r="EO39" s="190"/>
      <c r="EP39" s="190"/>
      <c r="EQ39" s="190"/>
      <c r="ER39" s="190"/>
      <c r="ES39" s="190"/>
      <c r="ET39" s="190"/>
      <c r="EU39" s="190"/>
      <c r="EV39" s="190"/>
      <c r="EW39" s="190"/>
      <c r="EX39" s="190"/>
      <c r="EY39" s="190"/>
      <c r="EZ39" s="190"/>
      <c r="FA39" s="190"/>
      <c r="FB39" s="190"/>
      <c r="FC39" s="190"/>
      <c r="FD39" s="190"/>
      <c r="FE39" s="190"/>
      <c r="FF39" s="190"/>
      <c r="FG39" s="190"/>
      <c r="FH39" s="190"/>
      <c r="FI39" s="190"/>
      <c r="FJ39" s="190"/>
      <c r="FK39" s="190"/>
      <c r="FL39" s="190"/>
      <c r="FM39" s="190"/>
      <c r="FN39" s="190"/>
      <c r="FO39" s="190"/>
      <c r="FP39" s="190"/>
      <c r="FQ39" s="190"/>
      <c r="FR39" s="190"/>
      <c r="FS39" s="190"/>
      <c r="FT39" s="190"/>
      <c r="FU39" s="190"/>
      <c r="FV39" s="190"/>
      <c r="FW39" s="190"/>
      <c r="FX39" s="190"/>
      <c r="FY39" s="190"/>
      <c r="FZ39" s="190"/>
      <c r="GA39" s="190"/>
      <c r="GB39" s="190"/>
      <c r="GC39" s="190"/>
      <c r="GD39" s="190"/>
      <c r="GE39" s="190"/>
      <c r="GF39" s="190"/>
      <c r="GG39" s="190"/>
      <c r="GH39" s="190"/>
      <c r="GI39" s="190"/>
      <c r="GJ39" s="190"/>
      <c r="GK39" s="190"/>
      <c r="GL39" s="190"/>
      <c r="GM39" s="190"/>
      <c r="GN39" s="190"/>
      <c r="GO39" s="190"/>
      <c r="GP39" s="190"/>
      <c r="GQ39" s="190"/>
      <c r="GR39" s="190"/>
      <c r="GS39" s="190"/>
      <c r="GT39" s="190"/>
      <c r="GU39" s="190"/>
      <c r="GV39" s="190"/>
      <c r="GW39" s="190"/>
      <c r="GX39" s="190"/>
      <c r="GY39" s="190"/>
      <c r="GZ39" s="190"/>
      <c r="HA39" s="190"/>
      <c r="HB39" s="190"/>
      <c r="HC39" s="190"/>
      <c r="HD39" s="190"/>
      <c r="HE39" s="190"/>
      <c r="HF39" s="190"/>
      <c r="HG39" s="190"/>
      <c r="HH39" s="190"/>
      <c r="HI39" s="190"/>
      <c r="HJ39" s="190"/>
      <c r="HK39" s="190"/>
      <c r="HL39" s="190"/>
      <c r="HM39" s="190"/>
      <c r="HN39" s="190"/>
      <c r="HO39" s="190"/>
      <c r="HP39" s="190"/>
      <c r="HQ39" s="190"/>
      <c r="HR39" s="190"/>
      <c r="HS39" s="190"/>
      <c r="HT39" s="190"/>
      <c r="HU39" s="190"/>
      <c r="HV39" s="190"/>
      <c r="HW39" s="190"/>
      <c r="HX39" s="190"/>
      <c r="HY39" s="190"/>
      <c r="HZ39" s="190"/>
      <c r="IA39" s="190"/>
      <c r="IB39" s="190"/>
      <c r="IC39" s="190"/>
      <c r="ID39" s="190"/>
      <c r="IE39" s="190"/>
      <c r="IF39" s="190"/>
      <c r="IG39" s="190"/>
      <c r="IH39" s="190"/>
      <c r="II39" s="190"/>
      <c r="IJ39" s="190"/>
      <c r="IK39" s="190"/>
    </row>
    <row r="40" spans="1:245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51"/>
      <c r="M40" s="28"/>
      <c r="N40" s="29"/>
      <c r="O40" s="28"/>
      <c r="P40" s="190"/>
      <c r="Q40" s="190"/>
      <c r="R40" s="190"/>
      <c r="S40" s="190"/>
      <c r="T40" s="190"/>
      <c r="U40" s="190"/>
      <c r="V40" s="190"/>
      <c r="W40" s="190"/>
      <c r="X40" s="190"/>
      <c r="Y40" s="190"/>
      <c r="Z40" s="190"/>
      <c r="AA40" s="190"/>
      <c r="AB40" s="190"/>
      <c r="AC40" s="190"/>
      <c r="AD40" s="190"/>
      <c r="AE40" s="190"/>
      <c r="AF40" s="190"/>
      <c r="AG40" s="190"/>
      <c r="AH40" s="190"/>
      <c r="AI40" s="190"/>
      <c r="AJ40" s="190"/>
      <c r="AK40" s="190"/>
      <c r="AL40" s="190"/>
      <c r="AM40" s="190"/>
      <c r="AN40" s="190"/>
      <c r="AO40" s="190"/>
      <c r="AP40" s="190"/>
      <c r="AQ40" s="190"/>
      <c r="AR40" s="190"/>
      <c r="AS40" s="190"/>
      <c r="AT40" s="190"/>
      <c r="AU40" s="190"/>
      <c r="AV40" s="190"/>
      <c r="AW40" s="190"/>
      <c r="AX40" s="190"/>
      <c r="AY40" s="190"/>
      <c r="AZ40" s="190"/>
      <c r="BA40" s="190"/>
      <c r="BB40" s="190"/>
      <c r="BC40" s="190"/>
      <c r="BD40" s="190"/>
      <c r="BE40" s="190"/>
      <c r="BF40" s="190"/>
      <c r="BG40" s="190"/>
      <c r="BH40" s="190"/>
      <c r="BI40" s="190"/>
      <c r="BJ40" s="190"/>
      <c r="BK40" s="190"/>
      <c r="BL40" s="190"/>
      <c r="BM40" s="190"/>
      <c r="BN40" s="190"/>
      <c r="BO40" s="190"/>
      <c r="BP40" s="190"/>
      <c r="BQ40" s="190"/>
      <c r="BR40" s="190"/>
      <c r="BS40" s="190"/>
      <c r="BT40" s="190"/>
      <c r="BU40" s="190"/>
      <c r="BV40" s="190"/>
      <c r="BW40" s="190"/>
      <c r="BX40" s="190"/>
      <c r="BY40" s="190"/>
      <c r="BZ40" s="190"/>
      <c r="CA40" s="190"/>
      <c r="CB40" s="190"/>
      <c r="CC40" s="190"/>
      <c r="CD40" s="190"/>
      <c r="CE40" s="190"/>
      <c r="CF40" s="190"/>
      <c r="CG40" s="190"/>
      <c r="CH40" s="190"/>
      <c r="CI40" s="190"/>
      <c r="CJ40" s="190"/>
      <c r="CK40" s="190"/>
      <c r="CL40" s="190"/>
      <c r="CM40" s="190"/>
      <c r="CN40" s="190"/>
      <c r="CO40" s="190"/>
      <c r="CP40" s="190"/>
      <c r="CQ40" s="190"/>
      <c r="CR40" s="190"/>
      <c r="CS40" s="190"/>
      <c r="CT40" s="190"/>
      <c r="CU40" s="190"/>
      <c r="CV40" s="190"/>
      <c r="CW40" s="190"/>
      <c r="CX40" s="190"/>
      <c r="CY40" s="190"/>
      <c r="CZ40" s="190"/>
      <c r="DA40" s="190"/>
      <c r="DB40" s="190"/>
      <c r="DC40" s="190"/>
      <c r="DD40" s="190"/>
      <c r="DE40" s="190"/>
      <c r="DF40" s="190"/>
      <c r="DG40" s="190"/>
      <c r="DH40" s="190"/>
      <c r="DI40" s="190"/>
      <c r="DJ40" s="190"/>
      <c r="DK40" s="190"/>
      <c r="DL40" s="190"/>
      <c r="DM40" s="190"/>
      <c r="DN40" s="190"/>
      <c r="DO40" s="190"/>
      <c r="DP40" s="190"/>
      <c r="DQ40" s="190"/>
      <c r="DR40" s="190"/>
      <c r="DS40" s="190"/>
      <c r="DT40" s="190"/>
      <c r="DU40" s="190"/>
      <c r="DV40" s="190"/>
      <c r="DW40" s="190"/>
      <c r="DX40" s="190"/>
      <c r="DY40" s="190"/>
      <c r="DZ40" s="190"/>
      <c r="EA40" s="190"/>
      <c r="EB40" s="190"/>
      <c r="EC40" s="190"/>
      <c r="ED40" s="190"/>
      <c r="EE40" s="190"/>
      <c r="EF40" s="190"/>
      <c r="EG40" s="190"/>
      <c r="EH40" s="190"/>
      <c r="EI40" s="190"/>
      <c r="EJ40" s="190"/>
      <c r="EK40" s="190"/>
      <c r="EL40" s="190"/>
      <c r="EM40" s="190"/>
      <c r="EN40" s="190"/>
      <c r="EO40" s="190"/>
      <c r="EP40" s="190"/>
      <c r="EQ40" s="190"/>
      <c r="ER40" s="190"/>
      <c r="ES40" s="190"/>
      <c r="ET40" s="190"/>
      <c r="EU40" s="190"/>
      <c r="EV40" s="190"/>
      <c r="EW40" s="190"/>
      <c r="EX40" s="190"/>
      <c r="EY40" s="190"/>
      <c r="EZ40" s="190"/>
      <c r="FA40" s="190"/>
      <c r="FB40" s="190"/>
      <c r="FC40" s="190"/>
      <c r="FD40" s="190"/>
      <c r="FE40" s="190"/>
      <c r="FF40" s="190"/>
      <c r="FG40" s="190"/>
      <c r="FH40" s="190"/>
      <c r="FI40" s="190"/>
      <c r="FJ40" s="190"/>
      <c r="FK40" s="190"/>
      <c r="FL40" s="190"/>
      <c r="FM40" s="190"/>
      <c r="FN40" s="190"/>
      <c r="FO40" s="190"/>
      <c r="FP40" s="190"/>
      <c r="FQ40" s="190"/>
      <c r="FR40" s="190"/>
      <c r="FS40" s="190"/>
      <c r="FT40" s="190"/>
      <c r="FU40" s="190"/>
      <c r="FV40" s="190"/>
      <c r="FW40" s="190"/>
      <c r="FX40" s="190"/>
      <c r="FY40" s="190"/>
      <c r="FZ40" s="190"/>
      <c r="GA40" s="190"/>
      <c r="GB40" s="190"/>
      <c r="GC40" s="190"/>
      <c r="GD40" s="190"/>
      <c r="GE40" s="190"/>
      <c r="GF40" s="190"/>
      <c r="GG40" s="190"/>
      <c r="GH40" s="190"/>
      <c r="GI40" s="190"/>
      <c r="GJ40" s="190"/>
      <c r="GK40" s="190"/>
      <c r="GL40" s="190"/>
      <c r="GM40" s="190"/>
      <c r="GN40" s="190"/>
      <c r="GO40" s="190"/>
      <c r="GP40" s="190"/>
      <c r="GQ40" s="190"/>
      <c r="GR40" s="190"/>
      <c r="GS40" s="190"/>
      <c r="GT40" s="190"/>
      <c r="GU40" s="190"/>
      <c r="GV40" s="190"/>
      <c r="GW40" s="190"/>
      <c r="GX40" s="190"/>
      <c r="GY40" s="190"/>
      <c r="GZ40" s="190"/>
      <c r="HA40" s="190"/>
      <c r="HB40" s="190"/>
      <c r="HC40" s="190"/>
      <c r="HD40" s="190"/>
      <c r="HE40" s="190"/>
      <c r="HF40" s="190"/>
      <c r="HG40" s="190"/>
      <c r="HH40" s="190"/>
      <c r="HI40" s="190"/>
      <c r="HJ40" s="190"/>
      <c r="HK40" s="190"/>
      <c r="HL40" s="190"/>
      <c r="HM40" s="190"/>
      <c r="HN40" s="190"/>
      <c r="HO40" s="190"/>
      <c r="HP40" s="190"/>
      <c r="HQ40" s="190"/>
      <c r="HR40" s="190"/>
      <c r="HS40" s="190"/>
      <c r="HT40" s="190"/>
      <c r="HU40" s="190"/>
      <c r="HV40" s="190"/>
      <c r="HW40" s="190"/>
      <c r="HX40" s="190"/>
      <c r="HY40" s="190"/>
      <c r="HZ40" s="190"/>
      <c r="IA40" s="190"/>
      <c r="IB40" s="190"/>
      <c r="IC40" s="190"/>
      <c r="ID40" s="190"/>
      <c r="IE40" s="190"/>
      <c r="IF40" s="190"/>
      <c r="IG40" s="190"/>
      <c r="IH40" s="190"/>
      <c r="II40" s="190"/>
      <c r="IJ40" s="190"/>
      <c r="IK40" s="190"/>
    </row>
    <row r="41" spans="1:245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51"/>
      <c r="M41" s="28"/>
      <c r="N41" s="29"/>
      <c r="O41" s="28"/>
      <c r="P41" s="190"/>
      <c r="Q41" s="190"/>
      <c r="R41" s="190"/>
      <c r="S41" s="190"/>
      <c r="T41" s="190"/>
      <c r="U41" s="190"/>
      <c r="V41" s="190"/>
      <c r="W41" s="190"/>
      <c r="X41" s="190"/>
      <c r="Y41" s="190"/>
      <c r="Z41" s="190"/>
      <c r="AA41" s="190"/>
      <c r="AB41" s="190"/>
      <c r="AC41" s="190"/>
      <c r="AD41" s="190"/>
      <c r="AE41" s="190"/>
      <c r="AF41" s="190"/>
      <c r="AG41" s="190"/>
      <c r="AH41" s="190"/>
      <c r="AI41" s="190"/>
      <c r="AJ41" s="190"/>
      <c r="AK41" s="190"/>
      <c r="AL41" s="190"/>
      <c r="AM41" s="190"/>
      <c r="AN41" s="190"/>
      <c r="AO41" s="190"/>
      <c r="AP41" s="190"/>
      <c r="AQ41" s="190"/>
      <c r="AR41" s="190"/>
      <c r="AS41" s="190"/>
      <c r="AT41" s="190"/>
      <c r="AU41" s="190"/>
      <c r="AV41" s="190"/>
      <c r="AW41" s="190"/>
      <c r="AX41" s="190"/>
      <c r="AY41" s="190"/>
      <c r="AZ41" s="190"/>
      <c r="BA41" s="190"/>
      <c r="BB41" s="190"/>
      <c r="BC41" s="190"/>
      <c r="BD41" s="190"/>
      <c r="BE41" s="190"/>
      <c r="BF41" s="190"/>
      <c r="BG41" s="190"/>
      <c r="BH41" s="190"/>
      <c r="BI41" s="190"/>
      <c r="BJ41" s="190"/>
      <c r="BK41" s="190"/>
      <c r="BL41" s="190"/>
      <c r="BM41" s="190"/>
      <c r="BN41" s="190"/>
      <c r="BO41" s="190"/>
      <c r="BP41" s="190"/>
      <c r="BQ41" s="190"/>
      <c r="BR41" s="190"/>
      <c r="BS41" s="190"/>
      <c r="BT41" s="190"/>
      <c r="BU41" s="190"/>
      <c r="BV41" s="190"/>
      <c r="BW41" s="190"/>
      <c r="BX41" s="190"/>
      <c r="BY41" s="190"/>
      <c r="BZ41" s="190"/>
      <c r="CA41" s="190"/>
      <c r="CB41" s="190"/>
      <c r="CC41" s="190"/>
      <c r="CD41" s="190"/>
      <c r="CE41" s="190"/>
      <c r="CF41" s="190"/>
      <c r="CG41" s="190"/>
      <c r="CH41" s="190"/>
      <c r="CI41" s="190"/>
      <c r="CJ41" s="190"/>
      <c r="CK41" s="190"/>
      <c r="CL41" s="190"/>
      <c r="CM41" s="190"/>
      <c r="CN41" s="190"/>
      <c r="CO41" s="190"/>
      <c r="CP41" s="190"/>
      <c r="CQ41" s="190"/>
      <c r="CR41" s="190"/>
      <c r="CS41" s="190"/>
      <c r="CT41" s="190"/>
      <c r="CU41" s="190"/>
      <c r="CV41" s="190"/>
      <c r="CW41" s="190"/>
      <c r="CX41" s="190"/>
      <c r="CY41" s="190"/>
      <c r="CZ41" s="190"/>
      <c r="DA41" s="190"/>
      <c r="DB41" s="190"/>
      <c r="DC41" s="190"/>
      <c r="DD41" s="190"/>
      <c r="DE41" s="190"/>
      <c r="DF41" s="190"/>
      <c r="DG41" s="190"/>
      <c r="DH41" s="190"/>
      <c r="DI41" s="190"/>
      <c r="DJ41" s="190"/>
      <c r="DK41" s="190"/>
      <c r="DL41" s="190"/>
      <c r="DM41" s="190"/>
      <c r="DN41" s="190"/>
      <c r="DO41" s="190"/>
      <c r="DP41" s="190"/>
      <c r="DQ41" s="190"/>
      <c r="DR41" s="190"/>
      <c r="DS41" s="190"/>
      <c r="DT41" s="190"/>
      <c r="DU41" s="190"/>
      <c r="DV41" s="190"/>
      <c r="DW41" s="190"/>
      <c r="DX41" s="190"/>
      <c r="DY41" s="190"/>
      <c r="DZ41" s="190"/>
      <c r="EA41" s="190"/>
      <c r="EB41" s="190"/>
      <c r="EC41" s="190"/>
      <c r="ED41" s="190"/>
      <c r="EE41" s="190"/>
      <c r="EF41" s="190"/>
      <c r="EG41" s="190"/>
      <c r="EH41" s="190"/>
      <c r="EI41" s="190"/>
      <c r="EJ41" s="190"/>
      <c r="EK41" s="190"/>
      <c r="EL41" s="190"/>
      <c r="EM41" s="190"/>
      <c r="EN41" s="190"/>
      <c r="EO41" s="190"/>
      <c r="EP41" s="190"/>
      <c r="EQ41" s="190"/>
      <c r="ER41" s="190"/>
      <c r="ES41" s="190"/>
      <c r="ET41" s="190"/>
      <c r="EU41" s="190"/>
      <c r="EV41" s="190"/>
      <c r="EW41" s="190"/>
      <c r="EX41" s="190"/>
      <c r="EY41" s="190"/>
      <c r="EZ41" s="190"/>
      <c r="FA41" s="190"/>
      <c r="FB41" s="190"/>
      <c r="FC41" s="190"/>
      <c r="FD41" s="190"/>
      <c r="FE41" s="190"/>
      <c r="FF41" s="190"/>
      <c r="FG41" s="190"/>
      <c r="FH41" s="190"/>
      <c r="FI41" s="190"/>
      <c r="FJ41" s="190"/>
      <c r="FK41" s="190"/>
      <c r="FL41" s="190"/>
      <c r="FM41" s="190"/>
      <c r="FN41" s="190"/>
      <c r="FO41" s="190"/>
      <c r="FP41" s="190"/>
      <c r="FQ41" s="190"/>
      <c r="FR41" s="190"/>
      <c r="FS41" s="190"/>
      <c r="FT41" s="190"/>
      <c r="FU41" s="190"/>
      <c r="FV41" s="190"/>
      <c r="FW41" s="190"/>
      <c r="FX41" s="190"/>
      <c r="FY41" s="190"/>
      <c r="FZ41" s="190"/>
      <c r="GA41" s="190"/>
      <c r="GB41" s="190"/>
      <c r="GC41" s="190"/>
      <c r="GD41" s="190"/>
      <c r="GE41" s="190"/>
      <c r="GF41" s="190"/>
      <c r="GG41" s="190"/>
      <c r="GH41" s="190"/>
      <c r="GI41" s="190"/>
      <c r="GJ41" s="190"/>
      <c r="GK41" s="190"/>
      <c r="GL41" s="190"/>
      <c r="GM41" s="190"/>
      <c r="GN41" s="190"/>
      <c r="GO41" s="190"/>
      <c r="GP41" s="190"/>
      <c r="GQ41" s="190"/>
      <c r="GR41" s="190"/>
      <c r="GS41" s="190"/>
      <c r="GT41" s="190"/>
      <c r="GU41" s="190"/>
      <c r="GV41" s="190"/>
      <c r="GW41" s="190"/>
      <c r="GX41" s="190"/>
      <c r="GY41" s="190"/>
      <c r="GZ41" s="190"/>
      <c r="HA41" s="190"/>
      <c r="HB41" s="190"/>
      <c r="HC41" s="190"/>
      <c r="HD41" s="190"/>
      <c r="HE41" s="190"/>
      <c r="HF41" s="190"/>
      <c r="HG41" s="190"/>
      <c r="HH41" s="190"/>
      <c r="HI41" s="190"/>
      <c r="HJ41" s="190"/>
      <c r="HK41" s="190"/>
      <c r="HL41" s="190"/>
      <c r="HM41" s="190"/>
      <c r="HN41" s="190"/>
      <c r="HO41" s="190"/>
      <c r="HP41" s="190"/>
      <c r="HQ41" s="190"/>
      <c r="HR41" s="190"/>
      <c r="HS41" s="190"/>
      <c r="HT41" s="190"/>
      <c r="HU41" s="190"/>
      <c r="HV41" s="190"/>
      <c r="HW41" s="190"/>
      <c r="HX41" s="190"/>
      <c r="HY41" s="190"/>
      <c r="HZ41" s="190"/>
      <c r="IA41" s="190"/>
      <c r="IB41" s="190"/>
      <c r="IC41" s="190"/>
      <c r="ID41" s="190"/>
      <c r="IE41" s="190"/>
      <c r="IF41" s="190"/>
      <c r="IG41" s="190"/>
      <c r="IH41" s="190"/>
      <c r="II41" s="190"/>
      <c r="IJ41" s="190"/>
      <c r="IK41" s="190"/>
    </row>
    <row r="42" spans="1:245" s="44" customFormat="1" x14ac:dyDescent="0.25">
      <c r="A42" s="52"/>
      <c r="B42" s="34"/>
      <c r="C42" s="42"/>
      <c r="D42" s="42"/>
      <c r="E42" s="42"/>
      <c r="F42" s="42"/>
      <c r="G42" s="42"/>
      <c r="H42" s="42"/>
      <c r="I42" s="45"/>
      <c r="J42" s="45"/>
      <c r="K42" s="45"/>
      <c r="L42" s="51"/>
      <c r="M42" s="28"/>
      <c r="N42" s="29"/>
      <c r="O42" s="28"/>
      <c r="P42" s="190"/>
      <c r="Q42" s="190"/>
      <c r="R42" s="190"/>
      <c r="S42" s="190"/>
      <c r="T42" s="190"/>
      <c r="U42" s="190"/>
      <c r="V42" s="190"/>
      <c r="W42" s="190"/>
      <c r="X42" s="190"/>
      <c r="Y42" s="190"/>
      <c r="Z42" s="190"/>
      <c r="AA42" s="190"/>
      <c r="AB42" s="190"/>
      <c r="AC42" s="190"/>
      <c r="AD42" s="190"/>
      <c r="AE42" s="190"/>
      <c r="AF42" s="190"/>
      <c r="AG42" s="190"/>
      <c r="AH42" s="190"/>
      <c r="AI42" s="190"/>
      <c r="AJ42" s="190"/>
      <c r="AK42" s="190"/>
      <c r="AL42" s="190"/>
      <c r="AM42" s="190"/>
      <c r="AN42" s="190"/>
      <c r="AO42" s="190"/>
      <c r="AP42" s="190"/>
      <c r="AQ42" s="190"/>
      <c r="AR42" s="190"/>
      <c r="AS42" s="190"/>
      <c r="AT42" s="190"/>
      <c r="AU42" s="190"/>
      <c r="AV42" s="190"/>
      <c r="AW42" s="190"/>
      <c r="AX42" s="190"/>
      <c r="AY42" s="190"/>
      <c r="AZ42" s="190"/>
      <c r="BA42" s="190"/>
      <c r="BB42" s="190"/>
      <c r="BC42" s="190"/>
      <c r="BD42" s="190"/>
      <c r="BE42" s="190"/>
      <c r="BF42" s="190"/>
      <c r="BG42" s="190"/>
      <c r="BH42" s="190"/>
      <c r="BI42" s="190"/>
      <c r="BJ42" s="190"/>
      <c r="BK42" s="190"/>
      <c r="BL42" s="190"/>
      <c r="BM42" s="190"/>
      <c r="BN42" s="190"/>
      <c r="BO42" s="190"/>
      <c r="BP42" s="190"/>
      <c r="BQ42" s="190"/>
      <c r="BR42" s="190"/>
      <c r="BS42" s="190"/>
      <c r="BT42" s="190"/>
      <c r="BU42" s="190"/>
      <c r="BV42" s="190"/>
      <c r="BW42" s="190"/>
      <c r="BX42" s="190"/>
      <c r="BY42" s="190"/>
      <c r="BZ42" s="190"/>
      <c r="CA42" s="190"/>
      <c r="CB42" s="190"/>
      <c r="CC42" s="190"/>
      <c r="CD42" s="190"/>
      <c r="CE42" s="190"/>
      <c r="CF42" s="190"/>
      <c r="CG42" s="190"/>
      <c r="CH42" s="190"/>
      <c r="CI42" s="190"/>
      <c r="CJ42" s="190"/>
      <c r="CK42" s="190"/>
      <c r="CL42" s="190"/>
      <c r="CM42" s="190"/>
      <c r="CN42" s="190"/>
      <c r="CO42" s="190"/>
      <c r="CP42" s="190"/>
      <c r="CQ42" s="190"/>
      <c r="CR42" s="190"/>
      <c r="CS42" s="190"/>
      <c r="CT42" s="190"/>
      <c r="CU42" s="190"/>
      <c r="CV42" s="190"/>
      <c r="CW42" s="190"/>
      <c r="CX42" s="190"/>
      <c r="CY42" s="190"/>
      <c r="CZ42" s="190"/>
      <c r="DA42" s="190"/>
      <c r="DB42" s="190"/>
      <c r="DC42" s="190"/>
      <c r="DD42" s="190"/>
      <c r="DE42" s="190"/>
      <c r="DF42" s="190"/>
      <c r="DG42" s="190"/>
      <c r="DH42" s="190"/>
      <c r="DI42" s="190"/>
      <c r="DJ42" s="190"/>
      <c r="DK42" s="190"/>
      <c r="DL42" s="190"/>
      <c r="DM42" s="190"/>
      <c r="DN42" s="190"/>
      <c r="DO42" s="190"/>
      <c r="DP42" s="190"/>
      <c r="DQ42" s="190"/>
      <c r="DR42" s="190"/>
      <c r="DS42" s="190"/>
      <c r="DT42" s="190"/>
      <c r="DU42" s="190"/>
      <c r="DV42" s="190"/>
      <c r="DW42" s="190"/>
      <c r="DX42" s="190"/>
      <c r="DY42" s="190"/>
      <c r="DZ42" s="190"/>
      <c r="EA42" s="190"/>
      <c r="EB42" s="190"/>
      <c r="EC42" s="190"/>
      <c r="ED42" s="190"/>
      <c r="EE42" s="190"/>
      <c r="EF42" s="190"/>
      <c r="EG42" s="190"/>
      <c r="EH42" s="190"/>
      <c r="EI42" s="190"/>
      <c r="EJ42" s="190"/>
      <c r="EK42" s="190"/>
      <c r="EL42" s="190"/>
      <c r="EM42" s="190"/>
      <c r="EN42" s="190"/>
      <c r="EO42" s="190"/>
      <c r="EP42" s="190"/>
      <c r="EQ42" s="190"/>
      <c r="ER42" s="190"/>
      <c r="ES42" s="190"/>
      <c r="ET42" s="190"/>
      <c r="EU42" s="190"/>
      <c r="EV42" s="190"/>
      <c r="EW42" s="190"/>
      <c r="EX42" s="190"/>
      <c r="EY42" s="190"/>
      <c r="EZ42" s="190"/>
      <c r="FA42" s="190"/>
      <c r="FB42" s="190"/>
      <c r="FC42" s="190"/>
      <c r="FD42" s="190"/>
      <c r="FE42" s="190"/>
      <c r="FF42" s="190"/>
      <c r="FG42" s="190"/>
      <c r="FH42" s="190"/>
      <c r="FI42" s="190"/>
      <c r="FJ42" s="190"/>
      <c r="FK42" s="190"/>
      <c r="FL42" s="190"/>
      <c r="FM42" s="190"/>
      <c r="FN42" s="190"/>
      <c r="FO42" s="190"/>
      <c r="FP42" s="190"/>
      <c r="FQ42" s="190"/>
      <c r="FR42" s="190"/>
      <c r="FS42" s="190"/>
      <c r="FT42" s="190"/>
      <c r="FU42" s="190"/>
      <c r="FV42" s="190"/>
      <c r="FW42" s="190"/>
      <c r="FX42" s="190"/>
      <c r="FY42" s="190"/>
      <c r="FZ42" s="190"/>
      <c r="GA42" s="190"/>
      <c r="GB42" s="190"/>
      <c r="GC42" s="190"/>
      <c r="GD42" s="190"/>
      <c r="GE42" s="190"/>
      <c r="GF42" s="190"/>
      <c r="GG42" s="190"/>
      <c r="GH42" s="190"/>
      <c r="GI42" s="190"/>
      <c r="GJ42" s="190"/>
      <c r="GK42" s="190"/>
      <c r="GL42" s="190"/>
      <c r="GM42" s="190"/>
      <c r="GN42" s="190"/>
      <c r="GO42" s="190"/>
      <c r="GP42" s="190"/>
      <c r="GQ42" s="190"/>
      <c r="GR42" s="190"/>
      <c r="GS42" s="190"/>
      <c r="GT42" s="190"/>
      <c r="GU42" s="190"/>
      <c r="GV42" s="190"/>
      <c r="GW42" s="190"/>
      <c r="GX42" s="190"/>
      <c r="GY42" s="190"/>
      <c r="GZ42" s="190"/>
      <c r="HA42" s="190"/>
      <c r="HB42" s="190"/>
      <c r="HC42" s="190"/>
      <c r="HD42" s="190"/>
      <c r="HE42" s="190"/>
      <c r="HF42" s="190"/>
      <c r="HG42" s="190"/>
      <c r="HH42" s="190"/>
      <c r="HI42" s="190"/>
      <c r="HJ42" s="190"/>
      <c r="HK42" s="190"/>
      <c r="HL42" s="190"/>
      <c r="HM42" s="190"/>
      <c r="HN42" s="190"/>
      <c r="HO42" s="190"/>
      <c r="HP42" s="190"/>
      <c r="HQ42" s="190"/>
      <c r="HR42" s="190"/>
      <c r="HS42" s="190"/>
      <c r="HT42" s="190"/>
      <c r="HU42" s="190"/>
      <c r="HV42" s="190"/>
      <c r="HW42" s="190"/>
      <c r="HX42" s="190"/>
      <c r="HY42" s="190"/>
      <c r="HZ42" s="190"/>
      <c r="IA42" s="190"/>
      <c r="IB42" s="190"/>
      <c r="IC42" s="190"/>
      <c r="ID42" s="190"/>
      <c r="IE42" s="190"/>
      <c r="IF42" s="190"/>
      <c r="IG42" s="190"/>
      <c r="IH42" s="190"/>
      <c r="II42" s="190"/>
      <c r="IJ42" s="190"/>
      <c r="IK42" s="190"/>
    </row>
    <row r="43" spans="1:245" s="44" customFormat="1" x14ac:dyDescent="0.25">
      <c r="A43" s="52"/>
      <c r="B43" s="70" t="s">
        <v>109</v>
      </c>
      <c r="C43" s="42"/>
      <c r="D43" s="42"/>
      <c r="E43" s="42"/>
      <c r="F43" s="42"/>
      <c r="G43" s="42"/>
      <c r="H43" s="42"/>
      <c r="I43" s="45"/>
      <c r="J43" s="45"/>
      <c r="K43" s="45"/>
      <c r="L43" s="51"/>
      <c r="M43" s="28"/>
      <c r="N43" s="29"/>
      <c r="O43" s="28"/>
      <c r="P43" s="190"/>
      <c r="Q43" s="190"/>
      <c r="R43" s="190"/>
      <c r="S43" s="190"/>
      <c r="T43" s="190"/>
      <c r="U43" s="190"/>
      <c r="V43" s="190"/>
      <c r="W43" s="190"/>
      <c r="X43" s="190"/>
      <c r="Y43" s="190"/>
      <c r="Z43" s="190"/>
      <c r="AA43" s="190"/>
      <c r="AB43" s="190"/>
      <c r="AC43" s="190"/>
      <c r="AD43" s="190"/>
      <c r="AE43" s="190"/>
      <c r="AF43" s="190"/>
      <c r="AG43" s="190"/>
      <c r="AH43" s="190"/>
      <c r="AI43" s="190"/>
      <c r="AJ43" s="190"/>
      <c r="AK43" s="190"/>
      <c r="AL43" s="190"/>
      <c r="AM43" s="190"/>
      <c r="AN43" s="190"/>
      <c r="AO43" s="190"/>
      <c r="AP43" s="190"/>
      <c r="AQ43" s="190"/>
      <c r="AR43" s="190"/>
      <c r="AS43" s="190"/>
      <c r="AT43" s="190"/>
      <c r="AU43" s="190"/>
      <c r="AV43" s="190"/>
      <c r="AW43" s="190"/>
      <c r="AX43" s="190"/>
      <c r="AY43" s="190"/>
      <c r="AZ43" s="190"/>
      <c r="BA43" s="190"/>
      <c r="BB43" s="190"/>
      <c r="BC43" s="190"/>
      <c r="BD43" s="190"/>
      <c r="BE43" s="190"/>
      <c r="BF43" s="190"/>
      <c r="BG43" s="190"/>
      <c r="BH43" s="190"/>
      <c r="BI43" s="190"/>
      <c r="BJ43" s="190"/>
      <c r="BK43" s="190"/>
      <c r="BL43" s="190"/>
      <c r="BM43" s="190"/>
      <c r="BN43" s="190"/>
      <c r="BO43" s="190"/>
      <c r="BP43" s="190"/>
      <c r="BQ43" s="190"/>
      <c r="BR43" s="190"/>
      <c r="BS43" s="190"/>
      <c r="BT43" s="190"/>
      <c r="BU43" s="190"/>
      <c r="BV43" s="190"/>
      <c r="BW43" s="190"/>
      <c r="BX43" s="190"/>
      <c r="BY43" s="190"/>
      <c r="BZ43" s="190"/>
      <c r="CA43" s="190"/>
      <c r="CB43" s="190"/>
      <c r="CC43" s="190"/>
      <c r="CD43" s="190"/>
      <c r="CE43" s="190"/>
      <c r="CF43" s="190"/>
      <c r="CG43" s="190"/>
      <c r="CH43" s="190"/>
      <c r="CI43" s="190"/>
      <c r="CJ43" s="190"/>
      <c r="CK43" s="190"/>
      <c r="CL43" s="190"/>
      <c r="CM43" s="190"/>
      <c r="CN43" s="190"/>
      <c r="CO43" s="190"/>
      <c r="CP43" s="190"/>
      <c r="CQ43" s="190"/>
      <c r="CR43" s="190"/>
      <c r="CS43" s="190"/>
      <c r="CT43" s="190"/>
      <c r="CU43" s="190"/>
      <c r="CV43" s="190"/>
      <c r="CW43" s="190"/>
      <c r="CX43" s="190"/>
      <c r="CY43" s="190"/>
      <c r="CZ43" s="190"/>
      <c r="DA43" s="190"/>
      <c r="DB43" s="190"/>
      <c r="DC43" s="190"/>
      <c r="DD43" s="190"/>
      <c r="DE43" s="190"/>
      <c r="DF43" s="190"/>
      <c r="DG43" s="190"/>
      <c r="DH43" s="190"/>
      <c r="DI43" s="190"/>
      <c r="DJ43" s="190"/>
      <c r="DK43" s="190"/>
      <c r="DL43" s="190"/>
      <c r="DM43" s="190"/>
      <c r="DN43" s="190"/>
      <c r="DO43" s="190"/>
      <c r="DP43" s="190"/>
      <c r="DQ43" s="190"/>
      <c r="DR43" s="190"/>
      <c r="DS43" s="190"/>
      <c r="DT43" s="190"/>
      <c r="DU43" s="190"/>
      <c r="DV43" s="190"/>
      <c r="DW43" s="190"/>
      <c r="DX43" s="190"/>
      <c r="DY43" s="190"/>
      <c r="DZ43" s="190"/>
      <c r="EA43" s="190"/>
      <c r="EB43" s="190"/>
      <c r="EC43" s="190"/>
      <c r="ED43" s="190"/>
      <c r="EE43" s="190"/>
      <c r="EF43" s="190"/>
      <c r="EG43" s="190"/>
      <c r="EH43" s="190"/>
      <c r="EI43" s="190"/>
      <c r="EJ43" s="190"/>
      <c r="EK43" s="190"/>
      <c r="EL43" s="190"/>
      <c r="EM43" s="190"/>
      <c r="EN43" s="190"/>
      <c r="EO43" s="190"/>
      <c r="EP43" s="190"/>
      <c r="EQ43" s="190"/>
      <c r="ER43" s="190"/>
      <c r="ES43" s="190"/>
      <c r="ET43" s="190"/>
      <c r="EU43" s="190"/>
      <c r="EV43" s="190"/>
      <c r="EW43" s="190"/>
      <c r="EX43" s="190"/>
      <c r="EY43" s="190"/>
      <c r="EZ43" s="190"/>
      <c r="FA43" s="190"/>
      <c r="FB43" s="190"/>
      <c r="FC43" s="190"/>
      <c r="FD43" s="190"/>
      <c r="FE43" s="190"/>
      <c r="FF43" s="190"/>
      <c r="FG43" s="190"/>
      <c r="FH43" s="190"/>
      <c r="FI43" s="190"/>
      <c r="FJ43" s="190"/>
      <c r="FK43" s="190"/>
      <c r="FL43" s="190"/>
      <c r="FM43" s="190"/>
      <c r="FN43" s="190"/>
      <c r="FO43" s="190"/>
      <c r="FP43" s="190"/>
      <c r="FQ43" s="190"/>
      <c r="FR43" s="190"/>
      <c r="FS43" s="190"/>
      <c r="FT43" s="190"/>
      <c r="FU43" s="190"/>
      <c r="FV43" s="190"/>
      <c r="FW43" s="190"/>
      <c r="FX43" s="190"/>
      <c r="FY43" s="190"/>
      <c r="FZ43" s="190"/>
      <c r="GA43" s="190"/>
      <c r="GB43" s="190"/>
      <c r="GC43" s="190"/>
      <c r="GD43" s="190"/>
      <c r="GE43" s="190"/>
      <c r="GF43" s="190"/>
      <c r="GG43" s="190"/>
      <c r="GH43" s="190"/>
      <c r="GI43" s="190"/>
      <c r="GJ43" s="190"/>
      <c r="GK43" s="190"/>
      <c r="GL43" s="190"/>
      <c r="GM43" s="190"/>
      <c r="GN43" s="190"/>
      <c r="GO43" s="190"/>
      <c r="GP43" s="190"/>
      <c r="GQ43" s="190"/>
      <c r="GR43" s="190"/>
      <c r="GS43" s="190"/>
      <c r="GT43" s="190"/>
      <c r="GU43" s="190"/>
      <c r="GV43" s="190"/>
      <c r="GW43" s="190"/>
      <c r="GX43" s="190"/>
      <c r="GY43" s="190"/>
      <c r="GZ43" s="190"/>
      <c r="HA43" s="190"/>
      <c r="HB43" s="190"/>
      <c r="HC43" s="190"/>
      <c r="HD43" s="190"/>
      <c r="HE43" s="190"/>
      <c r="HF43" s="190"/>
      <c r="HG43" s="190"/>
      <c r="HH43" s="190"/>
      <c r="HI43" s="190"/>
      <c r="HJ43" s="190"/>
      <c r="HK43" s="190"/>
      <c r="HL43" s="190"/>
      <c r="HM43" s="190"/>
      <c r="HN43" s="190"/>
      <c r="HO43" s="190"/>
      <c r="HP43" s="190"/>
      <c r="HQ43" s="190"/>
      <c r="HR43" s="190"/>
      <c r="HS43" s="190"/>
      <c r="HT43" s="190"/>
      <c r="HU43" s="190"/>
      <c r="HV43" s="190"/>
      <c r="HW43" s="190"/>
      <c r="HX43" s="190"/>
      <c r="HY43" s="190"/>
      <c r="HZ43" s="190"/>
      <c r="IA43" s="190"/>
      <c r="IB43" s="190"/>
      <c r="IC43" s="190"/>
      <c r="ID43" s="190"/>
      <c r="IE43" s="190"/>
      <c r="IF43" s="190"/>
      <c r="IG43" s="190"/>
      <c r="IH43" s="190"/>
      <c r="II43" s="190"/>
      <c r="IJ43" s="190"/>
      <c r="IK43" s="190"/>
    </row>
    <row r="44" spans="1:245" x14ac:dyDescent="0.25">
      <c r="A44" s="53"/>
      <c r="B44" s="26" t="s">
        <v>98</v>
      </c>
      <c r="C44" s="54"/>
      <c r="D44" s="54"/>
      <c r="E44" s="54"/>
      <c r="F44" s="54"/>
      <c r="G44" s="54"/>
      <c r="H44" s="54"/>
      <c r="I44" s="54"/>
      <c r="J44" s="54"/>
      <c r="K44" s="54"/>
      <c r="L44" s="55"/>
      <c r="P44" s="190"/>
      <c r="Q44" s="190"/>
      <c r="R44" s="190"/>
      <c r="S44" s="190"/>
      <c r="T44" s="190"/>
      <c r="U44" s="190"/>
      <c r="V44" s="190"/>
      <c r="W44" s="190"/>
      <c r="X44" s="190"/>
      <c r="Y44" s="190"/>
      <c r="Z44" s="190"/>
      <c r="AA44" s="190"/>
      <c r="AB44" s="190"/>
      <c r="AC44" s="190"/>
      <c r="AD44" s="190"/>
      <c r="AE44" s="190"/>
      <c r="AF44" s="190"/>
      <c r="AG44" s="190"/>
      <c r="AH44" s="190"/>
      <c r="AI44" s="190"/>
      <c r="AJ44" s="190"/>
      <c r="AK44" s="190"/>
      <c r="AL44" s="190"/>
      <c r="AM44" s="190"/>
      <c r="AN44" s="190"/>
      <c r="AO44" s="190"/>
      <c r="AP44" s="190"/>
      <c r="AQ44" s="190"/>
      <c r="AR44" s="190"/>
      <c r="AS44" s="190"/>
      <c r="AT44" s="190"/>
      <c r="AU44" s="190"/>
      <c r="AV44" s="190"/>
      <c r="AW44" s="190"/>
      <c r="AX44" s="190"/>
      <c r="AY44" s="190"/>
      <c r="AZ44" s="190"/>
      <c r="BA44" s="190"/>
      <c r="BB44" s="190"/>
      <c r="BC44" s="190"/>
      <c r="BD44" s="190"/>
      <c r="BE44" s="190"/>
      <c r="BF44" s="190"/>
      <c r="BG44" s="190"/>
      <c r="BH44" s="190"/>
      <c r="BI44" s="190"/>
      <c r="BJ44" s="190"/>
      <c r="BK44" s="190"/>
      <c r="BL44" s="190"/>
      <c r="BM44" s="190"/>
      <c r="BN44" s="190"/>
      <c r="BO44" s="190"/>
      <c r="BP44" s="190"/>
      <c r="BQ44" s="190"/>
      <c r="BR44" s="190"/>
      <c r="BS44" s="190"/>
      <c r="BT44" s="190"/>
      <c r="BU44" s="190"/>
      <c r="BV44" s="190"/>
      <c r="BW44" s="190"/>
      <c r="BX44" s="190"/>
      <c r="BY44" s="190"/>
      <c r="BZ44" s="190"/>
      <c r="CA44" s="190"/>
      <c r="CB44" s="190"/>
      <c r="CC44" s="190"/>
      <c r="CD44" s="190"/>
      <c r="CE44" s="190"/>
      <c r="CF44" s="190"/>
      <c r="CG44" s="190"/>
      <c r="CH44" s="190"/>
      <c r="CI44" s="190"/>
      <c r="CJ44" s="190"/>
      <c r="CK44" s="190"/>
      <c r="CL44" s="190"/>
      <c r="CM44" s="190"/>
      <c r="CN44" s="190"/>
      <c r="CO44" s="190"/>
      <c r="CP44" s="190"/>
      <c r="CQ44" s="190"/>
      <c r="CR44" s="190"/>
      <c r="CS44" s="190"/>
      <c r="CT44" s="190"/>
      <c r="CU44" s="190"/>
      <c r="CV44" s="190"/>
      <c r="CW44" s="190"/>
      <c r="CX44" s="190"/>
      <c r="CY44" s="190"/>
      <c r="CZ44" s="190"/>
      <c r="DA44" s="190"/>
      <c r="DB44" s="190"/>
      <c r="DC44" s="190"/>
      <c r="DD44" s="190"/>
      <c r="DE44" s="190"/>
      <c r="DF44" s="190"/>
      <c r="DG44" s="190"/>
      <c r="DH44" s="190"/>
      <c r="DI44" s="190"/>
      <c r="DJ44" s="190"/>
      <c r="DK44" s="190"/>
      <c r="DL44" s="190"/>
      <c r="DM44" s="190"/>
      <c r="DN44" s="190"/>
      <c r="DO44" s="190"/>
      <c r="DP44" s="190"/>
      <c r="DQ44" s="190"/>
      <c r="DR44" s="190"/>
      <c r="DS44" s="190"/>
      <c r="DT44" s="190"/>
      <c r="DU44" s="190"/>
      <c r="DV44" s="190"/>
      <c r="DW44" s="190"/>
      <c r="DX44" s="190"/>
      <c r="DY44" s="190"/>
      <c r="DZ44" s="190"/>
      <c r="EA44" s="190"/>
      <c r="EB44" s="190"/>
      <c r="EC44" s="190"/>
      <c r="ED44" s="190"/>
      <c r="EE44" s="190"/>
      <c r="EF44" s="190"/>
      <c r="EG44" s="190"/>
      <c r="EH44" s="190"/>
      <c r="EI44" s="190"/>
      <c r="EJ44" s="190"/>
      <c r="EK44" s="190"/>
      <c r="EL44" s="190"/>
      <c r="EM44" s="190"/>
      <c r="EN44" s="190"/>
      <c r="EO44" s="190"/>
      <c r="EP44" s="190"/>
      <c r="EQ44" s="190"/>
      <c r="ER44" s="190"/>
      <c r="ES44" s="190"/>
      <c r="ET44" s="190"/>
      <c r="EU44" s="190"/>
      <c r="EV44" s="190"/>
      <c r="EW44" s="190"/>
      <c r="EX44" s="190"/>
      <c r="EY44" s="190"/>
      <c r="EZ44" s="190"/>
      <c r="FA44" s="190"/>
      <c r="FB44" s="190"/>
      <c r="FC44" s="190"/>
      <c r="FD44" s="190"/>
      <c r="FE44" s="190"/>
      <c r="FF44" s="190"/>
      <c r="FG44" s="190"/>
      <c r="FH44" s="190"/>
      <c r="FI44" s="190"/>
      <c r="FJ44" s="190"/>
      <c r="FK44" s="190"/>
      <c r="FL44" s="190"/>
      <c r="FM44" s="190"/>
      <c r="FN44" s="190"/>
      <c r="FO44" s="190"/>
      <c r="FP44" s="190"/>
      <c r="FQ44" s="190"/>
      <c r="FR44" s="190"/>
      <c r="FS44" s="190"/>
      <c r="FT44" s="190"/>
      <c r="FU44" s="190"/>
      <c r="FV44" s="190"/>
      <c r="FW44" s="190"/>
      <c r="FX44" s="190"/>
      <c r="FY44" s="190"/>
      <c r="FZ44" s="190"/>
      <c r="GA44" s="190"/>
      <c r="GB44" s="190"/>
      <c r="GC44" s="190"/>
      <c r="GD44" s="190"/>
      <c r="GE44" s="190"/>
      <c r="GF44" s="190"/>
      <c r="GG44" s="190"/>
      <c r="GH44" s="190"/>
      <c r="GI44" s="190"/>
      <c r="GJ44" s="190"/>
      <c r="GK44" s="190"/>
      <c r="GL44" s="190"/>
      <c r="GM44" s="190"/>
      <c r="GN44" s="190"/>
      <c r="GO44" s="190"/>
      <c r="GP44" s="190"/>
      <c r="GQ44" s="190"/>
      <c r="GR44" s="190"/>
      <c r="GS44" s="190"/>
      <c r="GT44" s="190"/>
      <c r="GU44" s="190"/>
      <c r="GV44" s="190"/>
      <c r="GW44" s="190"/>
      <c r="GX44" s="190"/>
      <c r="GY44" s="190"/>
      <c r="GZ44" s="190"/>
      <c r="HA44" s="190"/>
      <c r="HB44" s="190"/>
      <c r="HC44" s="190"/>
      <c r="HD44" s="190"/>
      <c r="HE44" s="190"/>
      <c r="HF44" s="190"/>
      <c r="HG44" s="190"/>
      <c r="HH44" s="190"/>
      <c r="HI44" s="190"/>
      <c r="HJ44" s="190"/>
      <c r="HK44" s="190"/>
      <c r="HL44" s="190"/>
      <c r="HM44" s="190"/>
      <c r="HN44" s="190"/>
      <c r="HO44" s="190"/>
      <c r="HP44" s="190"/>
      <c r="HQ44" s="190"/>
      <c r="HR44" s="190"/>
      <c r="HS44" s="190"/>
      <c r="HT44" s="190"/>
      <c r="HU44" s="190"/>
      <c r="HV44" s="190"/>
      <c r="HW44" s="190"/>
      <c r="HX44" s="190"/>
      <c r="HY44" s="190"/>
      <c r="HZ44" s="190"/>
      <c r="IA44" s="190"/>
      <c r="IB44" s="190"/>
      <c r="IC44" s="190"/>
      <c r="ID44" s="190"/>
      <c r="IE44" s="190"/>
      <c r="IF44" s="190"/>
      <c r="IG44" s="190"/>
      <c r="IH44" s="190"/>
      <c r="II44" s="190"/>
      <c r="IJ44" s="190"/>
      <c r="IK44" s="190"/>
    </row>
    <row r="45" spans="1:245" s="110" customFormat="1" x14ac:dyDescent="0.25">
      <c r="P45" s="191"/>
      <c r="Q45" s="191"/>
      <c r="R45" s="191"/>
      <c r="S45" s="191"/>
      <c r="T45" s="191"/>
      <c r="U45" s="191"/>
      <c r="V45" s="191"/>
      <c r="W45" s="191"/>
      <c r="X45" s="191"/>
      <c r="Y45" s="191"/>
      <c r="Z45" s="191"/>
      <c r="AA45" s="191"/>
      <c r="AB45" s="191"/>
      <c r="AC45" s="191"/>
      <c r="AD45" s="191"/>
      <c r="AE45" s="191"/>
      <c r="AF45" s="191"/>
      <c r="AG45" s="191"/>
      <c r="AH45" s="191"/>
      <c r="AI45" s="191"/>
      <c r="AJ45" s="191"/>
      <c r="AK45" s="191"/>
      <c r="AL45" s="191"/>
      <c r="AM45" s="191"/>
      <c r="AN45" s="191"/>
      <c r="AO45" s="191"/>
      <c r="AP45" s="191"/>
      <c r="AQ45" s="191"/>
      <c r="AR45" s="191"/>
      <c r="AS45" s="191"/>
      <c r="AT45" s="191"/>
      <c r="AU45" s="191"/>
      <c r="AV45" s="191"/>
      <c r="AW45" s="191"/>
      <c r="AX45" s="191"/>
      <c r="AY45" s="191"/>
      <c r="AZ45" s="191"/>
      <c r="BA45" s="191"/>
      <c r="BB45" s="191"/>
      <c r="BC45" s="191"/>
      <c r="BD45" s="191"/>
      <c r="BE45" s="191"/>
      <c r="BF45" s="191"/>
      <c r="BG45" s="191"/>
      <c r="BH45" s="191"/>
      <c r="BI45" s="191"/>
      <c r="BJ45" s="191"/>
      <c r="BK45" s="191"/>
      <c r="BL45" s="191"/>
      <c r="BM45" s="191"/>
      <c r="BN45" s="191"/>
      <c r="BO45" s="191"/>
      <c r="BP45" s="191"/>
      <c r="BQ45" s="191"/>
      <c r="BR45" s="191"/>
      <c r="BS45" s="191"/>
      <c r="BT45" s="191"/>
      <c r="BU45" s="191"/>
      <c r="BV45" s="191"/>
      <c r="BW45" s="191"/>
      <c r="BX45" s="191"/>
      <c r="BY45" s="191"/>
      <c r="BZ45" s="191"/>
      <c r="CA45" s="191"/>
      <c r="CB45" s="191"/>
      <c r="CC45" s="191"/>
      <c r="CD45" s="191"/>
      <c r="CE45" s="191"/>
      <c r="CF45" s="191"/>
      <c r="CG45" s="191"/>
      <c r="CH45" s="191"/>
      <c r="CI45" s="191"/>
      <c r="CJ45" s="191"/>
      <c r="CK45" s="191"/>
      <c r="CL45" s="191"/>
      <c r="CM45" s="191"/>
      <c r="CN45" s="191"/>
      <c r="CO45" s="191"/>
      <c r="CP45" s="191"/>
      <c r="CQ45" s="191"/>
      <c r="CR45" s="191"/>
      <c r="CS45" s="191"/>
      <c r="CT45" s="191"/>
      <c r="CU45" s="191"/>
      <c r="CV45" s="191"/>
      <c r="CW45" s="191"/>
      <c r="CX45" s="191"/>
      <c r="CY45" s="191"/>
      <c r="CZ45" s="191"/>
      <c r="DA45" s="191"/>
      <c r="DB45" s="191"/>
      <c r="DC45" s="191"/>
      <c r="DD45" s="191"/>
      <c r="DE45" s="191"/>
      <c r="DF45" s="191"/>
      <c r="DG45" s="191"/>
      <c r="DH45" s="191"/>
      <c r="DI45" s="191"/>
      <c r="DJ45" s="191"/>
      <c r="DK45" s="191"/>
      <c r="DL45" s="191"/>
      <c r="DM45" s="191"/>
      <c r="DN45" s="191"/>
      <c r="DO45" s="191"/>
      <c r="DP45" s="191"/>
      <c r="DQ45" s="191"/>
      <c r="DR45" s="191"/>
      <c r="DS45" s="191"/>
      <c r="DT45" s="191"/>
      <c r="DU45" s="191"/>
      <c r="DV45" s="191"/>
      <c r="DW45" s="191"/>
      <c r="DX45" s="191"/>
      <c r="DY45" s="191"/>
      <c r="DZ45" s="191"/>
      <c r="EA45" s="191"/>
      <c r="EB45" s="191"/>
      <c r="EC45" s="191"/>
      <c r="ED45" s="191"/>
      <c r="EE45" s="191"/>
      <c r="EF45" s="191"/>
      <c r="EG45" s="191"/>
      <c r="EH45" s="191"/>
      <c r="EI45" s="191"/>
      <c r="EJ45" s="191"/>
      <c r="EK45" s="191"/>
      <c r="EL45" s="191"/>
      <c r="EM45" s="191"/>
      <c r="EN45" s="191"/>
      <c r="EO45" s="191"/>
      <c r="EP45" s="191"/>
      <c r="EQ45" s="191"/>
      <c r="ER45" s="191"/>
      <c r="ES45" s="191"/>
      <c r="ET45" s="191"/>
      <c r="EU45" s="191"/>
      <c r="EV45" s="191"/>
      <c r="EW45" s="191"/>
      <c r="EX45" s="191"/>
      <c r="EY45" s="191"/>
      <c r="EZ45" s="191"/>
      <c r="FA45" s="191"/>
      <c r="FB45" s="191"/>
      <c r="FC45" s="191"/>
      <c r="FD45" s="191"/>
      <c r="FE45" s="191"/>
      <c r="FF45" s="191"/>
      <c r="FG45" s="191"/>
      <c r="FH45" s="191"/>
      <c r="FI45" s="191"/>
      <c r="FJ45" s="191"/>
      <c r="FK45" s="191"/>
      <c r="FL45" s="191"/>
      <c r="FM45" s="191"/>
      <c r="FN45" s="191"/>
      <c r="FO45" s="191"/>
      <c r="FP45" s="191"/>
      <c r="FQ45" s="191"/>
      <c r="FR45" s="191"/>
      <c r="FS45" s="191"/>
      <c r="FT45" s="191"/>
      <c r="FU45" s="191"/>
      <c r="FV45" s="191"/>
      <c r="FW45" s="191"/>
      <c r="FX45" s="191"/>
      <c r="FY45" s="191"/>
      <c r="FZ45" s="191"/>
      <c r="GA45" s="191"/>
      <c r="GB45" s="191"/>
      <c r="GC45" s="191"/>
      <c r="GD45" s="191"/>
      <c r="GE45" s="191"/>
      <c r="GF45" s="191"/>
      <c r="GG45" s="191"/>
      <c r="GH45" s="191"/>
      <c r="GI45" s="191"/>
      <c r="GJ45" s="191"/>
      <c r="GK45" s="191"/>
      <c r="GL45" s="191"/>
      <c r="GM45" s="191"/>
      <c r="GN45" s="191"/>
      <c r="GO45" s="191"/>
      <c r="GP45" s="191"/>
      <c r="GQ45" s="191"/>
      <c r="GR45" s="191"/>
      <c r="GS45" s="191"/>
      <c r="GT45" s="191"/>
      <c r="GU45" s="191"/>
      <c r="GV45" s="191"/>
      <c r="GW45" s="191"/>
      <c r="GX45" s="191"/>
      <c r="GY45" s="191"/>
      <c r="GZ45" s="191"/>
      <c r="HA45" s="191"/>
      <c r="HB45" s="191"/>
      <c r="HC45" s="191"/>
      <c r="HD45" s="191"/>
      <c r="HE45" s="191"/>
      <c r="HF45" s="191"/>
      <c r="HG45" s="191"/>
      <c r="HH45" s="191"/>
      <c r="HI45" s="191"/>
      <c r="HJ45" s="191"/>
      <c r="HK45" s="191"/>
      <c r="HL45" s="191"/>
      <c r="HM45" s="191"/>
      <c r="HN45" s="191"/>
      <c r="HO45" s="191"/>
      <c r="HP45" s="191"/>
      <c r="HQ45" s="191"/>
      <c r="HR45" s="191"/>
      <c r="HS45" s="191"/>
      <c r="HT45" s="191"/>
      <c r="HU45" s="191"/>
      <c r="HV45" s="191"/>
      <c r="HW45" s="191"/>
      <c r="HX45" s="191"/>
      <c r="HY45" s="191"/>
      <c r="HZ45" s="191"/>
      <c r="IA45" s="191"/>
      <c r="IB45" s="191"/>
      <c r="IC45" s="191"/>
      <c r="ID45" s="191"/>
      <c r="IE45" s="191"/>
      <c r="IF45" s="191"/>
      <c r="IG45" s="191"/>
      <c r="IH45" s="191"/>
      <c r="II45" s="191"/>
      <c r="IJ45" s="191"/>
      <c r="IK45" s="191"/>
    </row>
    <row r="46" spans="1:245" s="5" customFormat="1" x14ac:dyDescent="0.25">
      <c r="B46" s="18" t="s">
        <v>150</v>
      </c>
      <c r="C46" s="18"/>
      <c r="D46" s="18"/>
      <c r="E46" s="18"/>
      <c r="F46" s="18"/>
      <c r="G46" s="18"/>
      <c r="H46" s="18"/>
      <c r="I46" s="18"/>
      <c r="J46" s="18"/>
      <c r="P46" s="192"/>
      <c r="Q46" s="192"/>
      <c r="R46" s="192"/>
      <c r="S46" s="192"/>
      <c r="T46" s="192"/>
      <c r="U46" s="192"/>
      <c r="V46" s="192"/>
      <c r="W46" s="192"/>
      <c r="X46" s="192"/>
      <c r="Y46" s="192"/>
      <c r="Z46" s="192"/>
      <c r="AA46" s="192"/>
      <c r="AB46" s="192"/>
      <c r="AC46" s="192"/>
      <c r="AD46" s="192"/>
      <c r="AE46" s="192"/>
      <c r="AF46" s="192"/>
      <c r="AG46" s="192"/>
      <c r="AH46" s="192"/>
      <c r="AI46" s="192"/>
      <c r="AJ46" s="192"/>
      <c r="AK46" s="192"/>
      <c r="AL46" s="192"/>
      <c r="AM46" s="192"/>
      <c r="AN46" s="192"/>
      <c r="AO46" s="192"/>
      <c r="AP46" s="192"/>
      <c r="AQ46" s="192"/>
      <c r="AR46" s="192"/>
      <c r="AS46" s="192"/>
      <c r="AT46" s="192"/>
      <c r="AU46" s="192"/>
      <c r="AV46" s="192"/>
      <c r="AW46" s="192"/>
      <c r="AX46" s="192"/>
      <c r="AY46" s="192"/>
      <c r="AZ46" s="192"/>
      <c r="BA46" s="192"/>
      <c r="BB46" s="192"/>
      <c r="BC46" s="192"/>
      <c r="BD46" s="192"/>
      <c r="BE46" s="192"/>
      <c r="BF46" s="192"/>
      <c r="BG46" s="192"/>
      <c r="BH46" s="192"/>
      <c r="BI46" s="192"/>
      <c r="BJ46" s="192"/>
      <c r="BK46" s="192"/>
      <c r="BL46" s="192"/>
      <c r="BM46" s="192"/>
      <c r="BN46" s="192"/>
      <c r="BO46" s="192"/>
      <c r="BP46" s="192"/>
      <c r="BQ46" s="192"/>
      <c r="BR46" s="192"/>
      <c r="BS46" s="192"/>
      <c r="BT46" s="192"/>
      <c r="BU46" s="192"/>
      <c r="BV46" s="192"/>
      <c r="BW46" s="192"/>
      <c r="BX46" s="192"/>
      <c r="BY46" s="192"/>
      <c r="BZ46" s="192"/>
      <c r="CA46" s="192"/>
      <c r="CB46" s="192"/>
      <c r="CC46" s="192"/>
      <c r="CD46" s="192"/>
      <c r="CE46" s="192"/>
      <c r="CF46" s="192"/>
      <c r="CG46" s="192"/>
      <c r="CH46" s="192"/>
      <c r="CI46" s="192"/>
      <c r="CJ46" s="192"/>
      <c r="CK46" s="192"/>
      <c r="CL46" s="192"/>
      <c r="CM46" s="192"/>
      <c r="CN46" s="192"/>
      <c r="CO46" s="192"/>
      <c r="CP46" s="192"/>
      <c r="CQ46" s="192"/>
      <c r="CR46" s="192"/>
      <c r="CS46" s="192"/>
      <c r="CT46" s="192"/>
      <c r="CU46" s="192"/>
      <c r="CV46" s="192"/>
      <c r="CW46" s="192"/>
      <c r="CX46" s="192"/>
      <c r="CY46" s="192"/>
      <c r="CZ46" s="192"/>
      <c r="DA46" s="192"/>
      <c r="DB46" s="192"/>
      <c r="DC46" s="192"/>
      <c r="DD46" s="192"/>
      <c r="DE46" s="192"/>
      <c r="DF46" s="192"/>
      <c r="DG46" s="192"/>
      <c r="DH46" s="192"/>
      <c r="DI46" s="192"/>
      <c r="DJ46" s="192"/>
      <c r="DK46" s="192"/>
      <c r="DL46" s="192"/>
      <c r="DM46" s="192"/>
      <c r="DN46" s="192"/>
      <c r="DO46" s="192"/>
      <c r="DP46" s="192"/>
      <c r="DQ46" s="192"/>
      <c r="DR46" s="192"/>
      <c r="DS46" s="192"/>
      <c r="DT46" s="192"/>
      <c r="DU46" s="192"/>
      <c r="DV46" s="192"/>
      <c r="DW46" s="192"/>
      <c r="DX46" s="192"/>
      <c r="DY46" s="192"/>
      <c r="DZ46" s="192"/>
      <c r="EA46" s="192"/>
      <c r="EB46" s="192"/>
      <c r="EC46" s="192"/>
      <c r="ED46" s="192"/>
      <c r="EE46" s="192"/>
      <c r="EF46" s="192"/>
      <c r="EG46" s="192"/>
      <c r="EH46" s="192"/>
      <c r="EI46" s="192"/>
      <c r="EJ46" s="192"/>
      <c r="EK46" s="192"/>
      <c r="EL46" s="192"/>
      <c r="EM46" s="192"/>
      <c r="EN46" s="192"/>
      <c r="EO46" s="192"/>
      <c r="EP46" s="192"/>
      <c r="EQ46" s="192"/>
      <c r="ER46" s="192"/>
      <c r="ES46" s="192"/>
      <c r="ET46" s="192"/>
      <c r="EU46" s="192"/>
      <c r="EV46" s="192"/>
      <c r="EW46" s="192"/>
      <c r="EX46" s="192"/>
      <c r="EY46" s="192"/>
      <c r="EZ46" s="192"/>
      <c r="FA46" s="192"/>
      <c r="FB46" s="192"/>
      <c r="FC46" s="192"/>
      <c r="FD46" s="192"/>
      <c r="FE46" s="192"/>
      <c r="FF46" s="192"/>
      <c r="FG46" s="192"/>
      <c r="FH46" s="192"/>
      <c r="FI46" s="192"/>
      <c r="FJ46" s="192"/>
      <c r="FK46" s="192"/>
      <c r="FL46" s="192"/>
      <c r="FM46" s="192"/>
      <c r="FN46" s="192"/>
      <c r="FO46" s="192"/>
      <c r="FP46" s="192"/>
      <c r="FQ46" s="192"/>
      <c r="FR46" s="192"/>
      <c r="FS46" s="192"/>
      <c r="FT46" s="192"/>
      <c r="FU46" s="192"/>
      <c r="FV46" s="192"/>
      <c r="FW46" s="192"/>
      <c r="FX46" s="192"/>
      <c r="FY46" s="192"/>
      <c r="FZ46" s="192"/>
      <c r="GA46" s="192"/>
      <c r="GB46" s="192"/>
      <c r="GC46" s="192"/>
      <c r="GD46" s="192"/>
      <c r="GE46" s="192"/>
      <c r="GF46" s="192"/>
      <c r="GG46" s="192"/>
      <c r="GH46" s="192"/>
      <c r="GI46" s="192"/>
      <c r="GJ46" s="192"/>
      <c r="GK46" s="192"/>
      <c r="GL46" s="192"/>
      <c r="GM46" s="192"/>
      <c r="GN46" s="192"/>
      <c r="GO46" s="192"/>
      <c r="GP46" s="192"/>
      <c r="GQ46" s="192"/>
      <c r="GR46" s="192"/>
      <c r="GS46" s="192"/>
      <c r="GT46" s="192"/>
      <c r="GU46" s="192"/>
      <c r="GV46" s="192"/>
      <c r="GW46" s="192"/>
      <c r="GX46" s="192"/>
      <c r="GY46" s="192"/>
      <c r="GZ46" s="192"/>
      <c r="HA46" s="192"/>
      <c r="HB46" s="192"/>
      <c r="HC46" s="192"/>
      <c r="HD46" s="192"/>
      <c r="HE46" s="192"/>
      <c r="HF46" s="192"/>
      <c r="HG46" s="192"/>
      <c r="HH46" s="192"/>
      <c r="HI46" s="192"/>
      <c r="HJ46" s="192"/>
      <c r="HK46" s="192"/>
      <c r="HL46" s="192"/>
      <c r="HM46" s="192"/>
      <c r="HN46" s="192"/>
      <c r="HO46" s="192"/>
      <c r="HP46" s="192"/>
      <c r="HQ46" s="192"/>
      <c r="HR46" s="192"/>
      <c r="HS46" s="192"/>
      <c r="HT46" s="192"/>
      <c r="HU46" s="192"/>
      <c r="HV46" s="192"/>
      <c r="HW46" s="192"/>
      <c r="HX46" s="192"/>
      <c r="HY46" s="192"/>
      <c r="HZ46" s="192"/>
      <c r="IA46" s="192"/>
      <c r="IB46" s="192"/>
      <c r="IC46" s="192"/>
      <c r="ID46" s="192"/>
      <c r="IE46" s="192"/>
      <c r="IF46" s="192"/>
      <c r="IG46" s="192"/>
      <c r="IH46" s="192"/>
      <c r="II46" s="192"/>
      <c r="IJ46" s="192"/>
      <c r="IK46" s="192"/>
    </row>
    <row r="47" spans="1:245" s="5" customFormat="1" x14ac:dyDescent="0.25">
      <c r="B47" s="68">
        <v>103.05048715106011</v>
      </c>
      <c r="C47" s="18"/>
      <c r="D47" s="144">
        <v>38353</v>
      </c>
      <c r="E47" s="18"/>
      <c r="F47" s="18"/>
      <c r="G47" s="18"/>
      <c r="H47" s="18"/>
      <c r="I47" s="18"/>
      <c r="J47" s="18"/>
      <c r="P47" s="192"/>
      <c r="Q47" s="192"/>
      <c r="R47" s="192"/>
      <c r="S47" s="192"/>
      <c r="T47" s="192"/>
      <c r="U47" s="192"/>
      <c r="V47" s="192"/>
      <c r="W47" s="192"/>
      <c r="X47" s="192"/>
      <c r="Y47" s="192"/>
      <c r="Z47" s="192"/>
      <c r="AA47" s="192"/>
      <c r="AB47" s="192"/>
      <c r="AC47" s="192"/>
      <c r="AD47" s="192"/>
      <c r="AE47" s="192"/>
      <c r="AF47" s="192"/>
      <c r="AG47" s="192"/>
      <c r="AH47" s="192"/>
      <c r="AI47" s="192"/>
      <c r="AJ47" s="192"/>
      <c r="AK47" s="192"/>
      <c r="AL47" s="192"/>
      <c r="AM47" s="192"/>
      <c r="AN47" s="192"/>
      <c r="AO47" s="192"/>
      <c r="AP47" s="192"/>
      <c r="AQ47" s="192"/>
      <c r="AR47" s="192"/>
      <c r="AS47" s="192"/>
      <c r="AT47" s="192"/>
      <c r="AU47" s="192"/>
      <c r="AV47" s="192"/>
      <c r="AW47" s="192"/>
      <c r="AX47" s="192"/>
      <c r="AY47" s="192"/>
      <c r="AZ47" s="192"/>
      <c r="BA47" s="192"/>
      <c r="BB47" s="192"/>
      <c r="BC47" s="192"/>
      <c r="BD47" s="192"/>
      <c r="BE47" s="192"/>
      <c r="BF47" s="192"/>
      <c r="BG47" s="192"/>
      <c r="BH47" s="192"/>
      <c r="BI47" s="192"/>
      <c r="BJ47" s="192"/>
      <c r="BK47" s="192"/>
      <c r="BL47" s="192"/>
      <c r="BM47" s="192"/>
      <c r="BN47" s="192"/>
      <c r="BO47" s="192"/>
      <c r="BP47" s="192"/>
      <c r="BQ47" s="192"/>
      <c r="BR47" s="192"/>
      <c r="BS47" s="192"/>
      <c r="BT47" s="192"/>
      <c r="BU47" s="192"/>
      <c r="BV47" s="192"/>
      <c r="BW47" s="192"/>
      <c r="BX47" s="192"/>
      <c r="BY47" s="192"/>
      <c r="BZ47" s="192"/>
      <c r="CA47" s="192"/>
      <c r="CB47" s="192"/>
      <c r="CC47" s="192"/>
      <c r="CD47" s="192"/>
      <c r="CE47" s="192"/>
      <c r="CF47" s="192"/>
      <c r="CG47" s="192"/>
      <c r="CH47" s="192"/>
      <c r="CI47" s="192"/>
      <c r="CJ47" s="192"/>
      <c r="CK47" s="192"/>
      <c r="CL47" s="192"/>
      <c r="CM47" s="192"/>
      <c r="CN47" s="192"/>
      <c r="CO47" s="192"/>
      <c r="CP47" s="192"/>
      <c r="CQ47" s="192"/>
      <c r="CR47" s="192"/>
      <c r="CS47" s="192"/>
      <c r="CT47" s="192"/>
      <c r="CU47" s="192"/>
      <c r="CV47" s="192"/>
      <c r="CW47" s="192"/>
      <c r="CX47" s="192"/>
      <c r="CY47" s="192"/>
      <c r="CZ47" s="192"/>
      <c r="DA47" s="192"/>
      <c r="DB47" s="192"/>
      <c r="DC47" s="192"/>
      <c r="DD47" s="192"/>
      <c r="DE47" s="192"/>
      <c r="DF47" s="192"/>
      <c r="DG47" s="192"/>
      <c r="DH47" s="192"/>
      <c r="DI47" s="192"/>
      <c r="DJ47" s="192"/>
      <c r="DK47" s="192"/>
      <c r="DL47" s="192"/>
      <c r="DM47" s="192"/>
      <c r="DN47" s="192"/>
      <c r="DO47" s="192"/>
      <c r="DP47" s="192"/>
      <c r="DQ47" s="192"/>
      <c r="DR47" s="192"/>
      <c r="DS47" s="192"/>
      <c r="DT47" s="192"/>
      <c r="DU47" s="192"/>
      <c r="DV47" s="192"/>
      <c r="DW47" s="192"/>
      <c r="DX47" s="192"/>
      <c r="DY47" s="192"/>
      <c r="DZ47" s="192"/>
      <c r="EA47" s="192"/>
      <c r="EB47" s="192"/>
      <c r="EC47" s="192"/>
      <c r="ED47" s="192"/>
      <c r="EE47" s="192"/>
      <c r="EF47" s="192"/>
      <c r="EG47" s="192"/>
      <c r="EH47" s="192"/>
      <c r="EI47" s="192"/>
      <c r="EJ47" s="192"/>
      <c r="EK47" s="192"/>
      <c r="EL47" s="192"/>
      <c r="EM47" s="192"/>
      <c r="EN47" s="192"/>
      <c r="EO47" s="192"/>
      <c r="EP47" s="192"/>
      <c r="EQ47" s="192"/>
      <c r="ER47" s="192"/>
      <c r="ES47" s="192"/>
      <c r="ET47" s="192"/>
      <c r="EU47" s="192"/>
      <c r="EV47" s="192"/>
      <c r="EW47" s="192"/>
      <c r="EX47" s="192"/>
      <c r="EY47" s="192"/>
      <c r="EZ47" s="192"/>
      <c r="FA47" s="192"/>
      <c r="FB47" s="192"/>
      <c r="FC47" s="192"/>
      <c r="FD47" s="192"/>
      <c r="FE47" s="192"/>
      <c r="FF47" s="192"/>
      <c r="FG47" s="192"/>
      <c r="FH47" s="192"/>
      <c r="FI47" s="192"/>
      <c r="FJ47" s="192"/>
      <c r="FK47" s="192"/>
      <c r="FL47" s="192"/>
      <c r="FM47" s="192"/>
      <c r="FN47" s="192"/>
      <c r="FO47" s="192"/>
      <c r="FP47" s="192"/>
      <c r="FQ47" s="192"/>
      <c r="FR47" s="192"/>
      <c r="FS47" s="192"/>
      <c r="FT47" s="192"/>
      <c r="FU47" s="192"/>
      <c r="FV47" s="192"/>
      <c r="FW47" s="192"/>
      <c r="FX47" s="192"/>
      <c r="FY47" s="192"/>
      <c r="FZ47" s="192"/>
      <c r="GA47" s="192"/>
      <c r="GB47" s="192"/>
      <c r="GC47" s="192"/>
      <c r="GD47" s="192"/>
      <c r="GE47" s="192"/>
      <c r="GF47" s="192"/>
      <c r="GG47" s="192"/>
      <c r="GH47" s="192"/>
      <c r="GI47" s="192"/>
      <c r="GJ47" s="192"/>
      <c r="GK47" s="192"/>
      <c r="GL47" s="192"/>
      <c r="GM47" s="192"/>
      <c r="GN47" s="192"/>
      <c r="GO47" s="192"/>
      <c r="GP47" s="192"/>
      <c r="GQ47" s="192"/>
      <c r="GR47" s="192"/>
      <c r="GS47" s="192"/>
      <c r="GT47" s="192"/>
      <c r="GU47" s="192"/>
      <c r="GV47" s="192"/>
      <c r="GW47" s="192"/>
      <c r="GX47" s="192"/>
      <c r="GY47" s="192"/>
      <c r="GZ47" s="192"/>
      <c r="HA47" s="192"/>
      <c r="HB47" s="192"/>
      <c r="HC47" s="192"/>
      <c r="HD47" s="192"/>
      <c r="HE47" s="192"/>
      <c r="HF47" s="192"/>
      <c r="HG47" s="192"/>
      <c r="HH47" s="192"/>
      <c r="HI47" s="192"/>
      <c r="HJ47" s="192"/>
      <c r="HK47" s="192"/>
      <c r="HL47" s="192"/>
      <c r="HM47" s="192"/>
      <c r="HN47" s="192"/>
      <c r="HO47" s="192"/>
      <c r="HP47" s="192"/>
      <c r="HQ47" s="192"/>
      <c r="HR47" s="192"/>
      <c r="HS47" s="192"/>
      <c r="HT47" s="192"/>
      <c r="HU47" s="192"/>
      <c r="HV47" s="192"/>
      <c r="HW47" s="192"/>
      <c r="HX47" s="192"/>
      <c r="HY47" s="192"/>
      <c r="HZ47" s="192"/>
      <c r="IA47" s="192"/>
      <c r="IB47" s="192"/>
      <c r="IC47" s="192"/>
      <c r="ID47" s="192"/>
      <c r="IE47" s="192"/>
      <c r="IF47" s="192"/>
      <c r="IG47" s="192"/>
      <c r="IH47" s="192"/>
      <c r="II47" s="192"/>
      <c r="IJ47" s="192"/>
      <c r="IK47" s="192"/>
    </row>
    <row r="48" spans="1:245" s="5" customFormat="1" x14ac:dyDescent="0.25">
      <c r="B48" s="68">
        <v>102.40570438743222</v>
      </c>
      <c r="C48" s="18"/>
      <c r="D48" s="144">
        <v>38384</v>
      </c>
      <c r="E48" s="18"/>
      <c r="F48" s="18"/>
      <c r="G48" s="18"/>
      <c r="H48" s="18"/>
      <c r="I48" s="18"/>
      <c r="J48" s="18"/>
      <c r="P48" s="192"/>
      <c r="Q48" s="192"/>
      <c r="R48" s="192"/>
      <c r="S48" s="192"/>
      <c r="T48" s="192"/>
      <c r="U48" s="192"/>
      <c r="V48" s="192"/>
      <c r="W48" s="192"/>
      <c r="X48" s="192"/>
      <c r="Y48" s="192"/>
      <c r="Z48" s="192"/>
      <c r="AA48" s="192"/>
      <c r="AB48" s="192"/>
      <c r="AC48" s="192"/>
      <c r="AD48" s="192"/>
      <c r="AE48" s="192"/>
      <c r="AF48" s="192"/>
      <c r="AG48" s="192"/>
      <c r="AH48" s="192"/>
      <c r="AI48" s="192"/>
      <c r="AJ48" s="192"/>
      <c r="AK48" s="192"/>
      <c r="AL48" s="192"/>
      <c r="AM48" s="192"/>
      <c r="AN48" s="192"/>
      <c r="AO48" s="192"/>
      <c r="AP48" s="192"/>
      <c r="AQ48" s="192"/>
      <c r="AR48" s="192"/>
      <c r="AS48" s="192"/>
      <c r="AT48" s="192"/>
      <c r="AU48" s="192"/>
      <c r="AV48" s="192"/>
      <c r="AW48" s="192"/>
      <c r="AX48" s="192"/>
      <c r="AY48" s="192"/>
      <c r="AZ48" s="192"/>
      <c r="BA48" s="192"/>
      <c r="BB48" s="192"/>
      <c r="BC48" s="192"/>
      <c r="BD48" s="192"/>
      <c r="BE48" s="192"/>
      <c r="BF48" s="192"/>
      <c r="BG48" s="192"/>
      <c r="BH48" s="192"/>
      <c r="BI48" s="192"/>
      <c r="BJ48" s="192"/>
      <c r="BK48" s="192"/>
      <c r="BL48" s="192"/>
      <c r="BM48" s="192"/>
      <c r="BN48" s="192"/>
      <c r="BO48" s="192"/>
      <c r="BP48" s="192"/>
      <c r="BQ48" s="192"/>
      <c r="BR48" s="192"/>
      <c r="BS48" s="192"/>
      <c r="BT48" s="192"/>
      <c r="BU48" s="192"/>
      <c r="BV48" s="192"/>
      <c r="BW48" s="192"/>
      <c r="BX48" s="192"/>
      <c r="BY48" s="192"/>
      <c r="BZ48" s="192"/>
      <c r="CA48" s="192"/>
      <c r="CB48" s="192"/>
      <c r="CC48" s="192"/>
      <c r="CD48" s="192"/>
      <c r="CE48" s="192"/>
      <c r="CF48" s="192"/>
      <c r="CG48" s="192"/>
      <c r="CH48" s="192"/>
      <c r="CI48" s="192"/>
      <c r="CJ48" s="192"/>
      <c r="CK48" s="192"/>
      <c r="CL48" s="192"/>
      <c r="CM48" s="192"/>
      <c r="CN48" s="192"/>
      <c r="CO48" s="192"/>
      <c r="CP48" s="192"/>
      <c r="CQ48" s="192"/>
      <c r="CR48" s="192"/>
      <c r="CS48" s="192"/>
      <c r="CT48" s="192"/>
      <c r="CU48" s="192"/>
      <c r="CV48" s="192"/>
      <c r="CW48" s="192"/>
      <c r="CX48" s="192"/>
      <c r="CY48" s="192"/>
      <c r="CZ48" s="192"/>
      <c r="DA48" s="192"/>
      <c r="DB48" s="192"/>
      <c r="DC48" s="192"/>
      <c r="DD48" s="192"/>
      <c r="DE48" s="192"/>
      <c r="DF48" s="192"/>
      <c r="DG48" s="192"/>
      <c r="DH48" s="192"/>
      <c r="DI48" s="192"/>
      <c r="DJ48" s="192"/>
      <c r="DK48" s="192"/>
      <c r="DL48" s="192"/>
      <c r="DM48" s="192"/>
      <c r="DN48" s="192"/>
      <c r="DO48" s="192"/>
      <c r="DP48" s="192"/>
      <c r="DQ48" s="192"/>
      <c r="DR48" s="192"/>
      <c r="DS48" s="192"/>
      <c r="DT48" s="192"/>
      <c r="DU48" s="192"/>
      <c r="DV48" s="192"/>
      <c r="DW48" s="192"/>
      <c r="DX48" s="192"/>
      <c r="DY48" s="192"/>
      <c r="DZ48" s="192"/>
      <c r="EA48" s="192"/>
      <c r="EB48" s="192"/>
      <c r="EC48" s="192"/>
      <c r="ED48" s="192"/>
      <c r="EE48" s="192"/>
      <c r="EF48" s="192"/>
      <c r="EG48" s="192"/>
      <c r="EH48" s="192"/>
      <c r="EI48" s="192"/>
      <c r="EJ48" s="192"/>
      <c r="EK48" s="192"/>
      <c r="EL48" s="192"/>
      <c r="EM48" s="192"/>
      <c r="EN48" s="192"/>
      <c r="EO48" s="192"/>
      <c r="EP48" s="192"/>
      <c r="EQ48" s="192"/>
      <c r="ER48" s="192"/>
      <c r="ES48" s="192"/>
      <c r="ET48" s="192"/>
      <c r="EU48" s="192"/>
      <c r="EV48" s="192"/>
      <c r="EW48" s="192"/>
      <c r="EX48" s="192"/>
      <c r="EY48" s="192"/>
      <c r="EZ48" s="192"/>
      <c r="FA48" s="192"/>
      <c r="FB48" s="192"/>
      <c r="FC48" s="192"/>
      <c r="FD48" s="192"/>
      <c r="FE48" s="192"/>
      <c r="FF48" s="192"/>
      <c r="FG48" s="192"/>
      <c r="FH48" s="192"/>
      <c r="FI48" s="192"/>
      <c r="FJ48" s="192"/>
      <c r="FK48" s="192"/>
      <c r="FL48" s="192"/>
      <c r="FM48" s="192"/>
      <c r="FN48" s="192"/>
      <c r="FO48" s="192"/>
      <c r="FP48" s="192"/>
      <c r="FQ48" s="192"/>
      <c r="FR48" s="192"/>
      <c r="FS48" s="192"/>
      <c r="FT48" s="192"/>
      <c r="FU48" s="192"/>
      <c r="FV48" s="192"/>
      <c r="FW48" s="192"/>
      <c r="FX48" s="192"/>
      <c r="FY48" s="192"/>
      <c r="FZ48" s="192"/>
      <c r="GA48" s="192"/>
      <c r="GB48" s="192"/>
      <c r="GC48" s="192"/>
      <c r="GD48" s="192"/>
      <c r="GE48" s="192"/>
      <c r="GF48" s="192"/>
      <c r="GG48" s="192"/>
      <c r="GH48" s="192"/>
      <c r="GI48" s="192"/>
      <c r="GJ48" s="192"/>
      <c r="GK48" s="192"/>
      <c r="GL48" s="192"/>
      <c r="GM48" s="192"/>
      <c r="GN48" s="192"/>
      <c r="GO48" s="192"/>
      <c r="GP48" s="192"/>
      <c r="GQ48" s="192"/>
      <c r="GR48" s="192"/>
      <c r="GS48" s="192"/>
      <c r="GT48" s="192"/>
      <c r="GU48" s="192"/>
      <c r="GV48" s="192"/>
      <c r="GW48" s="192"/>
      <c r="GX48" s="192"/>
      <c r="GY48" s="192"/>
      <c r="GZ48" s="192"/>
      <c r="HA48" s="192"/>
      <c r="HB48" s="192"/>
      <c r="HC48" s="192"/>
      <c r="HD48" s="192"/>
      <c r="HE48" s="192"/>
      <c r="HF48" s="192"/>
      <c r="HG48" s="192"/>
      <c r="HH48" s="192"/>
      <c r="HI48" s="192"/>
      <c r="HJ48" s="192"/>
      <c r="HK48" s="192"/>
      <c r="HL48" s="192"/>
      <c r="HM48" s="192"/>
      <c r="HN48" s="192"/>
      <c r="HO48" s="192"/>
      <c r="HP48" s="192"/>
      <c r="HQ48" s="192"/>
      <c r="HR48" s="192"/>
      <c r="HS48" s="192"/>
      <c r="HT48" s="192"/>
      <c r="HU48" s="192"/>
      <c r="HV48" s="192"/>
      <c r="HW48" s="192"/>
      <c r="HX48" s="192"/>
      <c r="HY48" s="192"/>
      <c r="HZ48" s="192"/>
      <c r="IA48" s="192"/>
      <c r="IB48" s="192"/>
      <c r="IC48" s="192"/>
      <c r="ID48" s="192"/>
      <c r="IE48" s="192"/>
      <c r="IF48" s="192"/>
      <c r="IG48" s="192"/>
      <c r="IH48" s="192"/>
      <c r="II48" s="192"/>
      <c r="IJ48" s="192"/>
      <c r="IK48" s="192"/>
    </row>
    <row r="49" spans="2:245" s="5" customFormat="1" x14ac:dyDescent="0.25">
      <c r="B49" s="68">
        <v>101.60054972843919</v>
      </c>
      <c r="C49" s="18"/>
      <c r="D49" s="144">
        <v>38412</v>
      </c>
      <c r="E49" s="18"/>
      <c r="F49" s="18"/>
      <c r="G49" s="18"/>
      <c r="H49" s="18"/>
      <c r="I49" s="18"/>
      <c r="J49" s="18"/>
      <c r="P49" s="192"/>
      <c r="Q49" s="192"/>
      <c r="R49" s="192"/>
      <c r="S49" s="192"/>
      <c r="T49" s="192"/>
      <c r="U49" s="192"/>
      <c r="V49" s="192"/>
      <c r="W49" s="192"/>
      <c r="X49" s="192"/>
      <c r="Y49" s="192"/>
      <c r="Z49" s="192"/>
      <c r="AA49" s="192"/>
      <c r="AB49" s="192"/>
      <c r="AC49" s="192"/>
      <c r="AD49" s="192"/>
      <c r="AE49" s="192"/>
      <c r="AF49" s="192"/>
      <c r="AG49" s="192"/>
      <c r="AH49" s="192"/>
      <c r="AI49" s="192"/>
      <c r="AJ49" s="192"/>
      <c r="AK49" s="192"/>
      <c r="AL49" s="192"/>
      <c r="AM49" s="192"/>
      <c r="AN49" s="192"/>
      <c r="AO49" s="192"/>
      <c r="AP49" s="192"/>
      <c r="AQ49" s="192"/>
      <c r="AR49" s="192"/>
      <c r="AS49" s="192"/>
      <c r="AT49" s="192"/>
      <c r="AU49" s="192"/>
      <c r="AV49" s="192"/>
      <c r="AW49" s="192"/>
      <c r="AX49" s="192"/>
      <c r="AY49" s="192"/>
      <c r="AZ49" s="192"/>
      <c r="BA49" s="192"/>
      <c r="BB49" s="192"/>
      <c r="BC49" s="192"/>
      <c r="BD49" s="192"/>
      <c r="BE49" s="192"/>
      <c r="BF49" s="192"/>
      <c r="BG49" s="192"/>
      <c r="BH49" s="192"/>
      <c r="BI49" s="192"/>
      <c r="BJ49" s="192"/>
      <c r="BK49" s="192"/>
      <c r="BL49" s="192"/>
      <c r="BM49" s="192"/>
      <c r="BN49" s="192"/>
      <c r="BO49" s="192"/>
      <c r="BP49" s="192"/>
      <c r="BQ49" s="192"/>
      <c r="BR49" s="192"/>
      <c r="BS49" s="192"/>
      <c r="BT49" s="192"/>
      <c r="BU49" s="192"/>
      <c r="BV49" s="192"/>
      <c r="BW49" s="192"/>
      <c r="BX49" s="192"/>
      <c r="BY49" s="192"/>
      <c r="BZ49" s="192"/>
      <c r="CA49" s="192"/>
      <c r="CB49" s="192"/>
      <c r="CC49" s="192"/>
      <c r="CD49" s="192"/>
      <c r="CE49" s="192"/>
      <c r="CF49" s="192"/>
      <c r="CG49" s="192"/>
      <c r="CH49" s="192"/>
      <c r="CI49" s="192"/>
      <c r="CJ49" s="192"/>
      <c r="CK49" s="192"/>
      <c r="CL49" s="192"/>
      <c r="CM49" s="192"/>
      <c r="CN49" s="192"/>
      <c r="CO49" s="192"/>
      <c r="CP49" s="192"/>
      <c r="CQ49" s="192"/>
      <c r="CR49" s="192"/>
      <c r="CS49" s="192"/>
      <c r="CT49" s="192"/>
      <c r="CU49" s="192"/>
      <c r="CV49" s="192"/>
      <c r="CW49" s="192"/>
      <c r="CX49" s="192"/>
      <c r="CY49" s="192"/>
      <c r="CZ49" s="192"/>
      <c r="DA49" s="192"/>
      <c r="DB49" s="192"/>
      <c r="DC49" s="192"/>
      <c r="DD49" s="192"/>
      <c r="DE49" s="192"/>
      <c r="DF49" s="192"/>
      <c r="DG49" s="192"/>
      <c r="DH49" s="192"/>
      <c r="DI49" s="192"/>
      <c r="DJ49" s="192"/>
      <c r="DK49" s="192"/>
      <c r="DL49" s="192"/>
      <c r="DM49" s="192"/>
      <c r="DN49" s="192"/>
      <c r="DO49" s="192"/>
      <c r="DP49" s="192"/>
      <c r="DQ49" s="192"/>
      <c r="DR49" s="192"/>
      <c r="DS49" s="192"/>
      <c r="DT49" s="192"/>
      <c r="DU49" s="192"/>
      <c r="DV49" s="192"/>
      <c r="DW49" s="192"/>
      <c r="DX49" s="192"/>
      <c r="DY49" s="192"/>
      <c r="DZ49" s="192"/>
      <c r="EA49" s="192"/>
      <c r="EB49" s="192"/>
      <c r="EC49" s="192"/>
      <c r="ED49" s="192"/>
      <c r="EE49" s="192"/>
      <c r="EF49" s="192"/>
      <c r="EG49" s="192"/>
      <c r="EH49" s="192"/>
      <c r="EI49" s="192"/>
      <c r="EJ49" s="192"/>
      <c r="EK49" s="192"/>
      <c r="EL49" s="192"/>
      <c r="EM49" s="192"/>
      <c r="EN49" s="192"/>
      <c r="EO49" s="192"/>
      <c r="EP49" s="192"/>
      <c r="EQ49" s="192"/>
      <c r="ER49" s="192"/>
      <c r="ES49" s="192"/>
      <c r="ET49" s="192"/>
      <c r="EU49" s="192"/>
      <c r="EV49" s="192"/>
      <c r="EW49" s="192"/>
      <c r="EX49" s="192"/>
      <c r="EY49" s="192"/>
      <c r="EZ49" s="192"/>
      <c r="FA49" s="192"/>
      <c r="FB49" s="192"/>
      <c r="FC49" s="192"/>
      <c r="FD49" s="192"/>
      <c r="FE49" s="192"/>
      <c r="FF49" s="192"/>
      <c r="FG49" s="192"/>
      <c r="FH49" s="192"/>
      <c r="FI49" s="192"/>
      <c r="FJ49" s="192"/>
      <c r="FK49" s="192"/>
      <c r="FL49" s="192"/>
      <c r="FM49" s="192"/>
      <c r="FN49" s="192"/>
      <c r="FO49" s="192"/>
      <c r="FP49" s="192"/>
      <c r="FQ49" s="192"/>
      <c r="FR49" s="192"/>
      <c r="FS49" s="192"/>
      <c r="FT49" s="192"/>
      <c r="FU49" s="192"/>
      <c r="FV49" s="192"/>
      <c r="FW49" s="192"/>
      <c r="FX49" s="192"/>
      <c r="FY49" s="192"/>
      <c r="FZ49" s="192"/>
      <c r="GA49" s="192"/>
      <c r="GB49" s="192"/>
      <c r="GC49" s="192"/>
      <c r="GD49" s="192"/>
      <c r="GE49" s="192"/>
      <c r="GF49" s="192"/>
      <c r="GG49" s="192"/>
      <c r="GH49" s="192"/>
      <c r="GI49" s="192"/>
      <c r="GJ49" s="192"/>
      <c r="GK49" s="192"/>
      <c r="GL49" s="192"/>
      <c r="GM49" s="192"/>
      <c r="GN49" s="192"/>
      <c r="GO49" s="192"/>
      <c r="GP49" s="192"/>
      <c r="GQ49" s="192"/>
      <c r="GR49" s="192"/>
      <c r="GS49" s="192"/>
      <c r="GT49" s="192"/>
      <c r="GU49" s="192"/>
      <c r="GV49" s="192"/>
      <c r="GW49" s="192"/>
      <c r="GX49" s="192"/>
      <c r="GY49" s="192"/>
      <c r="GZ49" s="192"/>
      <c r="HA49" s="192"/>
      <c r="HB49" s="192"/>
      <c r="HC49" s="192"/>
      <c r="HD49" s="192"/>
      <c r="HE49" s="192"/>
      <c r="HF49" s="192"/>
      <c r="HG49" s="192"/>
      <c r="HH49" s="192"/>
      <c r="HI49" s="192"/>
      <c r="HJ49" s="192"/>
      <c r="HK49" s="192"/>
      <c r="HL49" s="192"/>
      <c r="HM49" s="192"/>
      <c r="HN49" s="192"/>
      <c r="HO49" s="192"/>
      <c r="HP49" s="192"/>
      <c r="HQ49" s="192"/>
      <c r="HR49" s="192"/>
      <c r="HS49" s="192"/>
      <c r="HT49" s="192"/>
      <c r="HU49" s="192"/>
      <c r="HV49" s="192"/>
      <c r="HW49" s="192"/>
      <c r="HX49" s="192"/>
      <c r="HY49" s="192"/>
      <c r="HZ49" s="192"/>
      <c r="IA49" s="192"/>
      <c r="IB49" s="192"/>
      <c r="IC49" s="192"/>
      <c r="ID49" s="192"/>
      <c r="IE49" s="192"/>
      <c r="IF49" s="192"/>
      <c r="IG49" s="192"/>
      <c r="IH49" s="192"/>
      <c r="II49" s="192"/>
      <c r="IJ49" s="192"/>
      <c r="IK49" s="192"/>
    </row>
    <row r="50" spans="2:245" s="5" customFormat="1" x14ac:dyDescent="0.25">
      <c r="B50" s="68">
        <v>101.7402551449573</v>
      </c>
      <c r="C50" s="18"/>
      <c r="D50" s="144">
        <v>38443</v>
      </c>
      <c r="E50" s="18"/>
      <c r="F50" s="18"/>
      <c r="G50" s="18"/>
      <c r="H50" s="18"/>
      <c r="I50" s="18"/>
      <c r="J50" s="18"/>
      <c r="P50" s="192"/>
      <c r="Q50" s="192"/>
      <c r="R50" s="192"/>
      <c r="S50" s="192"/>
      <c r="T50" s="192"/>
      <c r="U50" s="192"/>
      <c r="V50" s="192"/>
      <c r="W50" s="192"/>
      <c r="X50" s="192"/>
      <c r="Y50" s="192"/>
      <c r="Z50" s="192"/>
      <c r="AA50" s="192"/>
      <c r="AB50" s="192"/>
      <c r="AC50" s="192"/>
      <c r="AD50" s="192"/>
      <c r="AE50" s="192"/>
      <c r="AF50" s="192"/>
      <c r="AG50" s="192"/>
      <c r="AH50" s="192"/>
      <c r="AI50" s="192"/>
      <c r="AJ50" s="192"/>
      <c r="AK50" s="192"/>
      <c r="AL50" s="192"/>
      <c r="AM50" s="192"/>
      <c r="AN50" s="192"/>
      <c r="AO50" s="192"/>
      <c r="AP50" s="192"/>
      <c r="AQ50" s="192"/>
      <c r="AR50" s="192"/>
      <c r="AS50" s="192"/>
      <c r="AT50" s="192"/>
      <c r="AU50" s="192"/>
      <c r="AV50" s="192"/>
      <c r="AW50" s="192"/>
      <c r="AX50" s="192"/>
      <c r="AY50" s="192"/>
      <c r="AZ50" s="192"/>
      <c r="BA50" s="192"/>
      <c r="BB50" s="192"/>
      <c r="BC50" s="192"/>
      <c r="BD50" s="192"/>
      <c r="BE50" s="192"/>
      <c r="BF50" s="192"/>
      <c r="BG50" s="192"/>
      <c r="BH50" s="192"/>
      <c r="BI50" s="192"/>
      <c r="BJ50" s="192"/>
      <c r="BK50" s="192"/>
      <c r="BL50" s="192"/>
      <c r="BM50" s="192"/>
      <c r="BN50" s="192"/>
      <c r="BO50" s="192"/>
      <c r="BP50" s="192"/>
      <c r="BQ50" s="192"/>
      <c r="BR50" s="192"/>
      <c r="BS50" s="192"/>
      <c r="BT50" s="192"/>
      <c r="BU50" s="192"/>
      <c r="BV50" s="192"/>
      <c r="BW50" s="192"/>
      <c r="BX50" s="192"/>
      <c r="BY50" s="192"/>
      <c r="BZ50" s="192"/>
      <c r="CA50" s="192"/>
      <c r="CB50" s="192"/>
      <c r="CC50" s="192"/>
      <c r="CD50" s="192"/>
      <c r="CE50" s="192"/>
      <c r="CF50" s="192"/>
      <c r="CG50" s="192"/>
      <c r="CH50" s="192"/>
      <c r="CI50" s="192"/>
      <c r="CJ50" s="192"/>
      <c r="CK50" s="192"/>
      <c r="CL50" s="192"/>
      <c r="CM50" s="192"/>
      <c r="CN50" s="192"/>
      <c r="CO50" s="192"/>
      <c r="CP50" s="192"/>
      <c r="CQ50" s="192"/>
      <c r="CR50" s="192"/>
      <c r="CS50" s="192"/>
      <c r="CT50" s="192"/>
      <c r="CU50" s="192"/>
      <c r="CV50" s="192"/>
      <c r="CW50" s="192"/>
      <c r="CX50" s="192"/>
      <c r="CY50" s="192"/>
      <c r="CZ50" s="192"/>
      <c r="DA50" s="192"/>
      <c r="DB50" s="192"/>
      <c r="DC50" s="192"/>
      <c r="DD50" s="192"/>
      <c r="DE50" s="192"/>
      <c r="DF50" s="192"/>
      <c r="DG50" s="192"/>
      <c r="DH50" s="192"/>
      <c r="DI50" s="192"/>
      <c r="DJ50" s="192"/>
      <c r="DK50" s="192"/>
      <c r="DL50" s="192"/>
      <c r="DM50" s="192"/>
      <c r="DN50" s="192"/>
      <c r="DO50" s="192"/>
      <c r="DP50" s="192"/>
      <c r="DQ50" s="192"/>
      <c r="DR50" s="192"/>
      <c r="DS50" s="192"/>
      <c r="DT50" s="192"/>
      <c r="DU50" s="192"/>
      <c r="DV50" s="192"/>
      <c r="DW50" s="192"/>
      <c r="DX50" s="192"/>
      <c r="DY50" s="192"/>
      <c r="DZ50" s="192"/>
      <c r="EA50" s="192"/>
      <c r="EB50" s="192"/>
      <c r="EC50" s="192"/>
      <c r="ED50" s="192"/>
      <c r="EE50" s="192"/>
      <c r="EF50" s="192"/>
      <c r="EG50" s="192"/>
      <c r="EH50" s="192"/>
      <c r="EI50" s="192"/>
      <c r="EJ50" s="192"/>
      <c r="EK50" s="192"/>
      <c r="EL50" s="192"/>
      <c r="EM50" s="192"/>
      <c r="EN50" s="192"/>
      <c r="EO50" s="192"/>
      <c r="EP50" s="192"/>
      <c r="EQ50" s="192"/>
      <c r="ER50" s="192"/>
      <c r="ES50" s="192"/>
      <c r="ET50" s="192"/>
      <c r="EU50" s="192"/>
      <c r="EV50" s="192"/>
      <c r="EW50" s="192"/>
      <c r="EX50" s="192"/>
      <c r="EY50" s="192"/>
      <c r="EZ50" s="192"/>
      <c r="FA50" s="192"/>
      <c r="FB50" s="192"/>
      <c r="FC50" s="192"/>
      <c r="FD50" s="192"/>
      <c r="FE50" s="192"/>
      <c r="FF50" s="192"/>
      <c r="FG50" s="192"/>
      <c r="FH50" s="192"/>
      <c r="FI50" s="192"/>
      <c r="FJ50" s="192"/>
      <c r="FK50" s="192"/>
      <c r="FL50" s="192"/>
      <c r="FM50" s="192"/>
      <c r="FN50" s="192"/>
      <c r="FO50" s="192"/>
      <c r="FP50" s="192"/>
      <c r="FQ50" s="192"/>
      <c r="FR50" s="192"/>
      <c r="FS50" s="192"/>
      <c r="FT50" s="192"/>
      <c r="FU50" s="192"/>
      <c r="FV50" s="192"/>
      <c r="FW50" s="192"/>
      <c r="FX50" s="192"/>
      <c r="FY50" s="192"/>
      <c r="FZ50" s="192"/>
      <c r="GA50" s="192"/>
      <c r="GB50" s="192"/>
      <c r="GC50" s="192"/>
      <c r="GD50" s="192"/>
      <c r="GE50" s="192"/>
      <c r="GF50" s="192"/>
      <c r="GG50" s="192"/>
      <c r="GH50" s="192"/>
      <c r="GI50" s="192"/>
      <c r="GJ50" s="192"/>
      <c r="GK50" s="192"/>
      <c r="GL50" s="192"/>
      <c r="GM50" s="192"/>
      <c r="GN50" s="192"/>
      <c r="GO50" s="192"/>
      <c r="GP50" s="192"/>
      <c r="GQ50" s="192"/>
      <c r="GR50" s="192"/>
      <c r="GS50" s="192"/>
      <c r="GT50" s="192"/>
      <c r="GU50" s="192"/>
      <c r="GV50" s="192"/>
      <c r="GW50" s="192"/>
      <c r="GX50" s="192"/>
      <c r="GY50" s="192"/>
      <c r="GZ50" s="192"/>
      <c r="HA50" s="192"/>
      <c r="HB50" s="192"/>
      <c r="HC50" s="192"/>
      <c r="HD50" s="192"/>
      <c r="HE50" s="192"/>
      <c r="HF50" s="192"/>
      <c r="HG50" s="192"/>
      <c r="HH50" s="192"/>
      <c r="HI50" s="192"/>
      <c r="HJ50" s="192"/>
      <c r="HK50" s="192"/>
      <c r="HL50" s="192"/>
      <c r="HM50" s="192"/>
      <c r="HN50" s="192"/>
      <c r="HO50" s="192"/>
      <c r="HP50" s="192"/>
      <c r="HQ50" s="192"/>
      <c r="HR50" s="192"/>
      <c r="HS50" s="192"/>
      <c r="HT50" s="192"/>
      <c r="HU50" s="192"/>
      <c r="HV50" s="192"/>
      <c r="HW50" s="192"/>
      <c r="HX50" s="192"/>
      <c r="HY50" s="192"/>
      <c r="HZ50" s="192"/>
      <c r="IA50" s="192"/>
      <c r="IB50" s="192"/>
      <c r="IC50" s="192"/>
      <c r="ID50" s="192"/>
      <c r="IE50" s="192"/>
      <c r="IF50" s="192"/>
      <c r="IG50" s="192"/>
      <c r="IH50" s="192"/>
      <c r="II50" s="192"/>
      <c r="IJ50" s="192"/>
      <c r="IK50" s="192"/>
    </row>
    <row r="51" spans="2:245" s="5" customFormat="1" x14ac:dyDescent="0.25">
      <c r="B51" s="68">
        <v>101.59373813377621</v>
      </c>
      <c r="C51" s="18"/>
      <c r="D51" s="144">
        <v>38473</v>
      </c>
      <c r="E51" s="18"/>
      <c r="F51" s="18"/>
      <c r="G51" s="18"/>
      <c r="H51" s="18"/>
      <c r="I51" s="18"/>
      <c r="J51" s="18"/>
      <c r="P51" s="192"/>
      <c r="Q51" s="192"/>
      <c r="R51" s="192"/>
      <c r="S51" s="192"/>
      <c r="T51" s="192"/>
      <c r="U51" s="192"/>
      <c r="V51" s="192"/>
      <c r="W51" s="192"/>
      <c r="X51" s="192"/>
      <c r="Y51" s="192"/>
      <c r="Z51" s="192"/>
      <c r="AA51" s="192"/>
      <c r="AB51" s="192"/>
      <c r="AC51" s="192"/>
      <c r="AD51" s="192"/>
      <c r="AE51" s="192"/>
      <c r="AF51" s="192"/>
      <c r="AG51" s="192"/>
      <c r="AH51" s="192"/>
      <c r="AI51" s="192"/>
      <c r="AJ51" s="192"/>
      <c r="AK51" s="192"/>
      <c r="AL51" s="192"/>
      <c r="AM51" s="192"/>
      <c r="AN51" s="192"/>
      <c r="AO51" s="192"/>
      <c r="AP51" s="192"/>
      <c r="AQ51" s="192"/>
      <c r="AR51" s="192"/>
      <c r="AS51" s="192"/>
      <c r="AT51" s="192"/>
      <c r="AU51" s="192"/>
      <c r="AV51" s="192"/>
      <c r="AW51" s="192"/>
      <c r="AX51" s="192"/>
      <c r="AY51" s="192"/>
      <c r="AZ51" s="192"/>
      <c r="BA51" s="192"/>
      <c r="BB51" s="192"/>
      <c r="BC51" s="192"/>
      <c r="BD51" s="192"/>
      <c r="BE51" s="192"/>
      <c r="BF51" s="192"/>
      <c r="BG51" s="192"/>
      <c r="BH51" s="192"/>
      <c r="BI51" s="192"/>
      <c r="BJ51" s="192"/>
      <c r="BK51" s="192"/>
      <c r="BL51" s="192"/>
      <c r="BM51" s="192"/>
      <c r="BN51" s="192"/>
      <c r="BO51" s="192"/>
      <c r="BP51" s="192"/>
      <c r="BQ51" s="192"/>
      <c r="BR51" s="192"/>
      <c r="BS51" s="192"/>
      <c r="BT51" s="192"/>
      <c r="BU51" s="192"/>
      <c r="BV51" s="192"/>
      <c r="BW51" s="192"/>
      <c r="BX51" s="192"/>
      <c r="BY51" s="192"/>
      <c r="BZ51" s="192"/>
      <c r="CA51" s="192"/>
      <c r="CB51" s="192"/>
      <c r="CC51" s="192"/>
      <c r="CD51" s="192"/>
      <c r="CE51" s="192"/>
      <c r="CF51" s="192"/>
      <c r="CG51" s="192"/>
      <c r="CH51" s="192"/>
      <c r="CI51" s="192"/>
      <c r="CJ51" s="192"/>
      <c r="CK51" s="192"/>
      <c r="CL51" s="192"/>
      <c r="CM51" s="192"/>
      <c r="CN51" s="192"/>
      <c r="CO51" s="192"/>
      <c r="CP51" s="192"/>
      <c r="CQ51" s="192"/>
      <c r="CR51" s="192"/>
      <c r="CS51" s="192"/>
      <c r="CT51" s="192"/>
      <c r="CU51" s="192"/>
      <c r="CV51" s="192"/>
      <c r="CW51" s="192"/>
      <c r="CX51" s="192"/>
      <c r="CY51" s="192"/>
      <c r="CZ51" s="192"/>
      <c r="DA51" s="192"/>
      <c r="DB51" s="192"/>
      <c r="DC51" s="192"/>
      <c r="DD51" s="192"/>
      <c r="DE51" s="192"/>
      <c r="DF51" s="192"/>
      <c r="DG51" s="192"/>
      <c r="DH51" s="192"/>
      <c r="DI51" s="192"/>
      <c r="DJ51" s="192"/>
      <c r="DK51" s="192"/>
      <c r="DL51" s="192"/>
      <c r="DM51" s="192"/>
      <c r="DN51" s="192"/>
      <c r="DO51" s="192"/>
      <c r="DP51" s="192"/>
      <c r="DQ51" s="192"/>
      <c r="DR51" s="192"/>
      <c r="DS51" s="192"/>
      <c r="DT51" s="192"/>
      <c r="DU51" s="192"/>
      <c r="DV51" s="192"/>
      <c r="DW51" s="192"/>
      <c r="DX51" s="192"/>
      <c r="DY51" s="192"/>
      <c r="DZ51" s="192"/>
      <c r="EA51" s="192"/>
      <c r="EB51" s="192"/>
      <c r="EC51" s="192"/>
      <c r="ED51" s="192"/>
      <c r="EE51" s="192"/>
      <c r="EF51" s="192"/>
      <c r="EG51" s="192"/>
      <c r="EH51" s="192"/>
      <c r="EI51" s="192"/>
      <c r="EJ51" s="192"/>
      <c r="EK51" s="192"/>
      <c r="EL51" s="192"/>
      <c r="EM51" s="192"/>
      <c r="EN51" s="192"/>
      <c r="EO51" s="192"/>
      <c r="EP51" s="192"/>
      <c r="EQ51" s="192"/>
      <c r="ER51" s="192"/>
      <c r="ES51" s="192"/>
      <c r="ET51" s="192"/>
      <c r="EU51" s="192"/>
      <c r="EV51" s="192"/>
      <c r="EW51" s="192"/>
      <c r="EX51" s="192"/>
      <c r="EY51" s="192"/>
      <c r="EZ51" s="192"/>
      <c r="FA51" s="192"/>
      <c r="FB51" s="192"/>
      <c r="FC51" s="192"/>
      <c r="FD51" s="192"/>
      <c r="FE51" s="192"/>
      <c r="FF51" s="192"/>
      <c r="FG51" s="192"/>
      <c r="FH51" s="192"/>
      <c r="FI51" s="192"/>
      <c r="FJ51" s="192"/>
      <c r="FK51" s="192"/>
      <c r="FL51" s="192"/>
      <c r="FM51" s="192"/>
      <c r="FN51" s="192"/>
      <c r="FO51" s="192"/>
      <c r="FP51" s="192"/>
      <c r="FQ51" s="192"/>
      <c r="FR51" s="192"/>
      <c r="FS51" s="192"/>
      <c r="FT51" s="192"/>
      <c r="FU51" s="192"/>
      <c r="FV51" s="192"/>
      <c r="FW51" s="192"/>
      <c r="FX51" s="192"/>
      <c r="FY51" s="192"/>
      <c r="FZ51" s="192"/>
      <c r="GA51" s="192"/>
      <c r="GB51" s="192"/>
      <c r="GC51" s="192"/>
      <c r="GD51" s="192"/>
      <c r="GE51" s="192"/>
      <c r="GF51" s="192"/>
      <c r="GG51" s="192"/>
      <c r="GH51" s="192"/>
      <c r="GI51" s="192"/>
      <c r="GJ51" s="192"/>
      <c r="GK51" s="192"/>
      <c r="GL51" s="192"/>
      <c r="GM51" s="192"/>
      <c r="GN51" s="192"/>
      <c r="GO51" s="192"/>
      <c r="GP51" s="192"/>
      <c r="GQ51" s="192"/>
      <c r="GR51" s="192"/>
      <c r="GS51" s="192"/>
      <c r="GT51" s="192"/>
      <c r="GU51" s="192"/>
      <c r="GV51" s="192"/>
      <c r="GW51" s="192"/>
      <c r="GX51" s="192"/>
      <c r="GY51" s="192"/>
      <c r="GZ51" s="192"/>
      <c r="HA51" s="192"/>
      <c r="HB51" s="192"/>
      <c r="HC51" s="192"/>
      <c r="HD51" s="192"/>
      <c r="HE51" s="192"/>
      <c r="HF51" s="192"/>
      <c r="HG51" s="192"/>
      <c r="HH51" s="192"/>
      <c r="HI51" s="192"/>
      <c r="HJ51" s="192"/>
      <c r="HK51" s="192"/>
      <c r="HL51" s="192"/>
      <c r="HM51" s="192"/>
      <c r="HN51" s="192"/>
      <c r="HO51" s="192"/>
      <c r="HP51" s="192"/>
      <c r="HQ51" s="192"/>
      <c r="HR51" s="192"/>
      <c r="HS51" s="192"/>
      <c r="HT51" s="192"/>
      <c r="HU51" s="192"/>
      <c r="HV51" s="192"/>
      <c r="HW51" s="192"/>
      <c r="HX51" s="192"/>
      <c r="HY51" s="192"/>
      <c r="HZ51" s="192"/>
      <c r="IA51" s="192"/>
      <c r="IB51" s="192"/>
      <c r="IC51" s="192"/>
      <c r="ID51" s="192"/>
      <c r="IE51" s="192"/>
      <c r="IF51" s="192"/>
      <c r="IG51" s="192"/>
      <c r="IH51" s="192"/>
      <c r="II51" s="192"/>
      <c r="IJ51" s="192"/>
      <c r="IK51" s="192"/>
    </row>
    <row r="52" spans="2:245" s="5" customFormat="1" x14ac:dyDescent="0.25">
      <c r="B52" s="68">
        <v>101.04360912796766</v>
      </c>
      <c r="C52" s="18"/>
      <c r="D52" s="144">
        <v>38504</v>
      </c>
      <c r="E52" s="18"/>
      <c r="F52" s="18"/>
      <c r="G52" s="18"/>
      <c r="H52" s="18"/>
      <c r="I52" s="18"/>
      <c r="J52" s="18"/>
      <c r="P52" s="192"/>
      <c r="Q52" s="192"/>
      <c r="R52" s="192"/>
      <c r="S52" s="192"/>
      <c r="T52" s="192"/>
      <c r="U52" s="192"/>
      <c r="V52" s="192"/>
      <c r="W52" s="192"/>
      <c r="X52" s="192"/>
      <c r="Y52" s="192"/>
      <c r="Z52" s="192"/>
      <c r="AA52" s="192"/>
      <c r="AB52" s="192"/>
      <c r="AC52" s="192"/>
      <c r="AD52" s="192"/>
      <c r="AE52" s="192"/>
      <c r="AF52" s="192"/>
      <c r="AG52" s="192"/>
      <c r="AH52" s="192"/>
      <c r="AI52" s="192"/>
      <c r="AJ52" s="192"/>
      <c r="AK52" s="192"/>
      <c r="AL52" s="192"/>
      <c r="AM52" s="192"/>
      <c r="AN52" s="192"/>
      <c r="AO52" s="192"/>
      <c r="AP52" s="192"/>
      <c r="AQ52" s="192"/>
      <c r="AR52" s="192"/>
      <c r="AS52" s="192"/>
      <c r="AT52" s="192"/>
      <c r="AU52" s="192"/>
      <c r="AV52" s="192"/>
      <c r="AW52" s="192"/>
      <c r="AX52" s="192"/>
      <c r="AY52" s="192"/>
      <c r="AZ52" s="192"/>
      <c r="BA52" s="192"/>
      <c r="BB52" s="192"/>
      <c r="BC52" s="192"/>
      <c r="BD52" s="192"/>
      <c r="BE52" s="192"/>
      <c r="BF52" s="192"/>
      <c r="BG52" s="192"/>
      <c r="BH52" s="192"/>
      <c r="BI52" s="192"/>
      <c r="BJ52" s="192"/>
      <c r="BK52" s="192"/>
      <c r="BL52" s="192"/>
      <c r="BM52" s="192"/>
      <c r="BN52" s="192"/>
      <c r="BO52" s="192"/>
      <c r="BP52" s="192"/>
      <c r="BQ52" s="192"/>
      <c r="BR52" s="192"/>
      <c r="BS52" s="192"/>
      <c r="BT52" s="192"/>
      <c r="BU52" s="192"/>
      <c r="BV52" s="192"/>
      <c r="BW52" s="192"/>
      <c r="BX52" s="192"/>
      <c r="BY52" s="192"/>
      <c r="BZ52" s="192"/>
      <c r="CA52" s="192"/>
      <c r="CB52" s="192"/>
      <c r="CC52" s="192"/>
      <c r="CD52" s="192"/>
      <c r="CE52" s="192"/>
      <c r="CF52" s="192"/>
      <c r="CG52" s="192"/>
      <c r="CH52" s="192"/>
      <c r="CI52" s="192"/>
      <c r="CJ52" s="192"/>
      <c r="CK52" s="192"/>
      <c r="CL52" s="192"/>
      <c r="CM52" s="192"/>
      <c r="CN52" s="192"/>
      <c r="CO52" s="192"/>
      <c r="CP52" s="192"/>
      <c r="CQ52" s="192"/>
      <c r="CR52" s="192"/>
      <c r="CS52" s="192"/>
      <c r="CT52" s="192"/>
      <c r="CU52" s="192"/>
      <c r="CV52" s="192"/>
      <c r="CW52" s="192"/>
      <c r="CX52" s="192"/>
      <c r="CY52" s="192"/>
      <c r="CZ52" s="192"/>
      <c r="DA52" s="192"/>
      <c r="DB52" s="192"/>
      <c r="DC52" s="192"/>
      <c r="DD52" s="192"/>
      <c r="DE52" s="192"/>
      <c r="DF52" s="192"/>
      <c r="DG52" s="192"/>
      <c r="DH52" s="192"/>
      <c r="DI52" s="192"/>
      <c r="DJ52" s="192"/>
      <c r="DK52" s="192"/>
      <c r="DL52" s="192"/>
      <c r="DM52" s="192"/>
      <c r="DN52" s="192"/>
      <c r="DO52" s="192"/>
      <c r="DP52" s="192"/>
      <c r="DQ52" s="192"/>
      <c r="DR52" s="192"/>
      <c r="DS52" s="192"/>
      <c r="DT52" s="192"/>
      <c r="DU52" s="192"/>
      <c r="DV52" s="192"/>
      <c r="DW52" s="192"/>
      <c r="DX52" s="192"/>
      <c r="DY52" s="192"/>
      <c r="DZ52" s="192"/>
      <c r="EA52" s="192"/>
      <c r="EB52" s="192"/>
      <c r="EC52" s="192"/>
      <c r="ED52" s="192"/>
      <c r="EE52" s="192"/>
      <c r="EF52" s="192"/>
      <c r="EG52" s="192"/>
      <c r="EH52" s="192"/>
      <c r="EI52" s="192"/>
      <c r="EJ52" s="192"/>
      <c r="EK52" s="192"/>
      <c r="EL52" s="192"/>
      <c r="EM52" s="192"/>
      <c r="EN52" s="192"/>
      <c r="EO52" s="192"/>
      <c r="EP52" s="192"/>
      <c r="EQ52" s="192"/>
      <c r="ER52" s="192"/>
      <c r="ES52" s="192"/>
      <c r="ET52" s="192"/>
      <c r="EU52" s="192"/>
      <c r="EV52" s="192"/>
      <c r="EW52" s="192"/>
      <c r="EX52" s="192"/>
      <c r="EY52" s="192"/>
      <c r="EZ52" s="192"/>
      <c r="FA52" s="192"/>
      <c r="FB52" s="192"/>
      <c r="FC52" s="192"/>
      <c r="FD52" s="192"/>
      <c r="FE52" s="192"/>
      <c r="FF52" s="192"/>
      <c r="FG52" s="192"/>
      <c r="FH52" s="192"/>
      <c r="FI52" s="192"/>
      <c r="FJ52" s="192"/>
      <c r="FK52" s="192"/>
      <c r="FL52" s="192"/>
      <c r="FM52" s="192"/>
      <c r="FN52" s="192"/>
      <c r="FO52" s="192"/>
      <c r="FP52" s="192"/>
      <c r="FQ52" s="192"/>
      <c r="FR52" s="192"/>
      <c r="FS52" s="192"/>
      <c r="FT52" s="192"/>
      <c r="FU52" s="192"/>
      <c r="FV52" s="192"/>
      <c r="FW52" s="192"/>
      <c r="FX52" s="192"/>
      <c r="FY52" s="192"/>
      <c r="FZ52" s="192"/>
      <c r="GA52" s="192"/>
      <c r="GB52" s="192"/>
      <c r="GC52" s="192"/>
      <c r="GD52" s="192"/>
      <c r="GE52" s="192"/>
      <c r="GF52" s="192"/>
      <c r="GG52" s="192"/>
      <c r="GH52" s="192"/>
      <c r="GI52" s="192"/>
      <c r="GJ52" s="192"/>
      <c r="GK52" s="192"/>
      <c r="GL52" s="192"/>
      <c r="GM52" s="192"/>
      <c r="GN52" s="192"/>
      <c r="GO52" s="192"/>
      <c r="GP52" s="192"/>
      <c r="GQ52" s="192"/>
      <c r="GR52" s="192"/>
      <c r="GS52" s="192"/>
      <c r="GT52" s="192"/>
      <c r="GU52" s="192"/>
      <c r="GV52" s="192"/>
      <c r="GW52" s="192"/>
      <c r="GX52" s="192"/>
      <c r="GY52" s="192"/>
      <c r="GZ52" s="192"/>
      <c r="HA52" s="192"/>
      <c r="HB52" s="192"/>
      <c r="HC52" s="192"/>
      <c r="HD52" s="192"/>
      <c r="HE52" s="192"/>
      <c r="HF52" s="192"/>
      <c r="HG52" s="192"/>
      <c r="HH52" s="192"/>
      <c r="HI52" s="192"/>
      <c r="HJ52" s="192"/>
      <c r="HK52" s="192"/>
      <c r="HL52" s="192"/>
      <c r="HM52" s="192"/>
      <c r="HN52" s="192"/>
      <c r="HO52" s="192"/>
      <c r="HP52" s="192"/>
      <c r="HQ52" s="192"/>
      <c r="HR52" s="192"/>
      <c r="HS52" s="192"/>
      <c r="HT52" s="192"/>
      <c r="HU52" s="192"/>
      <c r="HV52" s="192"/>
      <c r="HW52" s="192"/>
      <c r="HX52" s="192"/>
      <c r="HY52" s="192"/>
      <c r="HZ52" s="192"/>
      <c r="IA52" s="192"/>
      <c r="IB52" s="192"/>
      <c r="IC52" s="192"/>
      <c r="ID52" s="192"/>
      <c r="IE52" s="192"/>
      <c r="IF52" s="192"/>
      <c r="IG52" s="192"/>
      <c r="IH52" s="192"/>
      <c r="II52" s="192"/>
      <c r="IJ52" s="192"/>
      <c r="IK52" s="192"/>
    </row>
    <row r="53" spans="2:245" s="5" customFormat="1" x14ac:dyDescent="0.25">
      <c r="B53" s="68">
        <v>101.26964111262909</v>
      </c>
      <c r="C53" s="18"/>
      <c r="D53" s="144">
        <v>38534</v>
      </c>
      <c r="E53" s="18"/>
      <c r="F53" s="18"/>
      <c r="G53" s="18"/>
      <c r="H53" s="18"/>
      <c r="I53" s="18"/>
      <c r="J53" s="18"/>
      <c r="P53" s="192"/>
      <c r="Q53" s="192"/>
      <c r="R53" s="192"/>
      <c r="S53" s="192"/>
      <c r="T53" s="192"/>
      <c r="U53" s="192"/>
      <c r="V53" s="192"/>
      <c r="W53" s="192"/>
      <c r="X53" s="192"/>
      <c r="Y53" s="192"/>
      <c r="Z53" s="192"/>
      <c r="AA53" s="192"/>
      <c r="AB53" s="192"/>
      <c r="AC53" s="192"/>
      <c r="AD53" s="192"/>
      <c r="AE53" s="192"/>
      <c r="AF53" s="192"/>
      <c r="AG53" s="192"/>
      <c r="AH53" s="192"/>
      <c r="AI53" s="192"/>
      <c r="AJ53" s="192"/>
      <c r="AK53" s="192"/>
      <c r="AL53" s="192"/>
      <c r="AM53" s="192"/>
      <c r="AN53" s="192"/>
      <c r="AO53" s="192"/>
      <c r="AP53" s="192"/>
      <c r="AQ53" s="192"/>
      <c r="AR53" s="192"/>
      <c r="AS53" s="192"/>
      <c r="AT53" s="192"/>
      <c r="AU53" s="192"/>
      <c r="AV53" s="192"/>
      <c r="AW53" s="192"/>
      <c r="AX53" s="192"/>
      <c r="AY53" s="192"/>
      <c r="AZ53" s="192"/>
      <c r="BA53" s="192"/>
      <c r="BB53" s="192"/>
      <c r="BC53" s="192"/>
      <c r="BD53" s="192"/>
      <c r="BE53" s="192"/>
      <c r="BF53" s="192"/>
      <c r="BG53" s="192"/>
      <c r="BH53" s="192"/>
      <c r="BI53" s="192"/>
      <c r="BJ53" s="192"/>
      <c r="BK53" s="192"/>
      <c r="BL53" s="192"/>
      <c r="BM53" s="192"/>
      <c r="BN53" s="192"/>
      <c r="BO53" s="192"/>
      <c r="BP53" s="192"/>
      <c r="BQ53" s="192"/>
      <c r="BR53" s="192"/>
      <c r="BS53" s="192"/>
      <c r="BT53" s="192"/>
      <c r="BU53" s="192"/>
      <c r="BV53" s="192"/>
      <c r="BW53" s="192"/>
      <c r="BX53" s="192"/>
      <c r="BY53" s="192"/>
      <c r="BZ53" s="192"/>
      <c r="CA53" s="192"/>
      <c r="CB53" s="192"/>
      <c r="CC53" s="192"/>
      <c r="CD53" s="192"/>
      <c r="CE53" s="192"/>
      <c r="CF53" s="192"/>
      <c r="CG53" s="192"/>
      <c r="CH53" s="192"/>
      <c r="CI53" s="192"/>
      <c r="CJ53" s="192"/>
      <c r="CK53" s="192"/>
      <c r="CL53" s="192"/>
      <c r="CM53" s="192"/>
      <c r="CN53" s="192"/>
      <c r="CO53" s="192"/>
      <c r="CP53" s="192"/>
      <c r="CQ53" s="192"/>
      <c r="CR53" s="192"/>
      <c r="CS53" s="192"/>
      <c r="CT53" s="192"/>
      <c r="CU53" s="192"/>
      <c r="CV53" s="192"/>
      <c r="CW53" s="192"/>
      <c r="CX53" s="192"/>
      <c r="CY53" s="192"/>
      <c r="CZ53" s="192"/>
      <c r="DA53" s="192"/>
      <c r="DB53" s="192"/>
      <c r="DC53" s="192"/>
      <c r="DD53" s="192"/>
      <c r="DE53" s="192"/>
      <c r="DF53" s="192"/>
      <c r="DG53" s="192"/>
      <c r="DH53" s="192"/>
      <c r="DI53" s="192"/>
      <c r="DJ53" s="192"/>
      <c r="DK53" s="192"/>
      <c r="DL53" s="192"/>
      <c r="DM53" s="192"/>
      <c r="DN53" s="192"/>
      <c r="DO53" s="192"/>
      <c r="DP53" s="192"/>
      <c r="DQ53" s="192"/>
      <c r="DR53" s="192"/>
      <c r="DS53" s="192"/>
      <c r="DT53" s="192"/>
      <c r="DU53" s="192"/>
      <c r="DV53" s="192"/>
      <c r="DW53" s="192"/>
      <c r="DX53" s="192"/>
      <c r="DY53" s="192"/>
      <c r="DZ53" s="192"/>
      <c r="EA53" s="192"/>
      <c r="EB53" s="192"/>
      <c r="EC53" s="192"/>
      <c r="ED53" s="192"/>
      <c r="EE53" s="192"/>
      <c r="EF53" s="192"/>
      <c r="EG53" s="192"/>
      <c r="EH53" s="192"/>
      <c r="EI53" s="192"/>
      <c r="EJ53" s="192"/>
      <c r="EK53" s="192"/>
      <c r="EL53" s="192"/>
      <c r="EM53" s="192"/>
      <c r="EN53" s="192"/>
      <c r="EO53" s="192"/>
      <c r="EP53" s="192"/>
      <c r="EQ53" s="192"/>
      <c r="ER53" s="192"/>
      <c r="ES53" s="192"/>
      <c r="ET53" s="192"/>
      <c r="EU53" s="192"/>
      <c r="EV53" s="192"/>
      <c r="EW53" s="192"/>
      <c r="EX53" s="192"/>
      <c r="EY53" s="192"/>
      <c r="EZ53" s="192"/>
      <c r="FA53" s="192"/>
      <c r="FB53" s="192"/>
      <c r="FC53" s="192"/>
      <c r="FD53" s="192"/>
      <c r="FE53" s="192"/>
      <c r="FF53" s="192"/>
      <c r="FG53" s="192"/>
      <c r="FH53" s="192"/>
      <c r="FI53" s="192"/>
      <c r="FJ53" s="192"/>
      <c r="FK53" s="192"/>
      <c r="FL53" s="192"/>
      <c r="FM53" s="192"/>
      <c r="FN53" s="192"/>
      <c r="FO53" s="192"/>
      <c r="FP53" s="192"/>
      <c r="FQ53" s="192"/>
      <c r="FR53" s="192"/>
      <c r="FS53" s="192"/>
      <c r="FT53" s="192"/>
      <c r="FU53" s="192"/>
      <c r="FV53" s="192"/>
      <c r="FW53" s="192"/>
      <c r="FX53" s="192"/>
      <c r="FY53" s="192"/>
      <c r="FZ53" s="192"/>
      <c r="GA53" s="192"/>
      <c r="GB53" s="192"/>
      <c r="GC53" s="192"/>
      <c r="GD53" s="192"/>
      <c r="GE53" s="192"/>
      <c r="GF53" s="192"/>
      <c r="GG53" s="192"/>
      <c r="GH53" s="192"/>
      <c r="GI53" s="192"/>
      <c r="GJ53" s="192"/>
      <c r="GK53" s="192"/>
      <c r="GL53" s="192"/>
      <c r="GM53" s="192"/>
      <c r="GN53" s="192"/>
      <c r="GO53" s="192"/>
      <c r="GP53" s="192"/>
      <c r="GQ53" s="192"/>
      <c r="GR53" s="192"/>
      <c r="GS53" s="192"/>
      <c r="GT53" s="192"/>
      <c r="GU53" s="192"/>
      <c r="GV53" s="192"/>
      <c r="GW53" s="192"/>
      <c r="GX53" s="192"/>
      <c r="GY53" s="192"/>
      <c r="GZ53" s="192"/>
      <c r="HA53" s="192"/>
      <c r="HB53" s="192"/>
      <c r="HC53" s="192"/>
      <c r="HD53" s="192"/>
      <c r="HE53" s="192"/>
      <c r="HF53" s="192"/>
      <c r="HG53" s="192"/>
      <c r="HH53" s="192"/>
      <c r="HI53" s="192"/>
      <c r="HJ53" s="192"/>
      <c r="HK53" s="192"/>
      <c r="HL53" s="192"/>
      <c r="HM53" s="192"/>
      <c r="HN53" s="192"/>
      <c r="HO53" s="192"/>
      <c r="HP53" s="192"/>
      <c r="HQ53" s="192"/>
      <c r="HR53" s="192"/>
      <c r="HS53" s="192"/>
      <c r="HT53" s="192"/>
      <c r="HU53" s="192"/>
      <c r="HV53" s="192"/>
      <c r="HW53" s="192"/>
      <c r="HX53" s="192"/>
      <c r="HY53" s="192"/>
      <c r="HZ53" s="192"/>
      <c r="IA53" s="192"/>
      <c r="IB53" s="192"/>
      <c r="IC53" s="192"/>
      <c r="ID53" s="192"/>
      <c r="IE53" s="192"/>
      <c r="IF53" s="192"/>
      <c r="IG53" s="192"/>
      <c r="IH53" s="192"/>
      <c r="II53" s="192"/>
      <c r="IJ53" s="192"/>
      <c r="IK53" s="192"/>
    </row>
    <row r="54" spans="2:245" s="5" customFormat="1" x14ac:dyDescent="0.25">
      <c r="B54" s="68">
        <v>101.75754445654678</v>
      </c>
      <c r="C54" s="18"/>
      <c r="D54" s="144">
        <v>38565</v>
      </c>
      <c r="E54" s="18"/>
      <c r="F54" s="18"/>
      <c r="G54" s="18"/>
      <c r="H54" s="18"/>
      <c r="I54" s="18"/>
      <c r="J54" s="18"/>
    </row>
    <row r="55" spans="2:245" s="5" customFormat="1" x14ac:dyDescent="0.25">
      <c r="B55" s="68">
        <v>102.21312472460752</v>
      </c>
      <c r="C55" s="18"/>
      <c r="D55" s="144">
        <v>38596</v>
      </c>
      <c r="E55" s="18"/>
      <c r="F55" s="18"/>
      <c r="G55" s="18"/>
      <c r="H55" s="18"/>
      <c r="I55" s="18"/>
      <c r="J55" s="18"/>
    </row>
    <row r="56" spans="2:245" s="5" customFormat="1" x14ac:dyDescent="0.25">
      <c r="B56" s="68">
        <v>102.01826831647615</v>
      </c>
      <c r="C56" s="18"/>
      <c r="D56" s="144">
        <v>38626</v>
      </c>
      <c r="E56" s="18"/>
      <c r="F56" s="18"/>
      <c r="G56" s="18"/>
      <c r="H56" s="18"/>
      <c r="I56" s="18"/>
      <c r="J56" s="18"/>
    </row>
    <row r="57" spans="2:245" s="5" customFormat="1" x14ac:dyDescent="0.25">
      <c r="B57" s="68">
        <v>101.89780271661795</v>
      </c>
      <c r="C57" s="18"/>
      <c r="D57" s="144">
        <v>38657</v>
      </c>
      <c r="E57" s="18"/>
      <c r="F57" s="18"/>
      <c r="G57" s="18"/>
      <c r="H57" s="18"/>
      <c r="I57" s="18"/>
      <c r="J57" s="18"/>
    </row>
    <row r="58" spans="2:245" s="5" customFormat="1" x14ac:dyDescent="0.25">
      <c r="B58" s="68">
        <v>102.40528989597613</v>
      </c>
      <c r="C58" s="18"/>
      <c r="D58" s="144">
        <v>38687</v>
      </c>
      <c r="E58" s="199">
        <f>+AVERAGE(B47:B58)</f>
        <v>101.91633457470721</v>
      </c>
      <c r="F58" s="18"/>
      <c r="G58" s="18"/>
      <c r="H58" s="18"/>
      <c r="I58" s="18"/>
      <c r="J58" s="18"/>
    </row>
    <row r="59" spans="2:245" s="5" customFormat="1" x14ac:dyDescent="0.25">
      <c r="B59" s="68">
        <v>102.21409038496267</v>
      </c>
      <c r="C59" s="18"/>
      <c r="D59" s="144">
        <v>38718</v>
      </c>
      <c r="E59" s="199">
        <f t="shared" ref="E59:E122" si="1">+AVERAGE(B48:B59)</f>
        <v>101.84663484419907</v>
      </c>
      <c r="F59" s="18"/>
      <c r="G59" s="18"/>
      <c r="H59" s="18"/>
      <c r="I59" s="18"/>
      <c r="J59" s="18"/>
    </row>
    <row r="60" spans="2:245" s="5" customFormat="1" x14ac:dyDescent="0.25">
      <c r="B60" s="68">
        <v>103.16116181772637</v>
      </c>
      <c r="C60" s="18"/>
      <c r="D60" s="144">
        <v>38749</v>
      </c>
      <c r="E60" s="199">
        <f t="shared" si="1"/>
        <v>101.90958963005693</v>
      </c>
      <c r="F60" s="18"/>
      <c r="G60" s="18"/>
      <c r="H60" s="18"/>
      <c r="I60" s="18"/>
      <c r="J60" s="18"/>
    </row>
    <row r="61" spans="2:245" s="5" customFormat="1" x14ac:dyDescent="0.25">
      <c r="B61" s="68">
        <v>103.18445123382357</v>
      </c>
      <c r="C61" s="18"/>
      <c r="D61" s="144">
        <v>38777</v>
      </c>
      <c r="E61" s="199">
        <f t="shared" si="1"/>
        <v>102.04158142217229</v>
      </c>
      <c r="F61" s="18"/>
      <c r="G61" s="18"/>
      <c r="H61" s="18"/>
      <c r="I61" s="18"/>
      <c r="J61" s="18"/>
    </row>
    <row r="62" spans="2:245" s="5" customFormat="1" x14ac:dyDescent="0.25">
      <c r="B62" s="68">
        <v>102.87850717632843</v>
      </c>
      <c r="C62" s="18"/>
      <c r="D62" s="144">
        <v>38808</v>
      </c>
      <c r="E62" s="199">
        <f t="shared" si="1"/>
        <v>102.13643575811987</v>
      </c>
      <c r="F62" s="18"/>
      <c r="G62" s="18"/>
      <c r="H62" s="18"/>
      <c r="I62" s="18"/>
      <c r="J62" s="18"/>
    </row>
    <row r="63" spans="2:245" s="5" customFormat="1" x14ac:dyDescent="0.25">
      <c r="B63" s="68">
        <v>102.96701566673048</v>
      </c>
      <c r="C63" s="18"/>
      <c r="D63" s="144">
        <v>38838</v>
      </c>
      <c r="E63" s="199">
        <f t="shared" si="1"/>
        <v>102.25087555253275</v>
      </c>
      <c r="F63" s="18"/>
      <c r="G63" s="18"/>
      <c r="H63" s="18"/>
      <c r="I63" s="18"/>
      <c r="J63" s="18"/>
    </row>
    <row r="64" spans="2:245" s="5" customFormat="1" x14ac:dyDescent="0.25">
      <c r="B64" s="68">
        <v>102.92837354551536</v>
      </c>
      <c r="C64" s="18"/>
      <c r="D64" s="144">
        <v>38869</v>
      </c>
      <c r="E64" s="199">
        <f t="shared" si="1"/>
        <v>102.40793925399504</v>
      </c>
      <c r="F64" s="18"/>
      <c r="G64" s="18"/>
      <c r="H64" s="18"/>
      <c r="I64" s="18"/>
      <c r="J64" s="18"/>
    </row>
    <row r="65" spans="2:10" s="5" customFormat="1" x14ac:dyDescent="0.25">
      <c r="B65" s="68">
        <v>102.40822816783141</v>
      </c>
      <c r="C65" s="18"/>
      <c r="D65" s="144">
        <v>38899</v>
      </c>
      <c r="E65" s="199">
        <f t="shared" si="1"/>
        <v>102.50282150859522</v>
      </c>
      <c r="F65" s="18"/>
      <c r="G65" s="18"/>
      <c r="H65" s="18"/>
      <c r="I65" s="18"/>
      <c r="J65" s="18"/>
    </row>
    <row r="66" spans="2:10" s="5" customFormat="1" x14ac:dyDescent="0.25">
      <c r="B66" s="68">
        <v>102.21186802030306</v>
      </c>
      <c r="C66" s="18"/>
      <c r="D66" s="144">
        <v>38930</v>
      </c>
      <c r="E66" s="199">
        <f t="shared" si="1"/>
        <v>102.54068180557492</v>
      </c>
      <c r="F66" s="18"/>
      <c r="G66" s="18"/>
      <c r="H66" s="18"/>
      <c r="I66" s="18"/>
      <c r="J66" s="18"/>
    </row>
    <row r="67" spans="2:10" s="5" customFormat="1" x14ac:dyDescent="0.25">
      <c r="B67" s="68">
        <v>102.50331294915406</v>
      </c>
      <c r="C67" s="18"/>
      <c r="D67" s="144">
        <v>38961</v>
      </c>
      <c r="E67" s="199">
        <f t="shared" si="1"/>
        <v>102.56486415762045</v>
      </c>
      <c r="F67" s="18"/>
      <c r="G67" s="18"/>
      <c r="H67" s="18"/>
      <c r="I67" s="18"/>
      <c r="J67" s="18"/>
    </row>
    <row r="68" spans="2:10" s="5" customFormat="1" x14ac:dyDescent="0.25">
      <c r="B68" s="68">
        <v>103.22582964341909</v>
      </c>
      <c r="C68" s="18"/>
      <c r="D68" s="144">
        <v>38991</v>
      </c>
      <c r="E68" s="199">
        <f t="shared" si="1"/>
        <v>102.66549426819905</v>
      </c>
      <c r="F68" s="18"/>
      <c r="G68" s="18"/>
      <c r="H68" s="18"/>
      <c r="I68" s="18"/>
      <c r="J68" s="18"/>
    </row>
    <row r="69" spans="2:10" s="5" customFormat="1" x14ac:dyDescent="0.25">
      <c r="B69" s="68">
        <v>103.2596482558005</v>
      </c>
      <c r="C69" s="18"/>
      <c r="D69" s="144">
        <v>39022</v>
      </c>
      <c r="E69" s="199">
        <f t="shared" si="1"/>
        <v>102.77898139646426</v>
      </c>
      <c r="F69" s="18"/>
      <c r="G69" s="18"/>
      <c r="H69" s="18"/>
      <c r="I69" s="18"/>
      <c r="J69" s="18"/>
    </row>
    <row r="70" spans="2:10" s="5" customFormat="1" x14ac:dyDescent="0.25">
      <c r="B70" s="68">
        <v>103.73682987194488</v>
      </c>
      <c r="C70" s="18"/>
      <c r="D70" s="144">
        <v>39052</v>
      </c>
      <c r="E70" s="199">
        <f t="shared" si="1"/>
        <v>102.88994306112833</v>
      </c>
      <c r="F70" s="18"/>
      <c r="G70" s="18"/>
      <c r="H70" s="18"/>
      <c r="I70" s="18"/>
      <c r="J70" s="18"/>
    </row>
    <row r="71" spans="2:10" s="5" customFormat="1" x14ac:dyDescent="0.25">
      <c r="B71" s="68">
        <v>103.14377113981365</v>
      </c>
      <c r="C71" s="18"/>
      <c r="D71" s="144">
        <v>39083</v>
      </c>
      <c r="E71" s="199">
        <f t="shared" si="1"/>
        <v>102.9674164573659</v>
      </c>
      <c r="F71" s="18"/>
      <c r="G71" s="18"/>
      <c r="H71" s="18"/>
      <c r="I71" s="18"/>
      <c r="J71" s="18"/>
    </row>
    <row r="72" spans="2:10" s="5" customFormat="1" x14ac:dyDescent="0.25">
      <c r="B72" s="68">
        <v>102.42974264108216</v>
      </c>
      <c r="C72" s="18"/>
      <c r="D72" s="144">
        <v>39114</v>
      </c>
      <c r="E72" s="199">
        <f t="shared" si="1"/>
        <v>102.90646485931222</v>
      </c>
      <c r="F72" s="18"/>
      <c r="G72" s="18"/>
      <c r="H72" s="18"/>
      <c r="I72" s="18"/>
      <c r="J72" s="18"/>
    </row>
    <row r="73" spans="2:10" s="5" customFormat="1" x14ac:dyDescent="0.25">
      <c r="B73" s="68">
        <v>101.47251857614992</v>
      </c>
      <c r="C73" s="18"/>
      <c r="D73" s="144">
        <v>39142</v>
      </c>
      <c r="E73" s="199">
        <f t="shared" si="1"/>
        <v>102.76380380450608</v>
      </c>
      <c r="F73" s="18"/>
      <c r="G73" s="18"/>
      <c r="H73" s="18"/>
      <c r="I73" s="18"/>
      <c r="J73" s="18"/>
    </row>
    <row r="74" spans="2:10" s="5" customFormat="1" x14ac:dyDescent="0.25">
      <c r="B74" s="68">
        <v>100.88275684505564</v>
      </c>
      <c r="C74" s="18"/>
      <c r="D74" s="144">
        <v>39173</v>
      </c>
      <c r="E74" s="199">
        <f t="shared" si="1"/>
        <v>102.59749127690002</v>
      </c>
      <c r="F74" s="18"/>
      <c r="G74" s="18"/>
      <c r="H74" s="18"/>
      <c r="I74" s="18"/>
      <c r="J74" s="18"/>
    </row>
    <row r="75" spans="2:10" s="5" customFormat="1" x14ac:dyDescent="0.25">
      <c r="B75" s="68">
        <v>101.16875861509023</v>
      </c>
      <c r="C75" s="18"/>
      <c r="D75" s="144">
        <v>39203</v>
      </c>
      <c r="E75" s="199">
        <f t="shared" si="1"/>
        <v>102.44763652259667</v>
      </c>
      <c r="F75" s="18"/>
      <c r="G75" s="18"/>
      <c r="H75" s="18"/>
      <c r="I75" s="18"/>
      <c r="J75" s="18"/>
    </row>
    <row r="76" spans="2:10" s="5" customFormat="1" x14ac:dyDescent="0.25">
      <c r="B76" s="68">
        <v>101.73414686410503</v>
      </c>
      <c r="C76" s="18"/>
      <c r="D76" s="144">
        <v>39234</v>
      </c>
      <c r="E76" s="199">
        <f t="shared" si="1"/>
        <v>102.34811763247914</v>
      </c>
      <c r="F76" s="18"/>
      <c r="G76" s="18"/>
      <c r="H76" s="18"/>
      <c r="I76" s="18"/>
      <c r="J76" s="18"/>
    </row>
    <row r="77" spans="2:10" s="5" customFormat="1" x14ac:dyDescent="0.25">
      <c r="B77" s="68">
        <v>101.64737941211757</v>
      </c>
      <c r="C77" s="18"/>
      <c r="D77" s="144">
        <v>39264</v>
      </c>
      <c r="E77" s="199">
        <f t="shared" si="1"/>
        <v>102.28471356950297</v>
      </c>
      <c r="F77" s="18"/>
      <c r="G77" s="18"/>
      <c r="H77" s="18"/>
      <c r="I77" s="18"/>
      <c r="J77" s="18"/>
    </row>
    <row r="78" spans="2:10" s="5" customFormat="1" x14ac:dyDescent="0.25">
      <c r="B78" s="68">
        <v>102.18451256873813</v>
      </c>
      <c r="C78" s="18"/>
      <c r="D78" s="144">
        <v>39295</v>
      </c>
      <c r="E78" s="199">
        <f t="shared" si="1"/>
        <v>102.28243394853926</v>
      </c>
      <c r="F78" s="18"/>
      <c r="G78" s="18"/>
      <c r="H78" s="18"/>
      <c r="I78" s="18"/>
      <c r="J78" s="18"/>
    </row>
    <row r="79" spans="2:10" s="5" customFormat="1" x14ac:dyDescent="0.25">
      <c r="B79" s="68">
        <v>102.45493606864117</v>
      </c>
      <c r="C79" s="18"/>
      <c r="D79" s="144">
        <v>39326</v>
      </c>
      <c r="E79" s="199">
        <f t="shared" si="1"/>
        <v>102.27840254182985</v>
      </c>
      <c r="F79" s="18"/>
      <c r="G79" s="18"/>
      <c r="H79" s="18"/>
      <c r="I79" s="18"/>
      <c r="J79" s="18"/>
    </row>
    <row r="80" spans="2:10" s="5" customFormat="1" x14ac:dyDescent="0.25">
      <c r="B80" s="68">
        <v>102.96004182700575</v>
      </c>
      <c r="C80" s="18"/>
      <c r="D80" s="144">
        <v>39356</v>
      </c>
      <c r="E80" s="199">
        <f t="shared" si="1"/>
        <v>102.25625355712873</v>
      </c>
      <c r="F80" s="18"/>
      <c r="G80" s="18"/>
      <c r="H80" s="18"/>
      <c r="I80" s="18"/>
      <c r="J80" s="18"/>
    </row>
    <row r="81" spans="2:10" s="5" customFormat="1" x14ac:dyDescent="0.25">
      <c r="B81" s="68">
        <v>102.47635784495306</v>
      </c>
      <c r="C81" s="18"/>
      <c r="D81" s="144">
        <v>39387</v>
      </c>
      <c r="E81" s="199">
        <f t="shared" si="1"/>
        <v>102.19097935622477</v>
      </c>
      <c r="F81" s="18"/>
      <c r="G81" s="18"/>
      <c r="H81" s="18"/>
      <c r="I81" s="18"/>
      <c r="J81" s="18"/>
    </row>
    <row r="82" spans="2:10" s="5" customFormat="1" x14ac:dyDescent="0.25">
      <c r="B82" s="68">
        <v>102.31828796880971</v>
      </c>
      <c r="C82" s="18"/>
      <c r="D82" s="144">
        <v>39417</v>
      </c>
      <c r="E82" s="199">
        <f t="shared" si="1"/>
        <v>102.0727675309635</v>
      </c>
      <c r="F82" s="18"/>
      <c r="G82" s="18"/>
      <c r="H82" s="18"/>
      <c r="I82" s="18"/>
      <c r="J82" s="18"/>
    </row>
    <row r="83" spans="2:10" s="5" customFormat="1" x14ac:dyDescent="0.25">
      <c r="B83" s="68">
        <v>101.46459769245703</v>
      </c>
      <c r="C83" s="18"/>
      <c r="D83" s="144">
        <v>39448</v>
      </c>
      <c r="E83" s="199">
        <f t="shared" si="1"/>
        <v>101.93283641035045</v>
      </c>
      <c r="F83" s="18"/>
      <c r="G83" s="18"/>
      <c r="H83" s="18"/>
      <c r="I83" s="18"/>
      <c r="J83" s="18"/>
    </row>
    <row r="84" spans="2:10" s="5" customFormat="1" x14ac:dyDescent="0.25">
      <c r="B84" s="68">
        <v>100.67503957040071</v>
      </c>
      <c r="C84" s="18"/>
      <c r="D84" s="144">
        <v>39479</v>
      </c>
      <c r="E84" s="199">
        <f t="shared" si="1"/>
        <v>101.78661115446033</v>
      </c>
      <c r="F84" s="18"/>
      <c r="G84" s="18"/>
      <c r="H84" s="18"/>
      <c r="I84" s="18"/>
      <c r="J84" s="18"/>
    </row>
    <row r="85" spans="2:10" s="5" customFormat="1" x14ac:dyDescent="0.25">
      <c r="B85" s="68">
        <v>100.31167901528563</v>
      </c>
      <c r="C85" s="18"/>
      <c r="D85" s="144">
        <v>39508</v>
      </c>
      <c r="E85" s="199">
        <f t="shared" si="1"/>
        <v>101.6898745243883</v>
      </c>
      <c r="F85" s="18"/>
      <c r="G85" s="18"/>
      <c r="H85" s="18"/>
      <c r="I85" s="18"/>
      <c r="J85" s="18"/>
    </row>
    <row r="86" spans="2:10" s="5" customFormat="1" x14ac:dyDescent="0.25">
      <c r="B86" s="68">
        <v>100.12479266605669</v>
      </c>
      <c r="C86" s="18"/>
      <c r="D86" s="144">
        <v>39539</v>
      </c>
      <c r="E86" s="199">
        <f t="shared" si="1"/>
        <v>101.62671084280505</v>
      </c>
      <c r="F86" s="18"/>
      <c r="G86" s="18"/>
      <c r="H86" s="18"/>
      <c r="I86" s="18"/>
      <c r="J86" s="18"/>
    </row>
    <row r="87" spans="2:10" s="5" customFormat="1" x14ac:dyDescent="0.25">
      <c r="B87" s="68">
        <v>99.289436850412457</v>
      </c>
      <c r="C87" s="18"/>
      <c r="D87" s="144">
        <v>39569</v>
      </c>
      <c r="E87" s="199">
        <f t="shared" si="1"/>
        <v>101.47010069574857</v>
      </c>
      <c r="F87" s="18"/>
      <c r="G87" s="18"/>
      <c r="H87" s="18"/>
      <c r="I87" s="18"/>
      <c r="J87" s="18"/>
    </row>
    <row r="88" spans="2:10" s="5" customFormat="1" x14ac:dyDescent="0.25">
      <c r="B88" s="68">
        <v>99.048605687752683</v>
      </c>
      <c r="C88" s="18"/>
      <c r="D88" s="144">
        <v>39600</v>
      </c>
      <c r="E88" s="199">
        <f t="shared" si="1"/>
        <v>101.2463055977192</v>
      </c>
      <c r="F88" s="18"/>
      <c r="G88" s="18"/>
      <c r="H88" s="18"/>
      <c r="I88" s="18"/>
      <c r="J88" s="18"/>
    </row>
    <row r="89" spans="2:10" s="5" customFormat="1" x14ac:dyDescent="0.25">
      <c r="B89" s="68">
        <v>98.948644225544598</v>
      </c>
      <c r="C89" s="18"/>
      <c r="D89" s="144">
        <v>39630</v>
      </c>
      <c r="E89" s="199">
        <f t="shared" si="1"/>
        <v>101.02141099883812</v>
      </c>
      <c r="F89" s="18"/>
      <c r="G89" s="18"/>
      <c r="H89" s="18"/>
      <c r="I89" s="18"/>
      <c r="J89" s="18"/>
    </row>
    <row r="90" spans="2:10" s="5" customFormat="1" x14ac:dyDescent="0.25">
      <c r="B90" s="68">
        <v>98.982243623438109</v>
      </c>
      <c r="C90" s="18"/>
      <c r="D90" s="144">
        <v>39661</v>
      </c>
      <c r="E90" s="199">
        <f t="shared" si="1"/>
        <v>100.75455525339646</v>
      </c>
      <c r="F90" s="18"/>
      <c r="G90" s="18"/>
      <c r="H90" s="18"/>
      <c r="I90" s="18"/>
      <c r="J90" s="18"/>
    </row>
    <row r="91" spans="2:10" s="5" customFormat="1" x14ac:dyDescent="0.25">
      <c r="B91" s="68">
        <v>99.431681899994871</v>
      </c>
      <c r="C91" s="18"/>
      <c r="D91" s="144">
        <v>39692</v>
      </c>
      <c r="E91" s="199">
        <f t="shared" si="1"/>
        <v>100.50261740600928</v>
      </c>
      <c r="F91" s="18"/>
      <c r="G91" s="18"/>
      <c r="H91" s="18"/>
      <c r="I91" s="18"/>
      <c r="J91" s="18"/>
    </row>
    <row r="92" spans="2:10" s="5" customFormat="1" x14ac:dyDescent="0.25">
      <c r="B92" s="68">
        <v>99.695657073793981</v>
      </c>
      <c r="C92" s="18"/>
      <c r="D92" s="144">
        <v>39722</v>
      </c>
      <c r="E92" s="199">
        <f t="shared" si="1"/>
        <v>100.23058534324163</v>
      </c>
      <c r="F92" s="18"/>
      <c r="G92" s="18"/>
      <c r="H92" s="18"/>
      <c r="I92" s="18"/>
      <c r="J92" s="18"/>
    </row>
    <row r="93" spans="2:10" s="5" customFormat="1" x14ac:dyDescent="0.25">
      <c r="B93" s="68">
        <v>99.837192068322793</v>
      </c>
      <c r="C93" s="18"/>
      <c r="D93" s="144">
        <v>39753</v>
      </c>
      <c r="E93" s="199">
        <f t="shared" si="1"/>
        <v>100.01065486185576</v>
      </c>
      <c r="F93" s="18"/>
      <c r="G93" s="18"/>
      <c r="H93" s="18"/>
      <c r="I93" s="18"/>
      <c r="J93" s="18"/>
    </row>
    <row r="94" spans="2:10" s="5" customFormat="1" x14ac:dyDescent="0.25">
      <c r="B94" s="68">
        <v>100</v>
      </c>
      <c r="C94" s="18"/>
      <c r="D94" s="144">
        <v>39783</v>
      </c>
      <c r="E94" s="199">
        <f t="shared" si="1"/>
        <v>99.817464197788297</v>
      </c>
      <c r="F94" s="18"/>
      <c r="G94" s="18"/>
      <c r="H94" s="18"/>
      <c r="I94" s="18"/>
      <c r="J94" s="18"/>
    </row>
    <row r="95" spans="2:10" s="5" customFormat="1" x14ac:dyDescent="0.25">
      <c r="B95" s="68">
        <v>99.912554022140426</v>
      </c>
      <c r="C95" s="18"/>
      <c r="D95" s="144">
        <v>39814</v>
      </c>
      <c r="E95" s="199">
        <f t="shared" si="1"/>
        <v>99.688127225261908</v>
      </c>
      <c r="F95" s="18"/>
      <c r="G95" s="18"/>
      <c r="H95" s="18"/>
      <c r="I95" s="18"/>
      <c r="J95" s="18"/>
    </row>
    <row r="96" spans="2:10" s="5" customFormat="1" x14ac:dyDescent="0.25">
      <c r="B96" s="68">
        <v>99.570774251089318</v>
      </c>
      <c r="C96" s="18"/>
      <c r="D96" s="144">
        <v>39845</v>
      </c>
      <c r="E96" s="199">
        <f t="shared" si="1"/>
        <v>99.59610511531929</v>
      </c>
      <c r="F96" s="18"/>
      <c r="G96" s="18"/>
      <c r="H96" s="18"/>
      <c r="I96" s="18"/>
      <c r="J96" s="18"/>
    </row>
    <row r="97" spans="2:10" s="5" customFormat="1" x14ac:dyDescent="0.25">
      <c r="B97" s="68">
        <v>99.596288416430298</v>
      </c>
      <c r="C97" s="18"/>
      <c r="D97" s="144">
        <v>39873</v>
      </c>
      <c r="E97" s="199">
        <f t="shared" si="1"/>
        <v>99.536489232081351</v>
      </c>
      <c r="F97" s="18"/>
      <c r="G97" s="18"/>
      <c r="H97" s="18"/>
      <c r="I97" s="18"/>
      <c r="J97" s="18"/>
    </row>
    <row r="98" spans="2:10" s="5" customFormat="1" x14ac:dyDescent="0.25">
      <c r="B98" s="68">
        <v>99.293460487300123</v>
      </c>
      <c r="C98" s="18"/>
      <c r="D98" s="144">
        <v>39904</v>
      </c>
      <c r="E98" s="199">
        <f t="shared" si="1"/>
        <v>99.4672115505183</v>
      </c>
      <c r="F98" s="18"/>
      <c r="G98" s="18"/>
      <c r="H98" s="18"/>
      <c r="I98" s="18"/>
      <c r="J98" s="18"/>
    </row>
    <row r="99" spans="2:10" s="5" customFormat="1" x14ac:dyDescent="0.25">
      <c r="B99" s="68">
        <v>99.575438527085808</v>
      </c>
      <c r="C99" s="18"/>
      <c r="D99" s="144">
        <v>39934</v>
      </c>
      <c r="E99" s="199">
        <f t="shared" si="1"/>
        <v>99.491045023574429</v>
      </c>
      <c r="F99" s="18"/>
      <c r="G99" s="18"/>
      <c r="H99" s="18"/>
      <c r="I99" s="18"/>
      <c r="J99" s="18"/>
    </row>
    <row r="100" spans="2:10" s="5" customFormat="1" x14ac:dyDescent="0.25">
      <c r="B100" s="68">
        <v>100.00993137390357</v>
      </c>
      <c r="C100" s="18"/>
      <c r="D100" s="144">
        <v>39965</v>
      </c>
      <c r="E100" s="199">
        <f t="shared" si="1"/>
        <v>99.571155497420321</v>
      </c>
      <c r="F100" s="18"/>
      <c r="G100" s="18"/>
      <c r="H100" s="18"/>
      <c r="I100" s="18"/>
      <c r="J100" s="18"/>
    </row>
    <row r="101" spans="2:10" s="5" customFormat="1" x14ac:dyDescent="0.25">
      <c r="B101" s="68">
        <v>100.31357850426963</v>
      </c>
      <c r="C101" s="18"/>
      <c r="D101" s="144">
        <v>39995</v>
      </c>
      <c r="E101" s="199">
        <f t="shared" si="1"/>
        <v>99.684900020647419</v>
      </c>
      <c r="F101" s="18"/>
      <c r="G101" s="18"/>
      <c r="H101" s="18"/>
      <c r="I101" s="18"/>
      <c r="J101" s="18"/>
    </row>
    <row r="102" spans="2:10" s="5" customFormat="1" x14ac:dyDescent="0.25">
      <c r="B102" s="68">
        <v>100.73821199096244</v>
      </c>
      <c r="C102" s="18"/>
      <c r="D102" s="144">
        <v>40026</v>
      </c>
      <c r="E102" s="199">
        <f t="shared" si="1"/>
        <v>99.831230717941096</v>
      </c>
      <c r="F102" s="18"/>
      <c r="G102" s="18"/>
      <c r="H102" s="18"/>
      <c r="I102" s="18"/>
      <c r="J102" s="18"/>
    </row>
    <row r="103" spans="2:10" s="5" customFormat="1" x14ac:dyDescent="0.25">
      <c r="B103" s="68">
        <v>101.18355447076888</v>
      </c>
      <c r="C103" s="18"/>
      <c r="D103" s="144">
        <v>40057</v>
      </c>
      <c r="E103" s="199">
        <f t="shared" si="1"/>
        <v>99.977220098838927</v>
      </c>
      <c r="F103" s="18"/>
      <c r="G103" s="18"/>
      <c r="H103" s="18"/>
      <c r="I103" s="18"/>
      <c r="J103" s="18"/>
    </row>
    <row r="104" spans="2:10" s="5" customFormat="1" x14ac:dyDescent="0.25">
      <c r="B104" s="68">
        <v>101.70418062039943</v>
      </c>
      <c r="C104" s="18"/>
      <c r="D104" s="144">
        <v>40087</v>
      </c>
      <c r="E104" s="199">
        <f t="shared" si="1"/>
        <v>100.14459706105606</v>
      </c>
      <c r="F104" s="18"/>
      <c r="G104" s="18"/>
      <c r="H104" s="18"/>
      <c r="I104" s="18"/>
      <c r="J104" s="18"/>
    </row>
    <row r="105" spans="2:10" s="5" customFormat="1" x14ac:dyDescent="0.25">
      <c r="B105" s="68">
        <v>101.95028444096013</v>
      </c>
      <c r="C105" s="18"/>
      <c r="D105" s="144">
        <v>40118</v>
      </c>
      <c r="E105" s="199">
        <f t="shared" si="1"/>
        <v>100.32068809210917</v>
      </c>
      <c r="F105" s="18"/>
      <c r="G105" s="18"/>
      <c r="H105" s="18"/>
      <c r="I105" s="18"/>
      <c r="J105" s="18"/>
    </row>
    <row r="106" spans="2:10" s="5" customFormat="1" x14ac:dyDescent="0.25">
      <c r="B106" s="68">
        <v>102.2634833609025</v>
      </c>
      <c r="C106" s="18"/>
      <c r="D106" s="144">
        <v>40148</v>
      </c>
      <c r="E106" s="199">
        <f t="shared" si="1"/>
        <v>100.5093117055177</v>
      </c>
      <c r="F106" s="18"/>
      <c r="G106" s="18"/>
      <c r="H106" s="18"/>
      <c r="I106" s="18"/>
      <c r="J106" s="18"/>
    </row>
    <row r="107" spans="2:10" s="5" customFormat="1" x14ac:dyDescent="0.25">
      <c r="B107" s="68">
        <v>101.88351607104249</v>
      </c>
      <c r="C107" s="18"/>
      <c r="D107" s="144">
        <v>40179</v>
      </c>
      <c r="E107" s="199">
        <f t="shared" si="1"/>
        <v>100.67355854292622</v>
      </c>
      <c r="F107" s="18"/>
      <c r="G107" s="18"/>
      <c r="H107" s="18"/>
      <c r="I107" s="18"/>
      <c r="J107" s="18"/>
    </row>
    <row r="108" spans="2:10" s="5" customFormat="1" x14ac:dyDescent="0.25">
      <c r="B108" s="68">
        <v>101.50046656555975</v>
      </c>
      <c r="C108" s="18"/>
      <c r="D108" s="144">
        <v>40210</v>
      </c>
      <c r="E108" s="199">
        <f t="shared" si="1"/>
        <v>100.83436623579875</v>
      </c>
      <c r="F108" s="18"/>
      <c r="G108" s="18"/>
      <c r="H108" s="18"/>
      <c r="I108" s="18"/>
      <c r="J108" s="18"/>
    </row>
    <row r="109" spans="2:10" s="5" customFormat="1" x14ac:dyDescent="0.25">
      <c r="B109" s="68">
        <v>101.53879951257969</v>
      </c>
      <c r="C109" s="18"/>
      <c r="D109" s="144">
        <v>40238</v>
      </c>
      <c r="E109" s="199">
        <f t="shared" si="1"/>
        <v>100.99624216047788</v>
      </c>
      <c r="F109" s="18"/>
      <c r="G109" s="18"/>
      <c r="H109" s="18"/>
      <c r="I109" s="18"/>
      <c r="J109" s="18"/>
    </row>
    <row r="110" spans="2:10" s="5" customFormat="1" x14ac:dyDescent="0.25">
      <c r="B110" s="68">
        <v>101.40698978610072</v>
      </c>
      <c r="C110" s="18"/>
      <c r="D110" s="144">
        <v>40269</v>
      </c>
      <c r="E110" s="199">
        <f t="shared" si="1"/>
        <v>101.17236960204458</v>
      </c>
      <c r="F110" s="18"/>
      <c r="G110" s="18"/>
      <c r="H110" s="18"/>
      <c r="I110" s="18"/>
      <c r="J110" s="18"/>
    </row>
    <row r="111" spans="2:10" s="5" customFormat="1" x14ac:dyDescent="0.25">
      <c r="B111" s="68">
        <v>101.53994591660467</v>
      </c>
      <c r="C111" s="18"/>
      <c r="D111" s="144">
        <v>40299</v>
      </c>
      <c r="E111" s="199">
        <f t="shared" si="1"/>
        <v>101.33607855117116</v>
      </c>
      <c r="F111" s="18"/>
      <c r="G111" s="18"/>
      <c r="H111" s="18"/>
      <c r="I111" s="18"/>
      <c r="J111" s="18"/>
    </row>
    <row r="112" spans="2:10" s="5" customFormat="1" x14ac:dyDescent="0.25">
      <c r="B112" s="68">
        <v>101.73945026982705</v>
      </c>
      <c r="C112" s="18"/>
      <c r="D112" s="144">
        <v>40330</v>
      </c>
      <c r="E112" s="199">
        <f t="shared" si="1"/>
        <v>101.48020512583145</v>
      </c>
      <c r="F112" s="18"/>
      <c r="G112" s="18"/>
      <c r="H112" s="18"/>
      <c r="I112" s="18"/>
      <c r="J112" s="18"/>
    </row>
    <row r="113" spans="2:10" s="5" customFormat="1" x14ac:dyDescent="0.25">
      <c r="B113" s="68">
        <v>101.85336093053363</v>
      </c>
      <c r="C113" s="18"/>
      <c r="D113" s="144">
        <v>40360</v>
      </c>
      <c r="E113" s="199">
        <f t="shared" si="1"/>
        <v>101.60852032802012</v>
      </c>
      <c r="F113" s="18"/>
      <c r="G113" s="18"/>
      <c r="H113" s="18"/>
      <c r="I113" s="18"/>
      <c r="J113" s="18"/>
    </row>
    <row r="114" spans="2:10" s="5" customFormat="1" x14ac:dyDescent="0.25">
      <c r="B114" s="68">
        <v>101.9128845903079</v>
      </c>
      <c r="C114" s="18"/>
      <c r="D114" s="144">
        <v>40391</v>
      </c>
      <c r="E114" s="199">
        <f t="shared" si="1"/>
        <v>101.70640971129892</v>
      </c>
      <c r="F114" s="18"/>
      <c r="G114" s="18"/>
      <c r="H114" s="18"/>
      <c r="I114" s="18"/>
      <c r="J114" s="18"/>
    </row>
    <row r="115" spans="2:10" s="5" customFormat="1" x14ac:dyDescent="0.25">
      <c r="B115" s="68">
        <v>102.13689236033817</v>
      </c>
      <c r="C115" s="18"/>
      <c r="D115" s="144">
        <v>40422</v>
      </c>
      <c r="E115" s="199">
        <f t="shared" si="1"/>
        <v>101.78585453542968</v>
      </c>
      <c r="F115" s="18"/>
      <c r="G115" s="18"/>
      <c r="H115" s="18"/>
      <c r="I115" s="18"/>
      <c r="J115" s="18"/>
    </row>
    <row r="116" spans="2:10" s="5" customFormat="1" x14ac:dyDescent="0.25">
      <c r="B116" s="68">
        <v>102.5542675005594</v>
      </c>
      <c r="C116" s="18"/>
      <c r="D116" s="144">
        <v>40452</v>
      </c>
      <c r="E116" s="199">
        <f t="shared" si="1"/>
        <v>101.85669510877635</v>
      </c>
      <c r="F116" s="18"/>
      <c r="G116" s="18"/>
      <c r="H116" s="18"/>
      <c r="I116" s="18"/>
      <c r="J116" s="18"/>
    </row>
    <row r="117" spans="2:10" s="5" customFormat="1" x14ac:dyDescent="0.25">
      <c r="B117" s="68">
        <v>102.50169880463001</v>
      </c>
      <c r="C117" s="18"/>
      <c r="D117" s="144">
        <v>40483</v>
      </c>
      <c r="E117" s="199">
        <f t="shared" si="1"/>
        <v>101.90264630574883</v>
      </c>
      <c r="F117" s="18"/>
      <c r="G117" s="18"/>
      <c r="H117" s="18"/>
      <c r="I117" s="18"/>
      <c r="J117" s="18"/>
    </row>
    <row r="118" spans="2:10" s="5" customFormat="1" x14ac:dyDescent="0.25">
      <c r="B118" s="68">
        <v>102.04547551341034</v>
      </c>
      <c r="C118" s="18"/>
      <c r="D118" s="144">
        <v>40513</v>
      </c>
      <c r="E118" s="199">
        <f t="shared" si="1"/>
        <v>101.88447898512449</v>
      </c>
      <c r="F118" s="18"/>
      <c r="G118" s="18"/>
      <c r="H118" s="18"/>
      <c r="I118" s="18"/>
      <c r="J118" s="18"/>
    </row>
    <row r="119" spans="2:10" s="5" customFormat="1" x14ac:dyDescent="0.25">
      <c r="B119" s="202">
        <v>101.41566949397681</v>
      </c>
      <c r="C119" s="18"/>
      <c r="D119" s="144">
        <v>40544</v>
      </c>
      <c r="E119" s="199">
        <f t="shared" si="1"/>
        <v>101.84549177036901</v>
      </c>
      <c r="F119" s="18"/>
      <c r="G119" s="18"/>
      <c r="H119" s="18"/>
      <c r="I119" s="18"/>
      <c r="J119" s="18"/>
    </row>
    <row r="120" spans="2:10" s="5" customFormat="1" x14ac:dyDescent="0.25">
      <c r="B120" s="202">
        <v>101.19533302871544</v>
      </c>
      <c r="C120" s="18"/>
      <c r="D120" s="144">
        <v>40575</v>
      </c>
      <c r="E120" s="199">
        <f t="shared" si="1"/>
        <v>101.82006397563198</v>
      </c>
      <c r="F120" s="18"/>
      <c r="G120" s="18"/>
      <c r="H120" s="18"/>
      <c r="I120" s="18"/>
      <c r="J120" s="18"/>
    </row>
    <row r="121" spans="2:10" s="5" customFormat="1" x14ac:dyDescent="0.25">
      <c r="B121" s="202">
        <v>101.20418283614188</v>
      </c>
      <c r="C121" s="18"/>
      <c r="D121" s="144">
        <v>40603</v>
      </c>
      <c r="E121" s="199">
        <f t="shared" si="1"/>
        <v>101.79217925259549</v>
      </c>
      <c r="F121" s="18"/>
      <c r="G121" s="18"/>
      <c r="H121" s="18"/>
      <c r="I121" s="18"/>
      <c r="J121" s="18"/>
    </row>
    <row r="122" spans="2:10" s="5" customFormat="1" x14ac:dyDescent="0.25">
      <c r="B122" s="202">
        <v>101.51252525396212</v>
      </c>
      <c r="C122" s="18"/>
      <c r="D122" s="144">
        <v>40634</v>
      </c>
      <c r="E122" s="199">
        <f t="shared" si="1"/>
        <v>101.80097387491729</v>
      </c>
      <c r="F122" s="18"/>
      <c r="G122" s="18"/>
      <c r="H122" s="18"/>
      <c r="I122" s="18"/>
      <c r="J122" s="18"/>
    </row>
    <row r="123" spans="2:10" s="5" customFormat="1" x14ac:dyDescent="0.25">
      <c r="B123" s="202">
        <v>101.60356283908794</v>
      </c>
      <c r="C123" s="18"/>
      <c r="D123" s="144">
        <v>40664</v>
      </c>
      <c r="E123" s="199">
        <f t="shared" ref="E123:E152" si="2">+AVERAGE(B112:B123)</f>
        <v>101.80627528512423</v>
      </c>
      <c r="F123" s="18"/>
      <c r="G123" s="18"/>
      <c r="H123" s="18"/>
      <c r="I123" s="18"/>
      <c r="J123" s="18"/>
    </row>
    <row r="124" spans="2:10" s="5" customFormat="1" x14ac:dyDescent="0.25">
      <c r="B124" s="202">
        <v>101.72248272247661</v>
      </c>
      <c r="C124" s="18"/>
      <c r="D124" s="144">
        <v>40695</v>
      </c>
      <c r="E124" s="199">
        <f t="shared" si="2"/>
        <v>101.80486132284501</v>
      </c>
      <c r="F124" s="18"/>
      <c r="G124" s="18"/>
      <c r="H124" s="18"/>
      <c r="I124" s="18"/>
      <c r="J124" s="18"/>
    </row>
    <row r="125" spans="2:10" s="5" customFormat="1" x14ac:dyDescent="0.25">
      <c r="B125" s="202">
        <v>101.77807374625236</v>
      </c>
      <c r="C125" s="18"/>
      <c r="D125" s="144">
        <v>40725</v>
      </c>
      <c r="E125" s="199">
        <f t="shared" si="2"/>
        <v>101.79858739082158</v>
      </c>
      <c r="F125" s="18"/>
      <c r="G125" s="18"/>
      <c r="H125" s="18"/>
      <c r="I125" s="18"/>
      <c r="J125" s="18"/>
    </row>
    <row r="126" spans="2:10" s="5" customFormat="1" x14ac:dyDescent="0.25">
      <c r="B126" s="202">
        <v>102.20116675941384</v>
      </c>
      <c r="C126" s="18"/>
      <c r="D126" s="144">
        <v>40756</v>
      </c>
      <c r="E126" s="199">
        <f t="shared" si="2"/>
        <v>101.82261090491374</v>
      </c>
      <c r="F126" s="18"/>
      <c r="G126" s="18"/>
      <c r="H126" s="18"/>
      <c r="I126" s="18"/>
      <c r="J126" s="18"/>
    </row>
    <row r="127" spans="2:10" s="5" customFormat="1" x14ac:dyDescent="0.25">
      <c r="B127" s="202">
        <v>102.28350858077566</v>
      </c>
      <c r="C127" s="18"/>
      <c r="D127" s="144">
        <v>40787</v>
      </c>
      <c r="E127" s="199">
        <f t="shared" si="2"/>
        <v>101.83482892328352</v>
      </c>
      <c r="F127" s="18"/>
      <c r="G127" s="18"/>
      <c r="H127" s="18"/>
      <c r="I127" s="18"/>
      <c r="J127" s="18"/>
    </row>
    <row r="128" spans="2:10" s="5" customFormat="1" x14ac:dyDescent="0.25">
      <c r="B128" s="202">
        <v>102.26013128698226</v>
      </c>
      <c r="C128" s="18"/>
      <c r="D128" s="144">
        <v>40817</v>
      </c>
      <c r="E128" s="199">
        <f t="shared" si="2"/>
        <v>101.81031757215209</v>
      </c>
      <c r="F128" s="18"/>
      <c r="G128" s="18"/>
      <c r="H128" s="18"/>
      <c r="I128" s="18"/>
      <c r="J128" s="18"/>
    </row>
    <row r="129" spans="2:10" s="5" customFormat="1" x14ac:dyDescent="0.25">
      <c r="B129" s="202">
        <v>102.44494458810492</v>
      </c>
      <c r="C129" s="18"/>
      <c r="D129" s="144">
        <v>40848</v>
      </c>
      <c r="E129" s="199">
        <f t="shared" si="2"/>
        <v>101.80558805410834</v>
      </c>
      <c r="F129" s="18"/>
      <c r="G129" s="18"/>
      <c r="H129" s="18"/>
      <c r="I129" s="18"/>
      <c r="J129" s="18"/>
    </row>
    <row r="130" spans="2:10" s="5" customFormat="1" x14ac:dyDescent="0.25">
      <c r="B130" s="202">
        <v>102.42706798084009</v>
      </c>
      <c r="C130" s="18"/>
      <c r="D130" s="144">
        <v>40878</v>
      </c>
      <c r="E130" s="199">
        <f t="shared" si="2"/>
        <v>101.83738742639416</v>
      </c>
      <c r="F130" s="18"/>
      <c r="G130" s="18"/>
      <c r="H130" s="18"/>
      <c r="I130" s="18"/>
      <c r="J130" s="18"/>
    </row>
    <row r="131" spans="2:10" s="5" customFormat="1" x14ac:dyDescent="0.25">
      <c r="B131" s="203">
        <v>101.78033415502603</v>
      </c>
      <c r="C131" s="18"/>
      <c r="D131" s="144">
        <v>40909</v>
      </c>
      <c r="E131" s="199">
        <f t="shared" si="2"/>
        <v>101.86777614814828</v>
      </c>
      <c r="F131" s="18"/>
      <c r="G131" s="18"/>
      <c r="H131" s="18"/>
      <c r="I131" s="18"/>
      <c r="J131" s="18"/>
    </row>
    <row r="132" spans="2:10" s="5" customFormat="1" x14ac:dyDescent="0.25">
      <c r="B132" s="203">
        <v>101.48577640876969</v>
      </c>
      <c r="C132" s="18"/>
      <c r="D132" s="144">
        <v>40940</v>
      </c>
      <c r="E132" s="199">
        <f t="shared" si="2"/>
        <v>101.89197976315279</v>
      </c>
      <c r="F132" s="18"/>
      <c r="G132" s="18"/>
      <c r="H132" s="18"/>
      <c r="I132" s="18"/>
      <c r="J132" s="18"/>
    </row>
    <row r="133" spans="2:10" s="5" customFormat="1" x14ac:dyDescent="0.25">
      <c r="B133" s="203">
        <v>101.57394843962008</v>
      </c>
      <c r="C133" s="18"/>
      <c r="D133" s="144">
        <v>40969</v>
      </c>
      <c r="E133" s="199">
        <f t="shared" si="2"/>
        <v>101.92279356344265</v>
      </c>
      <c r="F133" s="18"/>
      <c r="G133" s="18"/>
      <c r="H133" s="18"/>
      <c r="I133" s="18"/>
      <c r="J133" s="18"/>
    </row>
    <row r="134" spans="2:10" s="5" customFormat="1" x14ac:dyDescent="0.25">
      <c r="B134" s="203">
        <v>101.87211721081668</v>
      </c>
      <c r="C134" s="18"/>
      <c r="D134" s="144">
        <v>41000</v>
      </c>
      <c r="E134" s="199">
        <f t="shared" si="2"/>
        <v>101.95275955984719</v>
      </c>
      <c r="F134" s="18"/>
      <c r="G134" s="18"/>
      <c r="H134" s="18"/>
      <c r="I134" s="18"/>
      <c r="J134" s="18"/>
    </row>
    <row r="135" spans="2:10" s="5" customFormat="1" x14ac:dyDescent="0.25">
      <c r="B135" s="203">
        <v>102.11959953098221</v>
      </c>
      <c r="C135" s="18"/>
      <c r="D135" s="144">
        <v>41030</v>
      </c>
      <c r="E135" s="199">
        <f t="shared" si="2"/>
        <v>101.99576261750502</v>
      </c>
      <c r="F135" s="18"/>
      <c r="G135" s="18"/>
      <c r="H135" s="18"/>
      <c r="I135" s="18"/>
      <c r="J135" s="18"/>
    </row>
    <row r="136" spans="2:10" s="5" customFormat="1" x14ac:dyDescent="0.25">
      <c r="B136" s="203">
        <v>102.46691275772038</v>
      </c>
      <c r="C136" s="18"/>
      <c r="D136" s="144">
        <v>41061</v>
      </c>
      <c r="E136" s="199">
        <f t="shared" si="2"/>
        <v>102.05779845377533</v>
      </c>
      <c r="F136" s="18"/>
      <c r="G136" s="18"/>
      <c r="H136" s="18"/>
      <c r="I136" s="18"/>
      <c r="J136" s="18"/>
    </row>
    <row r="137" spans="2:10" s="5" customFormat="1" x14ac:dyDescent="0.25">
      <c r="B137" s="203">
        <v>102.72145624943678</v>
      </c>
      <c r="C137" s="18"/>
      <c r="D137" s="144">
        <v>41091</v>
      </c>
      <c r="E137" s="199">
        <f t="shared" si="2"/>
        <v>102.13641366237407</v>
      </c>
      <c r="F137" s="18"/>
      <c r="G137" s="18"/>
      <c r="H137" s="18"/>
      <c r="I137" s="18"/>
      <c r="J137" s="18"/>
    </row>
    <row r="138" spans="2:10" s="5" customFormat="1" x14ac:dyDescent="0.25">
      <c r="B138" s="203">
        <v>102.97645891584739</v>
      </c>
      <c r="C138" s="18"/>
      <c r="D138" s="144">
        <v>41122</v>
      </c>
      <c r="E138" s="199">
        <f t="shared" si="2"/>
        <v>102.20102134207684</v>
      </c>
      <c r="F138" s="18"/>
      <c r="G138" s="18"/>
      <c r="H138" s="18"/>
      <c r="I138" s="18"/>
      <c r="J138" s="18"/>
    </row>
    <row r="139" spans="2:10" s="5" customFormat="1" x14ac:dyDescent="0.25">
      <c r="B139" s="203">
        <v>103.14992775860658</v>
      </c>
      <c r="C139" s="18"/>
      <c r="D139" s="144">
        <v>41153</v>
      </c>
      <c r="E139" s="199">
        <f t="shared" si="2"/>
        <v>102.27322294022942</v>
      </c>
      <c r="F139" s="18"/>
      <c r="G139" s="18"/>
      <c r="H139" s="18"/>
      <c r="I139" s="18"/>
      <c r="J139" s="18"/>
    </row>
    <row r="140" spans="2:10" s="5" customFormat="1" x14ac:dyDescent="0.25">
      <c r="B140" s="203">
        <v>103.23101777059773</v>
      </c>
      <c r="C140" s="18"/>
      <c r="D140" s="144">
        <v>41183</v>
      </c>
      <c r="E140" s="199">
        <f t="shared" si="2"/>
        <v>102.35413014719738</v>
      </c>
      <c r="F140" s="18"/>
      <c r="G140" s="18"/>
      <c r="H140" s="18"/>
      <c r="I140" s="18"/>
      <c r="J140" s="18"/>
    </row>
    <row r="141" spans="2:10" s="5" customFormat="1" x14ac:dyDescent="0.25">
      <c r="B141" s="203">
        <v>103.61380798274003</v>
      </c>
      <c r="C141" s="18"/>
      <c r="D141" s="144">
        <v>41214</v>
      </c>
      <c r="E141" s="199">
        <f t="shared" si="2"/>
        <v>102.45153543008365</v>
      </c>
      <c r="F141" s="18"/>
      <c r="G141" s="18"/>
      <c r="H141" s="18"/>
      <c r="I141" s="18"/>
      <c r="J141" s="18"/>
    </row>
    <row r="142" spans="2:10" s="5" customFormat="1" x14ac:dyDescent="0.25">
      <c r="B142" s="203">
        <v>103.92009231945897</v>
      </c>
      <c r="C142" s="18"/>
      <c r="D142" s="144">
        <v>41244</v>
      </c>
      <c r="E142" s="199">
        <f t="shared" si="2"/>
        <v>102.57595412496856</v>
      </c>
      <c r="F142" s="18"/>
      <c r="G142" s="18"/>
      <c r="H142" s="18"/>
      <c r="I142" s="18"/>
      <c r="J142" s="18"/>
    </row>
    <row r="143" spans="2:10" s="5" customFormat="1" x14ac:dyDescent="0.25">
      <c r="B143" s="203">
        <v>103.92613840086051</v>
      </c>
      <c r="C143" s="18"/>
      <c r="D143" s="144">
        <v>41275</v>
      </c>
      <c r="E143" s="199">
        <f t="shared" si="2"/>
        <v>102.75477114545475</v>
      </c>
      <c r="F143" s="18"/>
      <c r="G143" s="18"/>
      <c r="H143" s="18"/>
      <c r="I143" s="18"/>
      <c r="J143" s="18"/>
    </row>
    <row r="144" spans="2:10" s="5" customFormat="1" x14ac:dyDescent="0.25">
      <c r="B144" s="203">
        <v>103.84752404702529</v>
      </c>
      <c r="C144" s="18"/>
      <c r="D144" s="144">
        <v>41306</v>
      </c>
      <c r="E144" s="199">
        <f t="shared" si="2"/>
        <v>102.95158344864272</v>
      </c>
      <c r="F144" s="18"/>
      <c r="G144" s="18"/>
      <c r="H144" s="18"/>
      <c r="I144" s="18"/>
      <c r="J144" s="18"/>
    </row>
    <row r="145" spans="2:10" s="5" customFormat="1" x14ac:dyDescent="0.25">
      <c r="B145" s="203">
        <v>103.7250906626661</v>
      </c>
      <c r="C145" s="18"/>
      <c r="D145" s="144">
        <v>41334</v>
      </c>
      <c r="E145" s="199">
        <f t="shared" si="2"/>
        <v>103.13084530056322</v>
      </c>
      <c r="F145" s="18"/>
      <c r="G145" s="18"/>
      <c r="H145" s="18"/>
      <c r="I145" s="18"/>
      <c r="J145" s="18"/>
    </row>
    <row r="146" spans="2:10" s="5" customFormat="1" x14ac:dyDescent="0.25">
      <c r="B146" s="203">
        <v>103.95995747696669</v>
      </c>
      <c r="C146" s="18"/>
      <c r="D146" s="144">
        <v>41365</v>
      </c>
      <c r="E146" s="199">
        <f t="shared" si="2"/>
        <v>103.30483198940907</v>
      </c>
      <c r="F146" s="18"/>
      <c r="G146" s="18"/>
      <c r="H146" s="18"/>
      <c r="I146" s="18"/>
      <c r="J146" s="18"/>
    </row>
    <row r="147" spans="2:10" s="5" customFormat="1" x14ac:dyDescent="0.25">
      <c r="B147" s="203">
        <v>104.02862443678771</v>
      </c>
      <c r="C147" s="18"/>
      <c r="D147" s="144">
        <v>41395</v>
      </c>
      <c r="E147" s="199">
        <f t="shared" si="2"/>
        <v>103.4639173982262</v>
      </c>
      <c r="F147" s="18"/>
      <c r="G147" s="18"/>
      <c r="H147" s="18"/>
      <c r="I147" s="18"/>
      <c r="J147" s="18"/>
    </row>
    <row r="148" spans="2:10" s="5" customFormat="1" x14ac:dyDescent="0.25">
      <c r="B148" s="203">
        <v>104.25988199493936</v>
      </c>
      <c r="C148" s="18"/>
      <c r="D148" s="144">
        <v>41426</v>
      </c>
      <c r="E148" s="199">
        <f t="shared" si="2"/>
        <v>103.61333150132778</v>
      </c>
      <c r="F148" s="18"/>
      <c r="G148" s="18"/>
      <c r="H148" s="18"/>
      <c r="I148" s="18"/>
      <c r="J148" s="18"/>
    </row>
    <row r="149" spans="2:10" s="5" customFormat="1" x14ac:dyDescent="0.25">
      <c r="B149" s="203">
        <v>104.60352501793884</v>
      </c>
      <c r="C149" s="18"/>
      <c r="D149" s="144">
        <v>41456</v>
      </c>
      <c r="E149" s="199">
        <f t="shared" si="2"/>
        <v>103.7701705653696</v>
      </c>
      <c r="F149" s="18"/>
      <c r="G149" s="18"/>
      <c r="H149" s="18"/>
      <c r="I149" s="18"/>
      <c r="J149" s="18"/>
    </row>
    <row r="150" spans="2:10" s="5" customFormat="1" x14ac:dyDescent="0.25">
      <c r="B150" s="203">
        <v>104.83096045694199</v>
      </c>
      <c r="C150" s="18"/>
      <c r="D150" s="144">
        <v>41487</v>
      </c>
      <c r="E150" s="199">
        <f t="shared" si="2"/>
        <v>103.92471236046083</v>
      </c>
      <c r="F150" s="18"/>
      <c r="G150" s="18"/>
      <c r="H150" s="18"/>
      <c r="I150" s="18"/>
      <c r="J150" s="18"/>
    </row>
    <row r="151" spans="2:10" s="5" customFormat="1" x14ac:dyDescent="0.25">
      <c r="B151" s="203">
        <v>104.60813796725903</v>
      </c>
      <c r="C151" s="18"/>
      <c r="D151" s="144">
        <v>41518</v>
      </c>
      <c r="E151" s="199">
        <f t="shared" si="2"/>
        <v>104.04622987784852</v>
      </c>
      <c r="F151" s="18"/>
      <c r="G151" s="18"/>
      <c r="H151" s="18"/>
      <c r="I151" s="18"/>
      <c r="J151" s="18"/>
    </row>
    <row r="152" spans="2:10" s="5" customFormat="1" x14ac:dyDescent="0.25">
      <c r="B152" s="203">
        <v>105.181254499166</v>
      </c>
      <c r="C152" s="18"/>
      <c r="D152" s="144">
        <v>41548</v>
      </c>
      <c r="E152" s="199">
        <f t="shared" si="2"/>
        <v>104.20874960522922</v>
      </c>
      <c r="F152" s="18"/>
      <c r="G152" s="18"/>
      <c r="H152" s="18"/>
      <c r="I152" s="18"/>
      <c r="J152" s="18"/>
    </row>
    <row r="153" spans="2:10" s="5" customFormat="1" x14ac:dyDescent="0.25">
      <c r="B153" s="203">
        <v>105.72294817106243</v>
      </c>
      <c r="C153" s="18"/>
      <c r="D153" s="144">
        <v>41579</v>
      </c>
      <c r="E153" s="199">
        <f t="shared" ref="E153:E164" si="3">+AVERAGE(B142:B153)</f>
        <v>104.38451128758942</v>
      </c>
      <c r="F153" s="18"/>
      <c r="G153" s="18"/>
      <c r="H153" s="18"/>
      <c r="I153" s="18"/>
      <c r="J153" s="18"/>
    </row>
    <row r="154" spans="2:10" s="5" customFormat="1" x14ac:dyDescent="0.25">
      <c r="B154" s="203">
        <v>105.5863930774607</v>
      </c>
      <c r="C154" s="18"/>
      <c r="D154" s="144">
        <v>41609</v>
      </c>
      <c r="E154" s="199">
        <f t="shared" si="3"/>
        <v>104.52336968408956</v>
      </c>
      <c r="F154" s="18"/>
      <c r="G154" s="18"/>
      <c r="H154" s="18"/>
      <c r="I154" s="18"/>
      <c r="J154" s="18"/>
    </row>
    <row r="155" spans="2:10" s="5" customFormat="1" x14ac:dyDescent="0.25">
      <c r="B155" s="200">
        <v>105.2277793737981</v>
      </c>
      <c r="C155" s="18"/>
      <c r="D155" s="144">
        <v>41640</v>
      </c>
      <c r="E155" s="199">
        <f t="shared" si="3"/>
        <v>104.6318397651677</v>
      </c>
      <c r="F155" s="18"/>
      <c r="G155" s="18"/>
      <c r="H155" s="18"/>
      <c r="I155" s="18"/>
      <c r="J155" s="18"/>
    </row>
    <row r="156" spans="2:10" s="5" customFormat="1" x14ac:dyDescent="0.25">
      <c r="B156" s="200">
        <v>104.98485838979121</v>
      </c>
      <c r="C156" s="18"/>
      <c r="D156" s="144">
        <v>41671</v>
      </c>
      <c r="E156" s="199">
        <f t="shared" si="3"/>
        <v>104.72661762706485</v>
      </c>
      <c r="F156" s="18"/>
      <c r="G156" s="18"/>
      <c r="H156" s="18"/>
      <c r="I156" s="18"/>
      <c r="J156" s="18"/>
    </row>
    <row r="157" spans="2:10" s="110" customFormat="1" x14ac:dyDescent="0.25">
      <c r="B157" s="200">
        <v>104.91040507644074</v>
      </c>
      <c r="C157" s="18"/>
      <c r="D157" s="144">
        <v>41699</v>
      </c>
      <c r="E157" s="199">
        <f t="shared" si="3"/>
        <v>104.82539382821274</v>
      </c>
      <c r="F157" s="18"/>
      <c r="G157" s="18"/>
      <c r="H157" s="18"/>
      <c r="I157" s="18"/>
      <c r="J157" s="18"/>
    </row>
    <row r="158" spans="2:10" s="110" customFormat="1" x14ac:dyDescent="0.25">
      <c r="B158" s="200">
        <v>104.65767772948509</v>
      </c>
      <c r="C158" s="18"/>
      <c r="D158" s="144">
        <v>41730</v>
      </c>
      <c r="E158" s="199">
        <f t="shared" si="3"/>
        <v>104.88353718258928</v>
      </c>
      <c r="F158" s="18"/>
      <c r="G158" s="18"/>
      <c r="H158" s="18"/>
      <c r="I158" s="18"/>
      <c r="J158" s="18"/>
    </row>
    <row r="159" spans="2:10" s="110" customFormat="1" x14ac:dyDescent="0.25">
      <c r="B159" s="200">
        <v>104.28006229795577</v>
      </c>
      <c r="C159" s="18"/>
      <c r="D159" s="144">
        <v>41760</v>
      </c>
      <c r="E159" s="199">
        <f t="shared" si="3"/>
        <v>104.90449033768662</v>
      </c>
      <c r="F159" s="201">
        <f>+E159/E154*100-100</f>
        <v>0.36462721662051933</v>
      </c>
      <c r="G159" s="201">
        <f>+E159/E147*100-100</f>
        <v>1.3923433170578221</v>
      </c>
      <c r="H159" s="201">
        <f>+E159/E135*100-100</f>
        <v>2.8518123160563391</v>
      </c>
      <c r="I159" s="18"/>
      <c r="J159" s="18"/>
    </row>
    <row r="160" spans="2:10" s="110" customFormat="1" x14ac:dyDescent="0.25">
      <c r="B160" s="200">
        <v>104.67401520977526</v>
      </c>
      <c r="C160" s="18"/>
      <c r="D160" s="144">
        <v>41791</v>
      </c>
      <c r="E160" s="199">
        <f t="shared" si="3"/>
        <v>104.93900143892292</v>
      </c>
      <c r="F160" s="18"/>
      <c r="G160" s="18"/>
      <c r="H160" s="18"/>
      <c r="I160" s="18"/>
      <c r="J160" s="18"/>
    </row>
    <row r="161" spans="2:10" s="110" customFormat="1" x14ac:dyDescent="0.25">
      <c r="B161" s="200">
        <v>104.89158272152979</v>
      </c>
      <c r="C161" s="18"/>
      <c r="D161" s="144">
        <v>41821</v>
      </c>
      <c r="E161" s="199">
        <f t="shared" si="3"/>
        <v>104.9630062475555</v>
      </c>
      <c r="F161" s="18"/>
      <c r="G161" s="18"/>
      <c r="H161" s="18"/>
      <c r="I161" s="18"/>
      <c r="J161" s="18"/>
    </row>
    <row r="162" spans="2:10" s="110" customFormat="1" x14ac:dyDescent="0.25">
      <c r="B162" s="200">
        <v>104.81588816911014</v>
      </c>
      <c r="C162" s="18"/>
      <c r="D162" s="144">
        <v>41852</v>
      </c>
      <c r="E162" s="199">
        <f t="shared" si="3"/>
        <v>104.96175022356952</v>
      </c>
      <c r="F162" s="18"/>
      <c r="G162" s="18"/>
      <c r="H162" s="18"/>
      <c r="I162" s="18"/>
      <c r="J162" s="18"/>
    </row>
    <row r="163" spans="2:10" s="110" customFormat="1" x14ac:dyDescent="0.25">
      <c r="B163" s="200">
        <v>104.8326988876557</v>
      </c>
      <c r="C163" s="18"/>
      <c r="D163" s="144">
        <v>41883</v>
      </c>
      <c r="E163" s="199">
        <f t="shared" si="3"/>
        <v>104.98046363360255</v>
      </c>
      <c r="F163" s="18"/>
      <c r="G163" s="18"/>
      <c r="H163" s="18"/>
      <c r="I163" s="18"/>
      <c r="J163" s="18"/>
    </row>
    <row r="164" spans="2:10" s="110" customFormat="1" x14ac:dyDescent="0.25">
      <c r="B164" s="200">
        <v>104.95266289111223</v>
      </c>
      <c r="C164" s="18"/>
      <c r="D164" s="144">
        <v>41913</v>
      </c>
      <c r="E164" s="199">
        <f t="shared" si="3"/>
        <v>104.9614143329314</v>
      </c>
      <c r="F164" s="18"/>
      <c r="G164" s="18"/>
      <c r="H164" s="18"/>
      <c r="I164" s="18"/>
      <c r="J164" s="18"/>
    </row>
    <row r="165" spans="2:10" s="110" customFormat="1" x14ac:dyDescent="0.25">
      <c r="B165" s="18"/>
      <c r="C165" s="18"/>
      <c r="D165" s="18"/>
      <c r="E165" s="18"/>
      <c r="F165" s="18"/>
      <c r="G165" s="18"/>
      <c r="H165" s="18"/>
      <c r="I165" s="18"/>
      <c r="J165" s="18"/>
    </row>
    <row r="166" spans="2:10" s="110" customFormat="1" x14ac:dyDescent="0.25">
      <c r="B166" s="18"/>
      <c r="C166" s="18"/>
      <c r="D166" s="18"/>
      <c r="E166" s="18"/>
      <c r="F166" s="18"/>
      <c r="G166" s="18"/>
      <c r="H166" s="18"/>
      <c r="I166" s="18"/>
      <c r="J166" s="18"/>
    </row>
    <row r="167" spans="2:10" s="110" customFormat="1" x14ac:dyDescent="0.25">
      <c r="B167" s="18"/>
      <c r="C167" s="18"/>
      <c r="D167" s="18"/>
      <c r="E167" s="18"/>
      <c r="F167" s="18"/>
      <c r="G167" s="18"/>
      <c r="H167" s="18"/>
      <c r="I167" s="18"/>
      <c r="J167" s="18"/>
    </row>
    <row r="168" spans="2:10" s="110" customFormat="1" x14ac:dyDescent="0.25">
      <c r="B168" s="18"/>
      <c r="C168" s="18"/>
      <c r="D168" s="18"/>
      <c r="E168" s="18"/>
      <c r="F168" s="18"/>
      <c r="G168" s="18"/>
      <c r="H168" s="18"/>
      <c r="I168" s="18"/>
      <c r="J168" s="18"/>
    </row>
    <row r="169" spans="2:10" s="110" customFormat="1" x14ac:dyDescent="0.25">
      <c r="B169" s="18"/>
      <c r="C169" s="18"/>
      <c r="D169" s="18"/>
      <c r="E169" s="18"/>
      <c r="F169" s="18"/>
      <c r="G169" s="18"/>
      <c r="H169" s="18"/>
      <c r="I169" s="18"/>
      <c r="J169" s="18"/>
    </row>
    <row r="170" spans="2:10" s="110" customFormat="1" x14ac:dyDescent="0.25"/>
    <row r="171" spans="2:10" s="110" customFormat="1" x14ac:dyDescent="0.25"/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ignoredErrors>
    <ignoredError sqref="E46:E164" formulaRange="1"/>
  </ignoredError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64"/>
  <sheetViews>
    <sheetView showGridLines="0" zoomScaleSheetLayoutView="100" workbookViewId="0">
      <pane ySplit="11" topLeftCell="A12" activePane="bottomLeft" state="frozen"/>
      <selection activeCell="A25" sqref="A25"/>
      <selection pane="bottomLeft" activeCell="C7" sqref="C7:K7"/>
    </sheetView>
  </sheetViews>
  <sheetFormatPr baseColWidth="10" defaultRowHeight="15.75" x14ac:dyDescent="0.25"/>
  <cols>
    <col min="1" max="1" width="1.85546875" style="28" customWidth="1"/>
    <col min="2" max="2" width="13" style="28" customWidth="1"/>
    <col min="3" max="9" width="10.42578125" style="28" customWidth="1"/>
    <col min="10" max="10" width="19.28515625" style="28" bestFit="1" customWidth="1"/>
    <col min="11" max="11" width="10.42578125" style="28" hidden="1" customWidth="1"/>
    <col min="12" max="12" width="1.85546875" style="28" hidden="1" customWidth="1"/>
    <col min="13" max="13" width="2.85546875" style="28" customWidth="1"/>
    <col min="14" max="14" width="0.5703125" style="29" customWidth="1"/>
    <col min="15" max="79" width="11.42578125" style="29"/>
    <col min="80" max="16384" width="11.42578125" style="28"/>
  </cols>
  <sheetData>
    <row r="1" spans="1:15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51"/>
    </row>
    <row r="2" spans="1:15" x14ac:dyDescent="0.25">
      <c r="A2" s="49"/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51"/>
    </row>
    <row r="3" spans="1:15" x14ac:dyDescent="0.25">
      <c r="A3" s="49"/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51"/>
    </row>
    <row r="4" spans="1:15" x14ac:dyDescent="0.25">
      <c r="A4" s="4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51"/>
    </row>
    <row r="5" spans="1:15" x14ac:dyDescent="0.25">
      <c r="A5" s="4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51"/>
    </row>
    <row r="6" spans="1:15" x14ac:dyDescent="0.25">
      <c r="A6" s="4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51"/>
    </row>
    <row r="7" spans="1:15" x14ac:dyDescent="0.25">
      <c r="A7" s="49"/>
      <c r="B7" s="30"/>
      <c r="C7" s="235" t="s">
        <v>99</v>
      </c>
      <c r="D7" s="235"/>
      <c r="E7" s="235"/>
      <c r="F7" s="235"/>
      <c r="G7" s="235"/>
      <c r="H7" s="235"/>
      <c r="I7" s="235"/>
      <c r="J7" s="235"/>
      <c r="K7" s="235"/>
      <c r="L7" s="32"/>
      <c r="M7" s="51"/>
    </row>
    <row r="8" spans="1:15" x14ac:dyDescent="0.25">
      <c r="A8" s="49"/>
      <c r="B8" s="30"/>
      <c r="C8" s="232" t="s">
        <v>97</v>
      </c>
      <c r="D8" s="232"/>
      <c r="E8" s="232"/>
      <c r="F8" s="232"/>
      <c r="G8" s="232"/>
      <c r="H8" s="232"/>
      <c r="I8" s="232"/>
      <c r="J8" s="232"/>
      <c r="K8" s="232"/>
      <c r="L8" s="32"/>
      <c r="M8" s="51"/>
    </row>
    <row r="9" spans="1:15" x14ac:dyDescent="0.25">
      <c r="A9" s="49"/>
      <c r="B9" s="30"/>
      <c r="C9" s="31"/>
      <c r="D9" s="31"/>
      <c r="E9" s="31"/>
      <c r="F9" s="31"/>
      <c r="G9" s="31"/>
      <c r="H9" s="31"/>
      <c r="I9" s="30"/>
      <c r="J9" s="30"/>
      <c r="K9" s="150"/>
      <c r="L9" s="32"/>
      <c r="M9" s="51"/>
    </row>
    <row r="10" spans="1:15" ht="15.75" customHeight="1" x14ac:dyDescent="0.25">
      <c r="A10" s="49"/>
      <c r="B10" s="32"/>
      <c r="C10" s="233" t="s">
        <v>0</v>
      </c>
      <c r="D10" s="233"/>
      <c r="E10" s="233"/>
      <c r="F10" s="233"/>
      <c r="G10" s="233"/>
      <c r="H10" s="233"/>
      <c r="I10" s="236" t="s">
        <v>178</v>
      </c>
      <c r="J10" s="236" t="s">
        <v>180</v>
      </c>
      <c r="K10" s="236" t="s">
        <v>164</v>
      </c>
      <c r="L10" s="32"/>
      <c r="M10" s="51"/>
    </row>
    <row r="11" spans="1:15" x14ac:dyDescent="0.25">
      <c r="A11" s="49"/>
      <c r="B11" s="32"/>
      <c r="C11" s="177">
        <f>+'Area censada'!C11</f>
        <v>2009</v>
      </c>
      <c r="D11" s="177">
        <f>+'Area censada'!D11</f>
        <v>2010</v>
      </c>
      <c r="E11" s="177">
        <f>+'Area censada'!E11</f>
        <v>2011</v>
      </c>
      <c r="F11" s="177">
        <f>+'Area censada'!F11</f>
        <v>2012</v>
      </c>
      <c r="G11" s="177">
        <f>+'Area censada'!G11</f>
        <v>2013</v>
      </c>
      <c r="H11" s="177">
        <f>+'Area censada'!H11</f>
        <v>2014</v>
      </c>
      <c r="I11" s="236"/>
      <c r="J11" s="236"/>
      <c r="K11" s="236"/>
      <c r="L11" s="32"/>
      <c r="M11" s="51"/>
      <c r="O11" s="197"/>
    </row>
    <row r="12" spans="1:15" ht="12" customHeight="1" x14ac:dyDescent="0.25">
      <c r="A12" s="49"/>
      <c r="B12" s="32"/>
      <c r="C12" s="31"/>
      <c r="D12" s="31"/>
      <c r="E12" s="31"/>
      <c r="F12" s="31"/>
      <c r="G12" s="31"/>
      <c r="H12" s="31"/>
      <c r="I12" s="31"/>
      <c r="J12" s="31"/>
      <c r="K12" s="31"/>
      <c r="L12" s="32"/>
      <c r="M12" s="51"/>
    </row>
    <row r="13" spans="1:15" x14ac:dyDescent="0.25">
      <c r="A13" s="49"/>
      <c r="B13" s="60" t="s">
        <v>3</v>
      </c>
      <c r="C13" s="63">
        <v>179.11810897000001</v>
      </c>
      <c r="D13" s="63">
        <v>176.11967466999999</v>
      </c>
      <c r="E13" s="63">
        <v>179.28296266999999</v>
      </c>
      <c r="F13" s="63">
        <v>191.56153470999999</v>
      </c>
      <c r="G13" s="63">
        <v>196.05616304</v>
      </c>
      <c r="H13" s="65">
        <v>201.7497789</v>
      </c>
      <c r="I13" s="63">
        <v>2.9040738999050797</v>
      </c>
      <c r="J13" s="63">
        <v>102.90407389990509</v>
      </c>
      <c r="K13" s="63">
        <f t="shared" ref="K13:K21" si="0">IF(OR(OR(H13=0,G13=0),H13=""),"",(G13/F13-1)*100)</f>
        <v>2.3463104619642516</v>
      </c>
      <c r="L13" s="32"/>
      <c r="M13" s="51"/>
      <c r="N13" s="28">
        <f t="shared" ref="N13:N24" si="1">IF(H13="","",1)</f>
        <v>1</v>
      </c>
    </row>
    <row r="14" spans="1:15" x14ac:dyDescent="0.25">
      <c r="A14" s="49"/>
      <c r="B14" s="60" t="s">
        <v>4</v>
      </c>
      <c r="C14" s="63">
        <v>180.40926450000001</v>
      </c>
      <c r="D14" s="63">
        <v>176.51079039000001</v>
      </c>
      <c r="E14" s="63">
        <v>182.89299346999999</v>
      </c>
      <c r="F14" s="63">
        <v>193.83686431999999</v>
      </c>
      <c r="G14" s="63">
        <v>197.61779014999999</v>
      </c>
      <c r="H14" s="65">
        <v>202.80127702999999</v>
      </c>
      <c r="I14" s="63">
        <v>2.6229859548907664</v>
      </c>
      <c r="J14" s="63">
        <v>102.62298595489077</v>
      </c>
      <c r="K14" s="63">
        <f t="shared" si="0"/>
        <v>1.9505710862915082</v>
      </c>
      <c r="L14" s="32"/>
      <c r="M14" s="51"/>
      <c r="N14" s="28">
        <f t="shared" si="1"/>
        <v>1</v>
      </c>
    </row>
    <row r="15" spans="1:15" x14ac:dyDescent="0.25">
      <c r="A15" s="49"/>
      <c r="B15" s="60" t="s">
        <v>5</v>
      </c>
      <c r="C15" s="63">
        <v>180.20192710000001</v>
      </c>
      <c r="D15" s="63">
        <v>177.74145596</v>
      </c>
      <c r="E15" s="63">
        <v>184.44081345999999</v>
      </c>
      <c r="F15" s="63">
        <v>194.06843305999999</v>
      </c>
      <c r="G15" s="63">
        <v>199.65601593</v>
      </c>
      <c r="H15" s="65">
        <v>203.79445244999999</v>
      </c>
      <c r="I15" s="63">
        <v>2.0727832821481051</v>
      </c>
      <c r="J15" s="63">
        <v>102.07278328214811</v>
      </c>
      <c r="K15" s="63">
        <f t="shared" si="0"/>
        <v>2.8791817308446488</v>
      </c>
      <c r="L15" s="32"/>
      <c r="M15" s="51"/>
      <c r="N15" s="28">
        <f t="shared" si="1"/>
        <v>1</v>
      </c>
    </row>
    <row r="16" spans="1:15" x14ac:dyDescent="0.25">
      <c r="A16" s="49"/>
      <c r="B16" s="60" t="s">
        <v>6</v>
      </c>
      <c r="C16" s="63">
        <v>179.59026441</v>
      </c>
      <c r="D16" s="63">
        <v>178.79774019000001</v>
      </c>
      <c r="E16" s="63">
        <v>185.44809372</v>
      </c>
      <c r="F16" s="63">
        <v>194.59146855</v>
      </c>
      <c r="G16" s="63">
        <v>199.72769208</v>
      </c>
      <c r="H16" s="65">
        <v>204.82099303000001</v>
      </c>
      <c r="I16" s="63">
        <v>2.5501225678610018</v>
      </c>
      <c r="J16" s="63">
        <v>102.550122567861</v>
      </c>
      <c r="K16" s="63">
        <f t="shared" si="0"/>
        <v>2.6394906047385369</v>
      </c>
      <c r="L16" s="32"/>
      <c r="M16" s="51"/>
      <c r="N16" s="28">
        <f t="shared" si="1"/>
        <v>1</v>
      </c>
    </row>
    <row r="17" spans="1:97" x14ac:dyDescent="0.25">
      <c r="A17" s="49"/>
      <c r="B17" s="60" t="s">
        <v>7</v>
      </c>
      <c r="C17" s="63">
        <v>179.14020217000001</v>
      </c>
      <c r="D17" s="63">
        <v>179.88151923999999</v>
      </c>
      <c r="E17" s="63">
        <v>186.76507498000001</v>
      </c>
      <c r="F17" s="63">
        <v>194.69082112999999</v>
      </c>
      <c r="G17" s="63">
        <v>199.7658102</v>
      </c>
      <c r="H17" s="65">
        <v>204.9349186</v>
      </c>
      <c r="I17" s="63">
        <v>2.5875841290483148</v>
      </c>
      <c r="J17" s="63">
        <v>102.58758412904831</v>
      </c>
      <c r="K17" s="63">
        <f t="shared" si="0"/>
        <v>2.6066914919483208</v>
      </c>
      <c r="L17" s="32"/>
      <c r="M17" s="51"/>
      <c r="N17" s="28">
        <f t="shared" si="1"/>
        <v>1</v>
      </c>
    </row>
    <row r="18" spans="1:97" x14ac:dyDescent="0.25">
      <c r="A18" s="49"/>
      <c r="B18" s="60" t="s">
        <v>8</v>
      </c>
      <c r="C18" s="63">
        <v>178.50551881999999</v>
      </c>
      <c r="D18" s="63">
        <v>180.45878389000001</v>
      </c>
      <c r="E18" s="63">
        <v>187.57646724</v>
      </c>
      <c r="F18" s="63">
        <v>194.24661567000001</v>
      </c>
      <c r="G18" s="63">
        <v>199.90547269000001</v>
      </c>
      <c r="H18" s="65">
        <v>204.85</v>
      </c>
      <c r="I18" s="63">
        <v>2.4734326896931114</v>
      </c>
      <c r="J18" s="63">
        <v>102.47343268969311</v>
      </c>
      <c r="K18" s="23">
        <f t="shared" si="0"/>
        <v>2.9132332630256386</v>
      </c>
      <c r="L18" s="32"/>
      <c r="M18" s="51"/>
      <c r="N18" s="28">
        <f t="shared" si="1"/>
        <v>1</v>
      </c>
    </row>
    <row r="19" spans="1:97" x14ac:dyDescent="0.25">
      <c r="A19" s="49"/>
      <c r="B19" s="60" t="s">
        <v>9</v>
      </c>
      <c r="C19" s="63">
        <v>178.58929473000001</v>
      </c>
      <c r="D19" s="63">
        <v>180.27597589999999</v>
      </c>
      <c r="E19" s="63">
        <v>188.57423267999999</v>
      </c>
      <c r="F19" s="63">
        <v>194.88206693999999</v>
      </c>
      <c r="G19" s="63">
        <v>200.3</v>
      </c>
      <c r="H19" s="65">
        <v>204.85</v>
      </c>
      <c r="I19" s="63">
        <v>2.2715926110833617</v>
      </c>
      <c r="J19" s="63">
        <v>102.27159261108336</v>
      </c>
      <c r="K19" s="63">
        <f t="shared" si="0"/>
        <v>2.7801085780089219</v>
      </c>
      <c r="L19" s="32"/>
      <c r="M19" s="51"/>
      <c r="N19" s="28">
        <f t="shared" si="1"/>
        <v>1</v>
      </c>
    </row>
    <row r="20" spans="1:97" x14ac:dyDescent="0.25">
      <c r="A20" s="49"/>
      <c r="B20" s="60" t="s">
        <v>10</v>
      </c>
      <c r="C20" s="63">
        <v>177.54628334</v>
      </c>
      <c r="D20" s="63">
        <v>179.83470527</v>
      </c>
      <c r="E20" s="63">
        <v>189.11133294000001</v>
      </c>
      <c r="F20" s="63">
        <v>194.99918314000001</v>
      </c>
      <c r="G20" s="63">
        <v>200.08</v>
      </c>
      <c r="H20" s="65">
        <v>204.87</v>
      </c>
      <c r="I20" s="63">
        <v>2.3940423830467683</v>
      </c>
      <c r="J20" s="63">
        <v>102.39404238304677</v>
      </c>
      <c r="K20" s="63">
        <f t="shared" si="0"/>
        <v>2.6055580224416675</v>
      </c>
      <c r="L20" s="32"/>
      <c r="M20" s="51"/>
      <c r="N20" s="28"/>
    </row>
    <row r="21" spans="1:97" x14ac:dyDescent="0.25">
      <c r="A21" s="49"/>
      <c r="B21" s="60" t="s">
        <v>11</v>
      </c>
      <c r="C21" s="63">
        <v>177.86270411999999</v>
      </c>
      <c r="D21" s="63">
        <v>179.13118148999999</v>
      </c>
      <c r="E21" s="63">
        <v>189.32604835999999</v>
      </c>
      <c r="F21" s="63">
        <v>194.75225577</v>
      </c>
      <c r="G21" s="63">
        <v>200.56</v>
      </c>
      <c r="H21" s="65">
        <v>204.84</v>
      </c>
      <c r="I21" s="63">
        <v>2.1340247307538895</v>
      </c>
      <c r="J21" s="63">
        <v>102.13402473075388</v>
      </c>
      <c r="K21" s="63">
        <f t="shared" si="0"/>
        <v>2.9821191066761621</v>
      </c>
      <c r="L21" s="32"/>
      <c r="M21" s="51"/>
      <c r="N21" s="28"/>
    </row>
    <row r="22" spans="1:97" x14ac:dyDescent="0.25">
      <c r="A22" s="49"/>
      <c r="B22" s="60" t="s">
        <v>12</v>
      </c>
      <c r="C22" s="63">
        <v>177.55686929000001</v>
      </c>
      <c r="D22" s="63">
        <v>178.94915549999999</v>
      </c>
      <c r="E22" s="63">
        <v>190.50587461000001</v>
      </c>
      <c r="F22" s="63">
        <v>195.00332725000001</v>
      </c>
      <c r="G22" s="63">
        <v>200.76</v>
      </c>
      <c r="H22" s="23">
        <v>204.9</v>
      </c>
      <c r="I22" s="23">
        <v>2.0621637776449653</v>
      </c>
      <c r="J22" s="23">
        <v>102.06216377764497</v>
      </c>
      <c r="K22" s="63">
        <f>IF(OR(OR(H22=0,G22=0),H22=""),"",(G22/F22-1)*100)</f>
        <v>2.9520895008215753</v>
      </c>
      <c r="L22" s="32"/>
      <c r="M22" s="51"/>
      <c r="N22" s="28">
        <f t="shared" si="1"/>
        <v>1</v>
      </c>
    </row>
    <row r="23" spans="1:97" x14ac:dyDescent="0.25">
      <c r="A23" s="49"/>
      <c r="B23" s="60" t="s">
        <v>13</v>
      </c>
      <c r="C23" s="63">
        <v>176.08096620000001</v>
      </c>
      <c r="D23" s="63">
        <v>178.89692556</v>
      </c>
      <c r="E23" s="63">
        <v>190.69804318000001</v>
      </c>
      <c r="F23" s="63">
        <v>194.91135539000001</v>
      </c>
      <c r="G23" s="63">
        <v>201.1857861</v>
      </c>
      <c r="H23" s="65"/>
      <c r="I23" s="63" t="s">
        <v>110</v>
      </c>
      <c r="J23" s="63" t="s">
        <v>110</v>
      </c>
      <c r="K23" s="63" t="str">
        <f>IF(OR(OR(H23=0,G23=0),H23=""),"",(G23/F23-1)*100)</f>
        <v/>
      </c>
      <c r="L23" s="32"/>
      <c r="M23" s="51"/>
      <c r="N23" s="28" t="str">
        <f t="shared" si="1"/>
        <v/>
      </c>
    </row>
    <row r="24" spans="1:97" x14ac:dyDescent="0.25">
      <c r="A24" s="49"/>
      <c r="B24" s="60" t="s">
        <v>14</v>
      </c>
      <c r="C24" s="63">
        <v>175.41596206</v>
      </c>
      <c r="D24" s="63">
        <v>178.73103806</v>
      </c>
      <c r="E24" s="63">
        <v>190.98562781000001</v>
      </c>
      <c r="F24" s="63">
        <v>194.98534223999999</v>
      </c>
      <c r="G24" s="63">
        <v>201.13397261</v>
      </c>
      <c r="H24" s="65"/>
      <c r="I24" s="63" t="s">
        <v>110</v>
      </c>
      <c r="J24" s="63" t="s">
        <v>110</v>
      </c>
      <c r="K24" s="63" t="str">
        <f>IF(OR(OR(H24=0,G24=0),H24=""),"",(G24/F24-1)*100)</f>
        <v/>
      </c>
      <c r="L24" s="32"/>
      <c r="M24" s="51"/>
      <c r="N24" s="28" t="str">
        <f t="shared" si="1"/>
        <v/>
      </c>
    </row>
    <row r="25" spans="1:97" ht="12" customHeight="1" x14ac:dyDescent="0.25">
      <c r="A25" s="49"/>
      <c r="B25" s="60"/>
      <c r="C25" s="66"/>
      <c r="D25" s="66"/>
      <c r="E25" s="66"/>
      <c r="F25" s="66"/>
      <c r="G25" s="66"/>
      <c r="H25" s="40"/>
      <c r="I25" s="36"/>
      <c r="J25" s="36"/>
      <c r="K25" s="36"/>
      <c r="L25" s="32"/>
      <c r="M25" s="51"/>
    </row>
    <row r="26" spans="1:97" ht="18.75" customHeight="1" x14ac:dyDescent="0.25">
      <c r="A26" s="49"/>
      <c r="B26" s="64" t="s">
        <v>16</v>
      </c>
      <c r="C26" s="65">
        <v>177.55686929000001</v>
      </c>
      <c r="D26" s="65">
        <v>178.94915549999999</v>
      </c>
      <c r="E26" s="65">
        <v>190.50587461000001</v>
      </c>
      <c r="F26" s="65">
        <v>195.00332725000001</v>
      </c>
      <c r="G26" s="65">
        <v>200.76</v>
      </c>
      <c r="H26" s="23">
        <v>204.9</v>
      </c>
      <c r="I26" s="84"/>
      <c r="J26" s="84"/>
      <c r="K26" s="84"/>
      <c r="L26" s="32"/>
      <c r="M26" s="51"/>
    </row>
    <row r="27" spans="1:97" ht="18.75" customHeight="1" x14ac:dyDescent="0.25">
      <c r="A27" s="49"/>
      <c r="B27" s="64" t="s">
        <v>15</v>
      </c>
      <c r="C27" s="65"/>
      <c r="D27" s="65">
        <v>2.0141801227823777</v>
      </c>
      <c r="E27" s="65">
        <v>6.5880200091755796</v>
      </c>
      <c r="F27" s="65">
        <v>2.1036658548971872</v>
      </c>
      <c r="G27" s="65">
        <v>2.9615855703103051</v>
      </c>
      <c r="H27" s="23">
        <v>1.8723974578388862</v>
      </c>
      <c r="I27" s="38"/>
      <c r="J27" s="38"/>
      <c r="K27" s="38"/>
      <c r="L27" s="32"/>
      <c r="M27" s="51"/>
    </row>
    <row r="28" spans="1:97" ht="12" customHeight="1" x14ac:dyDescent="0.25">
      <c r="A28" s="49"/>
      <c r="B28" s="32"/>
      <c r="C28" s="39"/>
      <c r="D28" s="39"/>
      <c r="E28" s="39"/>
      <c r="F28" s="39"/>
      <c r="G28" s="39"/>
      <c r="H28" s="40"/>
      <c r="I28" s="36"/>
      <c r="J28" s="36"/>
      <c r="K28" s="36"/>
      <c r="L28" s="32"/>
      <c r="M28" s="51"/>
    </row>
    <row r="29" spans="1:97" ht="14.25" customHeight="1" x14ac:dyDescent="0.25">
      <c r="A29" s="49"/>
      <c r="B29" s="34"/>
      <c r="C29" s="35"/>
      <c r="D29" s="35"/>
      <c r="E29" s="35"/>
      <c r="F29" s="35"/>
      <c r="G29" s="35"/>
      <c r="H29" s="35"/>
      <c r="I29" s="36"/>
      <c r="J29" s="36"/>
      <c r="K29" s="36"/>
      <c r="L29" s="32"/>
      <c r="M29" s="51"/>
    </row>
    <row r="30" spans="1:97" s="44" customFormat="1" x14ac:dyDescent="0.25">
      <c r="A30" s="52"/>
      <c r="B30" s="32"/>
      <c r="C30" s="41"/>
      <c r="D30" s="41"/>
      <c r="E30" s="41"/>
      <c r="F30" s="41"/>
      <c r="G30" s="41"/>
      <c r="H30" s="42"/>
      <c r="I30" s="43"/>
      <c r="J30" s="43"/>
      <c r="K30" s="43"/>
      <c r="L30" s="32"/>
      <c r="M30" s="51"/>
      <c r="N30" s="29" t="s">
        <v>110</v>
      </c>
      <c r="O30" s="29"/>
      <c r="P30" s="198"/>
      <c r="Q30" s="198"/>
      <c r="R30" s="198"/>
      <c r="S30" s="198"/>
      <c r="T30" s="198"/>
      <c r="U30" s="198"/>
      <c r="V30" s="198"/>
      <c r="W30" s="198"/>
      <c r="X30" s="198"/>
      <c r="Y30" s="198"/>
      <c r="Z30" s="198"/>
      <c r="AA30" s="198"/>
      <c r="AB30" s="198"/>
      <c r="AC30" s="198"/>
      <c r="AD30" s="198"/>
      <c r="AE30" s="198"/>
      <c r="AF30" s="198"/>
      <c r="AG30" s="198"/>
      <c r="AH30" s="198"/>
      <c r="AI30" s="198"/>
      <c r="AJ30" s="198"/>
      <c r="AK30" s="198"/>
      <c r="AL30" s="198"/>
      <c r="AM30" s="198"/>
      <c r="AN30" s="198"/>
      <c r="AO30" s="198"/>
      <c r="AP30" s="198"/>
      <c r="AQ30" s="198"/>
      <c r="AR30" s="198"/>
      <c r="AS30" s="198"/>
      <c r="AT30" s="198"/>
      <c r="AU30" s="198"/>
      <c r="AV30" s="198"/>
      <c r="AW30" s="198"/>
      <c r="AX30" s="198"/>
      <c r="AY30" s="198"/>
      <c r="AZ30" s="198"/>
      <c r="BA30" s="198"/>
      <c r="BB30" s="198"/>
      <c r="BC30" s="198"/>
      <c r="BD30" s="198"/>
      <c r="BE30" s="198"/>
      <c r="BF30" s="198"/>
      <c r="BG30" s="198"/>
      <c r="BH30" s="198"/>
      <c r="BI30" s="198"/>
      <c r="BJ30" s="198"/>
      <c r="BK30" s="198"/>
      <c r="BL30" s="198"/>
      <c r="BM30" s="198"/>
      <c r="BN30" s="198"/>
      <c r="BO30" s="198"/>
      <c r="BP30" s="198"/>
      <c r="BQ30" s="198"/>
      <c r="BR30" s="198"/>
      <c r="BS30" s="198"/>
      <c r="BT30" s="198"/>
      <c r="BU30" s="198"/>
      <c r="BV30" s="198"/>
      <c r="BW30" s="198"/>
      <c r="BX30" s="198"/>
      <c r="BY30" s="198"/>
      <c r="BZ30" s="198"/>
      <c r="CA30" s="198"/>
      <c r="CB30" s="190"/>
      <c r="CC30" s="190"/>
      <c r="CD30" s="190"/>
      <c r="CE30" s="190"/>
      <c r="CF30" s="190"/>
      <c r="CG30" s="190"/>
      <c r="CH30" s="190"/>
      <c r="CI30" s="190"/>
      <c r="CJ30" s="190"/>
      <c r="CK30" s="190"/>
      <c r="CL30" s="190"/>
      <c r="CM30" s="190"/>
      <c r="CN30" s="190"/>
      <c r="CO30" s="190"/>
      <c r="CP30" s="190"/>
      <c r="CQ30" s="190"/>
      <c r="CR30" s="190"/>
      <c r="CS30" s="190"/>
    </row>
    <row r="31" spans="1:97" s="44" customFormat="1" x14ac:dyDescent="0.25">
      <c r="A31" s="52"/>
      <c r="B31" s="32"/>
      <c r="C31" s="41"/>
      <c r="D31" s="41"/>
      <c r="E31" s="41"/>
      <c r="F31" s="41"/>
      <c r="G31" s="41"/>
      <c r="H31" s="42"/>
      <c r="I31" s="43"/>
      <c r="J31" s="43"/>
      <c r="K31" s="43"/>
      <c r="L31" s="32"/>
      <c r="M31" s="51"/>
      <c r="N31" s="29" t="s">
        <v>110</v>
      </c>
      <c r="O31" s="29"/>
      <c r="P31" s="198"/>
      <c r="Q31" s="198"/>
      <c r="R31" s="198"/>
      <c r="S31" s="198"/>
      <c r="T31" s="198"/>
      <c r="U31" s="198"/>
      <c r="V31" s="198"/>
      <c r="W31" s="198"/>
      <c r="X31" s="198"/>
      <c r="Y31" s="198"/>
      <c r="Z31" s="198"/>
      <c r="AA31" s="198"/>
      <c r="AB31" s="198"/>
      <c r="AC31" s="198"/>
      <c r="AD31" s="198"/>
      <c r="AE31" s="198"/>
      <c r="AF31" s="198"/>
      <c r="AG31" s="198"/>
      <c r="AH31" s="198"/>
      <c r="AI31" s="198"/>
      <c r="AJ31" s="198"/>
      <c r="AK31" s="198"/>
      <c r="AL31" s="198"/>
      <c r="AM31" s="198"/>
      <c r="AN31" s="198"/>
      <c r="AO31" s="198"/>
      <c r="AP31" s="198"/>
      <c r="AQ31" s="198"/>
      <c r="AR31" s="198"/>
      <c r="AS31" s="198"/>
      <c r="AT31" s="198"/>
      <c r="AU31" s="198"/>
      <c r="AV31" s="198"/>
      <c r="AW31" s="198"/>
      <c r="AX31" s="198"/>
      <c r="AY31" s="198"/>
      <c r="AZ31" s="198"/>
      <c r="BA31" s="198"/>
      <c r="BB31" s="198"/>
      <c r="BC31" s="198"/>
      <c r="BD31" s="198"/>
      <c r="BE31" s="198"/>
      <c r="BF31" s="198"/>
      <c r="BG31" s="198"/>
      <c r="BH31" s="198"/>
      <c r="BI31" s="198"/>
      <c r="BJ31" s="198"/>
      <c r="BK31" s="198"/>
      <c r="BL31" s="198"/>
      <c r="BM31" s="198"/>
      <c r="BN31" s="198"/>
      <c r="BO31" s="198"/>
      <c r="BP31" s="198"/>
      <c r="BQ31" s="198"/>
      <c r="BR31" s="198"/>
      <c r="BS31" s="198"/>
      <c r="BT31" s="198"/>
      <c r="BU31" s="198"/>
      <c r="BV31" s="198"/>
      <c r="BW31" s="198"/>
      <c r="BX31" s="198"/>
      <c r="BY31" s="198"/>
      <c r="BZ31" s="198"/>
      <c r="CA31" s="198"/>
      <c r="CB31" s="190"/>
      <c r="CC31" s="190"/>
      <c r="CD31" s="190"/>
      <c r="CE31" s="190"/>
      <c r="CF31" s="190"/>
      <c r="CG31" s="190"/>
      <c r="CH31" s="190"/>
      <c r="CI31" s="190"/>
      <c r="CJ31" s="190"/>
      <c r="CK31" s="190"/>
      <c r="CL31" s="190"/>
      <c r="CM31" s="190"/>
      <c r="CN31" s="190"/>
      <c r="CO31" s="190"/>
      <c r="CP31" s="190"/>
      <c r="CQ31" s="190"/>
      <c r="CR31" s="190"/>
      <c r="CS31" s="190"/>
    </row>
    <row r="32" spans="1:97" s="44" customFormat="1" x14ac:dyDescent="0.25">
      <c r="A32" s="52"/>
      <c r="B32" s="32"/>
      <c r="C32" s="41"/>
      <c r="D32" s="41"/>
      <c r="E32" s="41"/>
      <c r="F32" s="41"/>
      <c r="G32" s="41"/>
      <c r="H32" s="42"/>
      <c r="I32" s="43"/>
      <c r="J32" s="43"/>
      <c r="K32" s="43"/>
      <c r="L32" s="32"/>
      <c r="M32" s="51"/>
      <c r="N32" s="29" t="s">
        <v>110</v>
      </c>
      <c r="O32" s="29"/>
      <c r="P32" s="198"/>
      <c r="Q32" s="198"/>
      <c r="R32" s="198"/>
      <c r="S32" s="198"/>
      <c r="T32" s="198"/>
      <c r="U32" s="198"/>
      <c r="V32" s="198"/>
      <c r="W32" s="198"/>
      <c r="X32" s="198"/>
      <c r="Y32" s="198"/>
      <c r="Z32" s="198"/>
      <c r="AA32" s="198"/>
      <c r="AB32" s="198"/>
      <c r="AC32" s="198"/>
      <c r="AD32" s="198"/>
      <c r="AE32" s="198"/>
      <c r="AF32" s="198"/>
      <c r="AG32" s="198"/>
      <c r="AH32" s="198"/>
      <c r="AI32" s="198"/>
      <c r="AJ32" s="198"/>
      <c r="AK32" s="198"/>
      <c r="AL32" s="198"/>
      <c r="AM32" s="198"/>
      <c r="AN32" s="198"/>
      <c r="AO32" s="198"/>
      <c r="AP32" s="198"/>
      <c r="AQ32" s="198"/>
      <c r="AR32" s="198"/>
      <c r="AS32" s="198"/>
      <c r="AT32" s="198"/>
      <c r="AU32" s="198"/>
      <c r="AV32" s="198"/>
      <c r="AW32" s="198"/>
      <c r="AX32" s="198"/>
      <c r="AY32" s="198"/>
      <c r="AZ32" s="198"/>
      <c r="BA32" s="198"/>
      <c r="BB32" s="198"/>
      <c r="BC32" s="198"/>
      <c r="BD32" s="198"/>
      <c r="BE32" s="198"/>
      <c r="BF32" s="198"/>
      <c r="BG32" s="198"/>
      <c r="BH32" s="198"/>
      <c r="BI32" s="198"/>
      <c r="BJ32" s="198"/>
      <c r="BK32" s="198"/>
      <c r="BL32" s="198"/>
      <c r="BM32" s="198"/>
      <c r="BN32" s="198"/>
      <c r="BO32" s="198"/>
      <c r="BP32" s="198"/>
      <c r="BQ32" s="198"/>
      <c r="BR32" s="198"/>
      <c r="BS32" s="198"/>
      <c r="BT32" s="198"/>
      <c r="BU32" s="198"/>
      <c r="BV32" s="198"/>
      <c r="BW32" s="198"/>
      <c r="BX32" s="198"/>
      <c r="BY32" s="198"/>
      <c r="BZ32" s="198"/>
      <c r="CA32" s="198"/>
      <c r="CB32" s="190"/>
      <c r="CC32" s="190"/>
      <c r="CD32" s="190"/>
      <c r="CE32" s="190"/>
      <c r="CF32" s="190"/>
      <c r="CG32" s="190"/>
      <c r="CH32" s="190"/>
      <c r="CI32" s="190"/>
      <c r="CJ32" s="190"/>
      <c r="CK32" s="190"/>
      <c r="CL32" s="190"/>
      <c r="CM32" s="190"/>
      <c r="CN32" s="190"/>
      <c r="CO32" s="190"/>
      <c r="CP32" s="190"/>
      <c r="CQ32" s="190"/>
      <c r="CR32" s="190"/>
      <c r="CS32" s="190"/>
    </row>
    <row r="33" spans="1:97" s="44" customFormat="1" x14ac:dyDescent="0.25">
      <c r="A33" s="52"/>
      <c r="B33" s="32"/>
      <c r="C33" s="41"/>
      <c r="D33" s="41"/>
      <c r="E33" s="41"/>
      <c r="F33" s="41"/>
      <c r="G33" s="41"/>
      <c r="H33" s="42"/>
      <c r="I33" s="43"/>
      <c r="J33" s="43"/>
      <c r="K33" s="43"/>
      <c r="L33" s="32"/>
      <c r="M33" s="51"/>
      <c r="N33" s="29" t="s">
        <v>110</v>
      </c>
      <c r="O33" s="29"/>
      <c r="P33" s="198"/>
      <c r="Q33" s="198"/>
      <c r="R33" s="198"/>
      <c r="S33" s="198"/>
      <c r="T33" s="198"/>
      <c r="U33" s="198"/>
      <c r="V33" s="198"/>
      <c r="W33" s="198"/>
      <c r="X33" s="198"/>
      <c r="Y33" s="198"/>
      <c r="Z33" s="198"/>
      <c r="AA33" s="198"/>
      <c r="AB33" s="198"/>
      <c r="AC33" s="198"/>
      <c r="AD33" s="198"/>
      <c r="AE33" s="198"/>
      <c r="AF33" s="198"/>
      <c r="AG33" s="198"/>
      <c r="AH33" s="198"/>
      <c r="AI33" s="198"/>
      <c r="AJ33" s="198"/>
      <c r="AK33" s="198"/>
      <c r="AL33" s="198"/>
      <c r="AM33" s="198"/>
      <c r="AN33" s="198"/>
      <c r="AO33" s="198"/>
      <c r="AP33" s="198"/>
      <c r="AQ33" s="198"/>
      <c r="AR33" s="198"/>
      <c r="AS33" s="198"/>
      <c r="AT33" s="198"/>
      <c r="AU33" s="198"/>
      <c r="AV33" s="198"/>
      <c r="AW33" s="198"/>
      <c r="AX33" s="198"/>
      <c r="AY33" s="198"/>
      <c r="AZ33" s="198"/>
      <c r="BA33" s="198"/>
      <c r="BB33" s="198"/>
      <c r="BC33" s="198"/>
      <c r="BD33" s="198"/>
      <c r="BE33" s="198"/>
      <c r="BF33" s="198"/>
      <c r="BG33" s="198"/>
      <c r="BH33" s="198"/>
      <c r="BI33" s="198"/>
      <c r="BJ33" s="198"/>
      <c r="BK33" s="198"/>
      <c r="BL33" s="198"/>
      <c r="BM33" s="198"/>
      <c r="BN33" s="198"/>
      <c r="BO33" s="198"/>
      <c r="BP33" s="198"/>
      <c r="BQ33" s="198"/>
      <c r="BR33" s="198"/>
      <c r="BS33" s="198"/>
      <c r="BT33" s="198"/>
      <c r="BU33" s="198"/>
      <c r="BV33" s="198"/>
      <c r="BW33" s="198"/>
      <c r="BX33" s="198"/>
      <c r="BY33" s="198"/>
      <c r="BZ33" s="198"/>
      <c r="CA33" s="198"/>
      <c r="CB33" s="190"/>
      <c r="CC33" s="190"/>
      <c r="CD33" s="190"/>
      <c r="CE33" s="190"/>
      <c r="CF33" s="190"/>
      <c r="CG33" s="190"/>
      <c r="CH33" s="190"/>
      <c r="CI33" s="190"/>
      <c r="CJ33" s="190"/>
      <c r="CK33" s="190"/>
      <c r="CL33" s="190"/>
      <c r="CM33" s="190"/>
      <c r="CN33" s="190"/>
      <c r="CO33" s="190"/>
      <c r="CP33" s="190"/>
      <c r="CQ33" s="190"/>
      <c r="CR33" s="190"/>
      <c r="CS33" s="190"/>
    </row>
    <row r="34" spans="1:97" s="44" customFormat="1" x14ac:dyDescent="0.25">
      <c r="A34" s="52"/>
      <c r="B34" s="32"/>
      <c r="C34" s="41"/>
      <c r="D34" s="41"/>
      <c r="E34" s="41"/>
      <c r="F34" s="41"/>
      <c r="G34" s="41"/>
      <c r="H34" s="42"/>
      <c r="I34" s="43"/>
      <c r="J34" s="43"/>
      <c r="K34" s="43"/>
      <c r="L34" s="32"/>
      <c r="M34" s="51"/>
      <c r="N34" s="29" t="s">
        <v>110</v>
      </c>
      <c r="O34" s="29"/>
      <c r="P34" s="198"/>
      <c r="Q34" s="198"/>
      <c r="R34" s="198"/>
      <c r="S34" s="198"/>
      <c r="T34" s="198"/>
      <c r="U34" s="198"/>
      <c r="V34" s="198"/>
      <c r="W34" s="198"/>
      <c r="X34" s="198"/>
      <c r="Y34" s="198"/>
      <c r="Z34" s="198"/>
      <c r="AA34" s="198"/>
      <c r="AB34" s="198"/>
      <c r="AC34" s="198"/>
      <c r="AD34" s="198"/>
      <c r="AE34" s="198"/>
      <c r="AF34" s="198"/>
      <c r="AG34" s="198"/>
      <c r="AH34" s="198"/>
      <c r="AI34" s="198"/>
      <c r="AJ34" s="198"/>
      <c r="AK34" s="198"/>
      <c r="AL34" s="198"/>
      <c r="AM34" s="198"/>
      <c r="AN34" s="198"/>
      <c r="AO34" s="198"/>
      <c r="AP34" s="198"/>
      <c r="AQ34" s="198"/>
      <c r="AR34" s="198"/>
      <c r="AS34" s="198"/>
      <c r="AT34" s="198"/>
      <c r="AU34" s="198"/>
      <c r="AV34" s="198"/>
      <c r="AW34" s="198"/>
      <c r="AX34" s="198"/>
      <c r="AY34" s="198"/>
      <c r="AZ34" s="198"/>
      <c r="BA34" s="198"/>
      <c r="BB34" s="198"/>
      <c r="BC34" s="198"/>
      <c r="BD34" s="198"/>
      <c r="BE34" s="198"/>
      <c r="BF34" s="198"/>
      <c r="BG34" s="198"/>
      <c r="BH34" s="198"/>
      <c r="BI34" s="198"/>
      <c r="BJ34" s="198"/>
      <c r="BK34" s="198"/>
      <c r="BL34" s="198"/>
      <c r="BM34" s="198"/>
      <c r="BN34" s="198"/>
      <c r="BO34" s="198"/>
      <c r="BP34" s="198"/>
      <c r="BQ34" s="198"/>
      <c r="BR34" s="198"/>
      <c r="BS34" s="198"/>
      <c r="BT34" s="198"/>
      <c r="BU34" s="198"/>
      <c r="BV34" s="198"/>
      <c r="BW34" s="198"/>
      <c r="BX34" s="198"/>
      <c r="BY34" s="198"/>
      <c r="BZ34" s="198"/>
      <c r="CA34" s="198"/>
      <c r="CB34" s="190"/>
      <c r="CC34" s="190"/>
      <c r="CD34" s="190"/>
      <c r="CE34" s="190"/>
      <c r="CF34" s="190"/>
      <c r="CG34" s="190"/>
      <c r="CH34" s="190"/>
      <c r="CI34" s="190"/>
      <c r="CJ34" s="190"/>
      <c r="CK34" s="190"/>
      <c r="CL34" s="190"/>
      <c r="CM34" s="190"/>
      <c r="CN34" s="190"/>
      <c r="CO34" s="190"/>
      <c r="CP34" s="190"/>
      <c r="CQ34" s="190"/>
      <c r="CR34" s="190"/>
      <c r="CS34" s="190"/>
    </row>
    <row r="35" spans="1:97" s="44" customFormat="1" x14ac:dyDescent="0.25">
      <c r="A35" s="52"/>
      <c r="B35" s="32"/>
      <c r="C35" s="41"/>
      <c r="D35" s="41"/>
      <c r="E35" s="41"/>
      <c r="F35" s="41"/>
      <c r="G35" s="41"/>
      <c r="H35" s="42"/>
      <c r="I35" s="43"/>
      <c r="J35" s="43"/>
      <c r="K35" s="43"/>
      <c r="L35" s="32"/>
      <c r="M35" s="51"/>
      <c r="N35" s="29"/>
      <c r="O35" s="29"/>
      <c r="P35" s="198"/>
      <c r="Q35" s="198"/>
      <c r="R35" s="198"/>
      <c r="S35" s="198"/>
      <c r="T35" s="198"/>
      <c r="U35" s="198"/>
      <c r="V35" s="198"/>
      <c r="W35" s="198"/>
      <c r="X35" s="198"/>
      <c r="Y35" s="198"/>
      <c r="Z35" s="198"/>
      <c r="AA35" s="198"/>
      <c r="AB35" s="198"/>
      <c r="AC35" s="198"/>
      <c r="AD35" s="198"/>
      <c r="AE35" s="198"/>
      <c r="AF35" s="198"/>
      <c r="AG35" s="198"/>
      <c r="AH35" s="198"/>
      <c r="AI35" s="198"/>
      <c r="AJ35" s="198"/>
      <c r="AK35" s="198"/>
      <c r="AL35" s="198"/>
      <c r="AM35" s="198"/>
      <c r="AN35" s="198"/>
      <c r="AO35" s="198"/>
      <c r="AP35" s="198"/>
      <c r="AQ35" s="198"/>
      <c r="AR35" s="198"/>
      <c r="AS35" s="198"/>
      <c r="AT35" s="198"/>
      <c r="AU35" s="198"/>
      <c r="AV35" s="198"/>
      <c r="AW35" s="198"/>
      <c r="AX35" s="198"/>
      <c r="AY35" s="198"/>
      <c r="AZ35" s="198"/>
      <c r="BA35" s="198"/>
      <c r="BB35" s="198"/>
      <c r="BC35" s="198"/>
      <c r="BD35" s="198"/>
      <c r="BE35" s="198"/>
      <c r="BF35" s="198"/>
      <c r="BG35" s="198"/>
      <c r="BH35" s="198"/>
      <c r="BI35" s="198"/>
      <c r="BJ35" s="198"/>
      <c r="BK35" s="198"/>
      <c r="BL35" s="198"/>
      <c r="BM35" s="198"/>
      <c r="BN35" s="198"/>
      <c r="BO35" s="198"/>
      <c r="BP35" s="198"/>
      <c r="BQ35" s="198"/>
      <c r="BR35" s="198"/>
      <c r="BS35" s="198"/>
      <c r="BT35" s="198"/>
      <c r="BU35" s="198"/>
      <c r="BV35" s="198"/>
      <c r="BW35" s="198"/>
      <c r="BX35" s="198"/>
      <c r="BY35" s="198"/>
      <c r="BZ35" s="198"/>
      <c r="CA35" s="198"/>
      <c r="CB35" s="190"/>
      <c r="CC35" s="190"/>
      <c r="CD35" s="190"/>
      <c r="CE35" s="190"/>
      <c r="CF35" s="190"/>
      <c r="CG35" s="190"/>
      <c r="CH35" s="190"/>
      <c r="CI35" s="190"/>
      <c r="CJ35" s="190"/>
      <c r="CK35" s="190"/>
      <c r="CL35" s="190"/>
      <c r="CM35" s="190"/>
      <c r="CN35" s="190"/>
      <c r="CO35" s="190"/>
      <c r="CP35" s="190"/>
      <c r="CQ35" s="190"/>
      <c r="CR35" s="190"/>
      <c r="CS35" s="190"/>
    </row>
    <row r="36" spans="1:97" s="44" customFormat="1" x14ac:dyDescent="0.25">
      <c r="A36" s="52"/>
      <c r="B36" s="32"/>
      <c r="C36" s="41"/>
      <c r="D36" s="41"/>
      <c r="E36" s="41"/>
      <c r="F36" s="41"/>
      <c r="G36" s="41"/>
      <c r="H36" s="42"/>
      <c r="I36" s="43"/>
      <c r="J36" s="43"/>
      <c r="K36" s="43"/>
      <c r="L36" s="32"/>
      <c r="M36" s="51"/>
      <c r="N36" s="29" t="s">
        <v>110</v>
      </c>
      <c r="O36" s="29"/>
      <c r="P36" s="198"/>
      <c r="Q36" s="198"/>
      <c r="R36" s="198"/>
      <c r="S36" s="198"/>
      <c r="T36" s="198"/>
      <c r="U36" s="198"/>
      <c r="V36" s="198"/>
      <c r="W36" s="198"/>
      <c r="X36" s="198"/>
      <c r="Y36" s="198"/>
      <c r="Z36" s="198"/>
      <c r="AA36" s="198"/>
      <c r="AB36" s="198"/>
      <c r="AC36" s="198"/>
      <c r="AD36" s="198"/>
      <c r="AE36" s="198"/>
      <c r="AF36" s="198"/>
      <c r="AG36" s="198"/>
      <c r="AH36" s="198"/>
      <c r="AI36" s="198"/>
      <c r="AJ36" s="198"/>
      <c r="AK36" s="198"/>
      <c r="AL36" s="198"/>
      <c r="AM36" s="198"/>
      <c r="AN36" s="198"/>
      <c r="AO36" s="198"/>
      <c r="AP36" s="198"/>
      <c r="AQ36" s="198"/>
      <c r="AR36" s="198"/>
      <c r="AS36" s="198"/>
      <c r="AT36" s="198"/>
      <c r="AU36" s="198"/>
      <c r="AV36" s="198"/>
      <c r="AW36" s="198"/>
      <c r="AX36" s="198"/>
      <c r="AY36" s="198"/>
      <c r="AZ36" s="198"/>
      <c r="BA36" s="198"/>
      <c r="BB36" s="198"/>
      <c r="BC36" s="198"/>
      <c r="BD36" s="198"/>
      <c r="BE36" s="198"/>
      <c r="BF36" s="198"/>
      <c r="BG36" s="198"/>
      <c r="BH36" s="198"/>
      <c r="BI36" s="198"/>
      <c r="BJ36" s="198"/>
      <c r="BK36" s="198"/>
      <c r="BL36" s="198"/>
      <c r="BM36" s="198"/>
      <c r="BN36" s="198"/>
      <c r="BO36" s="198"/>
      <c r="BP36" s="198"/>
      <c r="BQ36" s="198"/>
      <c r="BR36" s="198"/>
      <c r="BS36" s="198"/>
      <c r="BT36" s="198"/>
      <c r="BU36" s="198"/>
      <c r="BV36" s="198"/>
      <c r="BW36" s="198"/>
      <c r="BX36" s="198"/>
      <c r="BY36" s="198"/>
      <c r="BZ36" s="198"/>
      <c r="CA36" s="198"/>
      <c r="CB36" s="190"/>
      <c r="CC36" s="190"/>
      <c r="CD36" s="190"/>
      <c r="CE36" s="190"/>
      <c r="CF36" s="190"/>
      <c r="CG36" s="190"/>
      <c r="CH36" s="190"/>
      <c r="CI36" s="190"/>
      <c r="CJ36" s="190"/>
      <c r="CK36" s="190"/>
      <c r="CL36" s="190"/>
      <c r="CM36" s="190"/>
      <c r="CN36" s="190"/>
      <c r="CO36" s="190"/>
      <c r="CP36" s="190"/>
      <c r="CQ36" s="190"/>
      <c r="CR36" s="190"/>
      <c r="CS36" s="190"/>
    </row>
    <row r="37" spans="1:97" s="44" customFormat="1" x14ac:dyDescent="0.25">
      <c r="A37" s="52"/>
      <c r="B37" s="32"/>
      <c r="C37" s="41"/>
      <c r="D37" s="41"/>
      <c r="E37" s="41"/>
      <c r="F37" s="41"/>
      <c r="G37" s="41"/>
      <c r="H37" s="42"/>
      <c r="I37" s="43"/>
      <c r="J37" s="43"/>
      <c r="K37" s="43"/>
      <c r="L37" s="32"/>
      <c r="M37" s="51"/>
      <c r="N37" s="29" t="s">
        <v>110</v>
      </c>
      <c r="O37" s="29"/>
      <c r="P37" s="198"/>
      <c r="Q37" s="198"/>
      <c r="R37" s="198"/>
      <c r="S37" s="198"/>
      <c r="T37" s="198"/>
      <c r="U37" s="198"/>
      <c r="V37" s="198"/>
      <c r="W37" s="198"/>
      <c r="X37" s="198"/>
      <c r="Y37" s="198"/>
      <c r="Z37" s="198"/>
      <c r="AA37" s="198"/>
      <c r="AB37" s="198"/>
      <c r="AC37" s="198"/>
      <c r="AD37" s="198"/>
      <c r="AE37" s="198"/>
      <c r="AF37" s="198"/>
      <c r="AG37" s="198"/>
      <c r="AH37" s="198"/>
      <c r="AI37" s="198"/>
      <c r="AJ37" s="198"/>
      <c r="AK37" s="198"/>
      <c r="AL37" s="198"/>
      <c r="AM37" s="198"/>
      <c r="AN37" s="198"/>
      <c r="AO37" s="198"/>
      <c r="AP37" s="198"/>
      <c r="AQ37" s="198"/>
      <c r="AR37" s="198"/>
      <c r="AS37" s="198"/>
      <c r="AT37" s="198"/>
      <c r="AU37" s="198"/>
      <c r="AV37" s="198"/>
      <c r="AW37" s="198"/>
      <c r="AX37" s="198"/>
      <c r="AY37" s="198"/>
      <c r="AZ37" s="198"/>
      <c r="BA37" s="198"/>
      <c r="BB37" s="198"/>
      <c r="BC37" s="198"/>
      <c r="BD37" s="198"/>
      <c r="BE37" s="198"/>
      <c r="BF37" s="198"/>
      <c r="BG37" s="198"/>
      <c r="BH37" s="198"/>
      <c r="BI37" s="198"/>
      <c r="BJ37" s="198"/>
      <c r="BK37" s="198"/>
      <c r="BL37" s="198"/>
      <c r="BM37" s="198"/>
      <c r="BN37" s="198"/>
      <c r="BO37" s="198"/>
      <c r="BP37" s="198"/>
      <c r="BQ37" s="198"/>
      <c r="BR37" s="198"/>
      <c r="BS37" s="198"/>
      <c r="BT37" s="198"/>
      <c r="BU37" s="198"/>
      <c r="BV37" s="198"/>
      <c r="BW37" s="198"/>
      <c r="BX37" s="198"/>
      <c r="BY37" s="198"/>
      <c r="BZ37" s="198"/>
      <c r="CA37" s="198"/>
      <c r="CB37" s="190"/>
      <c r="CC37" s="190"/>
      <c r="CD37" s="190"/>
      <c r="CE37" s="190"/>
      <c r="CF37" s="190"/>
      <c r="CG37" s="190"/>
      <c r="CH37" s="190"/>
      <c r="CI37" s="190"/>
      <c r="CJ37" s="190"/>
      <c r="CK37" s="190"/>
      <c r="CL37" s="190"/>
      <c r="CM37" s="190"/>
      <c r="CN37" s="190"/>
      <c r="CO37" s="190"/>
      <c r="CP37" s="190"/>
      <c r="CQ37" s="190"/>
      <c r="CR37" s="190"/>
      <c r="CS37" s="190"/>
    </row>
    <row r="38" spans="1:97" s="44" customFormat="1" x14ac:dyDescent="0.25">
      <c r="A38" s="52"/>
      <c r="B38" s="32"/>
      <c r="C38" s="41"/>
      <c r="D38" s="41"/>
      <c r="E38" s="41"/>
      <c r="F38" s="41"/>
      <c r="G38" s="41"/>
      <c r="H38" s="42"/>
      <c r="I38" s="43"/>
      <c r="J38" s="43"/>
      <c r="K38" s="43"/>
      <c r="L38" s="32"/>
      <c r="M38" s="51"/>
      <c r="N38" s="29" t="s">
        <v>110</v>
      </c>
      <c r="O38" s="29"/>
      <c r="P38" s="198"/>
      <c r="Q38" s="198"/>
      <c r="R38" s="198"/>
      <c r="S38" s="198"/>
      <c r="T38" s="198"/>
      <c r="U38" s="198"/>
      <c r="V38" s="198"/>
      <c r="W38" s="198"/>
      <c r="X38" s="198"/>
      <c r="Y38" s="198"/>
      <c r="Z38" s="198"/>
      <c r="AA38" s="198"/>
      <c r="AB38" s="198"/>
      <c r="AC38" s="198"/>
      <c r="AD38" s="198"/>
      <c r="AE38" s="198"/>
      <c r="AF38" s="198"/>
      <c r="AG38" s="198"/>
      <c r="AH38" s="198"/>
      <c r="AI38" s="198"/>
      <c r="AJ38" s="198"/>
      <c r="AK38" s="198"/>
      <c r="AL38" s="198"/>
      <c r="AM38" s="198"/>
      <c r="AN38" s="198"/>
      <c r="AO38" s="198"/>
      <c r="AP38" s="198"/>
      <c r="AQ38" s="198"/>
      <c r="AR38" s="198"/>
      <c r="AS38" s="198"/>
      <c r="AT38" s="198"/>
      <c r="AU38" s="198"/>
      <c r="AV38" s="198"/>
      <c r="AW38" s="198"/>
      <c r="AX38" s="198"/>
      <c r="AY38" s="198"/>
      <c r="AZ38" s="198"/>
      <c r="BA38" s="198"/>
      <c r="BB38" s="198"/>
      <c r="BC38" s="198"/>
      <c r="BD38" s="198"/>
      <c r="BE38" s="198"/>
      <c r="BF38" s="198"/>
      <c r="BG38" s="198"/>
      <c r="BH38" s="198"/>
      <c r="BI38" s="198"/>
      <c r="BJ38" s="198"/>
      <c r="BK38" s="198"/>
      <c r="BL38" s="198"/>
      <c r="BM38" s="198"/>
      <c r="BN38" s="198"/>
      <c r="BO38" s="198"/>
      <c r="BP38" s="198"/>
      <c r="BQ38" s="198"/>
      <c r="BR38" s="198"/>
      <c r="BS38" s="198"/>
      <c r="BT38" s="198"/>
      <c r="BU38" s="198"/>
      <c r="BV38" s="198"/>
      <c r="BW38" s="198"/>
      <c r="BX38" s="198"/>
      <c r="BY38" s="198"/>
      <c r="BZ38" s="198"/>
      <c r="CA38" s="198"/>
      <c r="CB38" s="190"/>
      <c r="CC38" s="190"/>
      <c r="CD38" s="190"/>
      <c r="CE38" s="190"/>
      <c r="CF38" s="190"/>
      <c r="CG38" s="190"/>
      <c r="CH38" s="190"/>
      <c r="CI38" s="190"/>
      <c r="CJ38" s="190"/>
      <c r="CK38" s="190"/>
      <c r="CL38" s="190"/>
      <c r="CM38" s="190"/>
      <c r="CN38" s="190"/>
      <c r="CO38" s="190"/>
      <c r="CP38" s="190"/>
      <c r="CQ38" s="190"/>
      <c r="CR38" s="190"/>
      <c r="CS38" s="190"/>
    </row>
    <row r="39" spans="1:97" s="44" customFormat="1" x14ac:dyDescent="0.25">
      <c r="A39" s="52"/>
      <c r="B39" s="32"/>
      <c r="C39" s="41"/>
      <c r="D39" s="41"/>
      <c r="E39" s="41"/>
      <c r="F39" s="41"/>
      <c r="G39" s="41"/>
      <c r="H39" s="42"/>
      <c r="I39" s="43"/>
      <c r="J39" s="43"/>
      <c r="K39" s="43"/>
      <c r="L39" s="32"/>
      <c r="M39" s="51"/>
      <c r="N39" s="29" t="s">
        <v>110</v>
      </c>
      <c r="O39" s="29"/>
      <c r="P39" s="198"/>
      <c r="Q39" s="198"/>
      <c r="R39" s="198"/>
      <c r="S39" s="198"/>
      <c r="T39" s="198"/>
      <c r="U39" s="198"/>
      <c r="V39" s="198"/>
      <c r="W39" s="198"/>
      <c r="X39" s="198"/>
      <c r="Y39" s="198"/>
      <c r="Z39" s="198"/>
      <c r="AA39" s="198"/>
      <c r="AB39" s="198"/>
      <c r="AC39" s="198"/>
      <c r="AD39" s="198"/>
      <c r="AE39" s="198"/>
      <c r="AF39" s="198"/>
      <c r="AG39" s="198"/>
      <c r="AH39" s="198"/>
      <c r="AI39" s="198"/>
      <c r="AJ39" s="198"/>
      <c r="AK39" s="198"/>
      <c r="AL39" s="198"/>
      <c r="AM39" s="198"/>
      <c r="AN39" s="198"/>
      <c r="AO39" s="198"/>
      <c r="AP39" s="198"/>
      <c r="AQ39" s="198"/>
      <c r="AR39" s="198"/>
      <c r="AS39" s="198"/>
      <c r="AT39" s="198"/>
      <c r="AU39" s="198"/>
      <c r="AV39" s="198"/>
      <c r="AW39" s="198"/>
      <c r="AX39" s="198"/>
      <c r="AY39" s="198"/>
      <c r="AZ39" s="198"/>
      <c r="BA39" s="198"/>
      <c r="BB39" s="198"/>
      <c r="BC39" s="198"/>
      <c r="BD39" s="198"/>
      <c r="BE39" s="198"/>
      <c r="BF39" s="198"/>
      <c r="BG39" s="198"/>
      <c r="BH39" s="198"/>
      <c r="BI39" s="198"/>
      <c r="BJ39" s="198"/>
      <c r="BK39" s="198"/>
      <c r="BL39" s="198"/>
      <c r="BM39" s="198"/>
      <c r="BN39" s="198"/>
      <c r="BO39" s="198"/>
      <c r="BP39" s="198"/>
      <c r="BQ39" s="198"/>
      <c r="BR39" s="198"/>
      <c r="BS39" s="198"/>
      <c r="BT39" s="198"/>
      <c r="BU39" s="198"/>
      <c r="BV39" s="198"/>
      <c r="BW39" s="198"/>
      <c r="BX39" s="198"/>
      <c r="BY39" s="198"/>
      <c r="BZ39" s="198"/>
      <c r="CA39" s="198"/>
      <c r="CB39" s="190"/>
      <c r="CC39" s="190"/>
      <c r="CD39" s="190"/>
      <c r="CE39" s="190"/>
      <c r="CF39" s="190"/>
      <c r="CG39" s="190"/>
      <c r="CH39" s="190"/>
      <c r="CI39" s="190"/>
      <c r="CJ39" s="190"/>
      <c r="CK39" s="190"/>
      <c r="CL39" s="190"/>
      <c r="CM39" s="190"/>
      <c r="CN39" s="190"/>
      <c r="CO39" s="190"/>
      <c r="CP39" s="190"/>
      <c r="CQ39" s="190"/>
      <c r="CR39" s="190"/>
      <c r="CS39" s="190"/>
    </row>
    <row r="40" spans="1:97" s="44" customFormat="1" x14ac:dyDescent="0.25">
      <c r="A40" s="52"/>
      <c r="B40" s="32"/>
      <c r="C40" s="41"/>
      <c r="D40" s="41"/>
      <c r="E40" s="41"/>
      <c r="F40" s="41"/>
      <c r="G40" s="41"/>
      <c r="H40" s="42"/>
      <c r="I40" s="43"/>
      <c r="J40" s="43"/>
      <c r="K40" s="43"/>
      <c r="L40" s="32"/>
      <c r="M40" s="51"/>
      <c r="N40" s="29"/>
      <c r="O40" s="29"/>
      <c r="P40" s="198"/>
      <c r="Q40" s="198"/>
      <c r="R40" s="198"/>
      <c r="S40" s="198"/>
      <c r="T40" s="198"/>
      <c r="U40" s="198"/>
      <c r="V40" s="198"/>
      <c r="W40" s="198"/>
      <c r="X40" s="198"/>
      <c r="Y40" s="198"/>
      <c r="Z40" s="198"/>
      <c r="AA40" s="198"/>
      <c r="AB40" s="198"/>
      <c r="AC40" s="198"/>
      <c r="AD40" s="198"/>
      <c r="AE40" s="198"/>
      <c r="AF40" s="198"/>
      <c r="AG40" s="198"/>
      <c r="AH40" s="198"/>
      <c r="AI40" s="198"/>
      <c r="AJ40" s="198"/>
      <c r="AK40" s="198"/>
      <c r="AL40" s="198"/>
      <c r="AM40" s="198"/>
      <c r="AN40" s="198"/>
      <c r="AO40" s="198"/>
      <c r="AP40" s="198"/>
      <c r="AQ40" s="198"/>
      <c r="AR40" s="198"/>
      <c r="AS40" s="198"/>
      <c r="AT40" s="198"/>
      <c r="AU40" s="198"/>
      <c r="AV40" s="198"/>
      <c r="AW40" s="198"/>
      <c r="AX40" s="198"/>
      <c r="AY40" s="198"/>
      <c r="AZ40" s="198"/>
      <c r="BA40" s="198"/>
      <c r="BB40" s="198"/>
      <c r="BC40" s="198"/>
      <c r="BD40" s="198"/>
      <c r="BE40" s="198"/>
      <c r="BF40" s="198"/>
      <c r="BG40" s="198"/>
      <c r="BH40" s="198"/>
      <c r="BI40" s="198"/>
      <c r="BJ40" s="198"/>
      <c r="BK40" s="198"/>
      <c r="BL40" s="198"/>
      <c r="BM40" s="198"/>
      <c r="BN40" s="198"/>
      <c r="BO40" s="198"/>
      <c r="BP40" s="198"/>
      <c r="BQ40" s="198"/>
      <c r="BR40" s="198"/>
      <c r="BS40" s="198"/>
      <c r="BT40" s="198"/>
      <c r="BU40" s="198"/>
      <c r="BV40" s="198"/>
      <c r="BW40" s="198"/>
      <c r="BX40" s="198"/>
      <c r="BY40" s="198"/>
      <c r="BZ40" s="198"/>
      <c r="CA40" s="198"/>
      <c r="CB40" s="190"/>
      <c r="CC40" s="190"/>
      <c r="CD40" s="190"/>
      <c r="CE40" s="190"/>
      <c r="CF40" s="190"/>
      <c r="CG40" s="190"/>
      <c r="CH40" s="190"/>
      <c r="CI40" s="190"/>
      <c r="CJ40" s="190"/>
      <c r="CK40" s="190"/>
      <c r="CL40" s="190"/>
      <c r="CM40" s="190"/>
      <c r="CN40" s="190"/>
      <c r="CO40" s="190"/>
      <c r="CP40" s="190"/>
      <c r="CQ40" s="190"/>
      <c r="CR40" s="190"/>
      <c r="CS40" s="190"/>
    </row>
    <row r="41" spans="1:97" s="44" customFormat="1" x14ac:dyDescent="0.25">
      <c r="A41" s="52"/>
      <c r="B41" s="32"/>
      <c r="C41" s="41"/>
      <c r="D41" s="41"/>
      <c r="E41" s="41"/>
      <c r="F41" s="41"/>
      <c r="G41" s="41"/>
      <c r="H41" s="42"/>
      <c r="I41" s="43"/>
      <c r="J41" s="43"/>
      <c r="K41" s="43"/>
      <c r="L41" s="32"/>
      <c r="M41" s="51"/>
      <c r="N41" s="29"/>
      <c r="O41" s="29"/>
      <c r="P41" s="198"/>
      <c r="Q41" s="198"/>
      <c r="R41" s="198"/>
      <c r="S41" s="198"/>
      <c r="T41" s="198"/>
      <c r="U41" s="198"/>
      <c r="V41" s="198"/>
      <c r="W41" s="198"/>
      <c r="X41" s="198"/>
      <c r="Y41" s="198"/>
      <c r="Z41" s="198"/>
      <c r="AA41" s="198"/>
      <c r="AB41" s="198"/>
      <c r="AC41" s="198"/>
      <c r="AD41" s="198"/>
      <c r="AE41" s="198"/>
      <c r="AF41" s="198"/>
      <c r="AG41" s="198"/>
      <c r="AH41" s="198"/>
      <c r="AI41" s="198"/>
      <c r="AJ41" s="198"/>
      <c r="AK41" s="198"/>
      <c r="AL41" s="198"/>
      <c r="AM41" s="198"/>
      <c r="AN41" s="198"/>
      <c r="AO41" s="198"/>
      <c r="AP41" s="198"/>
      <c r="AQ41" s="198"/>
      <c r="AR41" s="198"/>
      <c r="AS41" s="198"/>
      <c r="AT41" s="198"/>
      <c r="AU41" s="198"/>
      <c r="AV41" s="198"/>
      <c r="AW41" s="198"/>
      <c r="AX41" s="198"/>
      <c r="AY41" s="198"/>
      <c r="AZ41" s="198"/>
      <c r="BA41" s="198"/>
      <c r="BB41" s="198"/>
      <c r="BC41" s="198"/>
      <c r="BD41" s="198"/>
      <c r="BE41" s="198"/>
      <c r="BF41" s="198"/>
      <c r="BG41" s="198"/>
      <c r="BH41" s="198"/>
      <c r="BI41" s="198"/>
      <c r="BJ41" s="198"/>
      <c r="BK41" s="198"/>
      <c r="BL41" s="198"/>
      <c r="BM41" s="198"/>
      <c r="BN41" s="198"/>
      <c r="BO41" s="198"/>
      <c r="BP41" s="198"/>
      <c r="BQ41" s="198"/>
      <c r="BR41" s="198"/>
      <c r="BS41" s="198"/>
      <c r="BT41" s="198"/>
      <c r="BU41" s="198"/>
      <c r="BV41" s="198"/>
      <c r="BW41" s="198"/>
      <c r="BX41" s="198"/>
      <c r="BY41" s="198"/>
      <c r="BZ41" s="198"/>
      <c r="CA41" s="198"/>
      <c r="CB41" s="190"/>
      <c r="CC41" s="190"/>
      <c r="CD41" s="190"/>
      <c r="CE41" s="190"/>
      <c r="CF41" s="190"/>
      <c r="CG41" s="190"/>
      <c r="CH41" s="190"/>
      <c r="CI41" s="190"/>
      <c r="CJ41" s="190"/>
      <c r="CK41" s="190"/>
      <c r="CL41" s="190"/>
      <c r="CM41" s="190"/>
      <c r="CN41" s="190"/>
      <c r="CO41" s="190"/>
      <c r="CP41" s="190"/>
      <c r="CQ41" s="190"/>
      <c r="CR41" s="190"/>
      <c r="CS41" s="190"/>
    </row>
    <row r="42" spans="1:97" s="44" customFormat="1" x14ac:dyDescent="0.25">
      <c r="A42" s="52"/>
      <c r="B42" s="34"/>
      <c r="C42" s="42"/>
      <c r="D42" s="42"/>
      <c r="E42" s="42"/>
      <c r="F42" s="42"/>
      <c r="G42" s="42"/>
      <c r="H42" s="42"/>
      <c r="I42" s="45"/>
      <c r="J42" s="45"/>
      <c r="K42" s="45"/>
      <c r="L42" s="32"/>
      <c r="M42" s="51"/>
      <c r="N42" s="29"/>
      <c r="O42" s="29"/>
      <c r="P42" s="198"/>
      <c r="Q42" s="198"/>
      <c r="R42" s="198"/>
      <c r="S42" s="198"/>
      <c r="T42" s="198"/>
      <c r="U42" s="198"/>
      <c r="V42" s="198"/>
      <c r="W42" s="198"/>
      <c r="X42" s="198"/>
      <c r="Y42" s="198"/>
      <c r="Z42" s="198"/>
      <c r="AA42" s="198"/>
      <c r="AB42" s="198"/>
      <c r="AC42" s="198"/>
      <c r="AD42" s="198"/>
      <c r="AE42" s="198"/>
      <c r="AF42" s="198"/>
      <c r="AG42" s="198"/>
      <c r="AH42" s="198"/>
      <c r="AI42" s="198"/>
      <c r="AJ42" s="198"/>
      <c r="AK42" s="198"/>
      <c r="AL42" s="198"/>
      <c r="AM42" s="198"/>
      <c r="AN42" s="198"/>
      <c r="AO42" s="198"/>
      <c r="AP42" s="198"/>
      <c r="AQ42" s="198"/>
      <c r="AR42" s="198"/>
      <c r="AS42" s="198"/>
      <c r="AT42" s="198"/>
      <c r="AU42" s="198"/>
      <c r="AV42" s="198"/>
      <c r="AW42" s="198"/>
      <c r="AX42" s="198"/>
      <c r="AY42" s="198"/>
      <c r="AZ42" s="198"/>
      <c r="BA42" s="198"/>
      <c r="BB42" s="198"/>
      <c r="BC42" s="198"/>
      <c r="BD42" s="198"/>
      <c r="BE42" s="198"/>
      <c r="BF42" s="198"/>
      <c r="BG42" s="198"/>
      <c r="BH42" s="198"/>
      <c r="BI42" s="198"/>
      <c r="BJ42" s="198"/>
      <c r="BK42" s="198"/>
      <c r="BL42" s="198"/>
      <c r="BM42" s="198"/>
      <c r="BN42" s="198"/>
      <c r="BO42" s="198"/>
      <c r="BP42" s="198"/>
      <c r="BQ42" s="198"/>
      <c r="BR42" s="198"/>
      <c r="BS42" s="198"/>
      <c r="BT42" s="198"/>
      <c r="BU42" s="198"/>
      <c r="BV42" s="198"/>
      <c r="BW42" s="198"/>
      <c r="BX42" s="198"/>
      <c r="BY42" s="198"/>
      <c r="BZ42" s="198"/>
      <c r="CA42" s="198"/>
      <c r="CB42" s="190"/>
      <c r="CC42" s="190"/>
      <c r="CD42" s="190"/>
      <c r="CE42" s="190"/>
      <c r="CF42" s="190"/>
      <c r="CG42" s="190"/>
      <c r="CH42" s="190"/>
      <c r="CI42" s="190"/>
      <c r="CJ42" s="190"/>
      <c r="CK42" s="190"/>
      <c r="CL42" s="190"/>
      <c r="CM42" s="190"/>
      <c r="CN42" s="190"/>
      <c r="CO42" s="190"/>
      <c r="CP42" s="190"/>
      <c r="CQ42" s="190"/>
      <c r="CR42" s="190"/>
      <c r="CS42" s="190"/>
    </row>
    <row r="43" spans="1:97" s="44" customFormat="1" x14ac:dyDescent="0.25">
      <c r="A43" s="52"/>
      <c r="B43" s="70" t="s">
        <v>109</v>
      </c>
      <c r="C43" s="42"/>
      <c r="D43" s="42"/>
      <c r="E43" s="42"/>
      <c r="F43" s="42"/>
      <c r="G43" s="42"/>
      <c r="H43" s="42"/>
      <c r="I43" s="45"/>
      <c r="J43" s="45"/>
      <c r="K43" s="45"/>
      <c r="L43" s="32"/>
      <c r="M43" s="51"/>
      <c r="N43" s="29"/>
      <c r="O43" s="29"/>
      <c r="P43" s="198"/>
      <c r="Q43" s="198"/>
      <c r="R43" s="198"/>
      <c r="S43" s="198"/>
      <c r="T43" s="198"/>
      <c r="U43" s="198"/>
      <c r="V43" s="198"/>
      <c r="W43" s="198"/>
      <c r="X43" s="198"/>
      <c r="Y43" s="198"/>
      <c r="Z43" s="198"/>
      <c r="AA43" s="198"/>
      <c r="AB43" s="198"/>
      <c r="AC43" s="198"/>
      <c r="AD43" s="198"/>
      <c r="AE43" s="198"/>
      <c r="AF43" s="198"/>
      <c r="AG43" s="198"/>
      <c r="AH43" s="198"/>
      <c r="AI43" s="198"/>
      <c r="AJ43" s="198"/>
      <c r="AK43" s="198"/>
      <c r="AL43" s="198"/>
      <c r="AM43" s="198"/>
      <c r="AN43" s="198"/>
      <c r="AO43" s="198"/>
      <c r="AP43" s="198"/>
      <c r="AQ43" s="198"/>
      <c r="AR43" s="198"/>
      <c r="AS43" s="198"/>
      <c r="AT43" s="198"/>
      <c r="AU43" s="198"/>
      <c r="AV43" s="198"/>
      <c r="AW43" s="198"/>
      <c r="AX43" s="198"/>
      <c r="AY43" s="198"/>
      <c r="AZ43" s="198"/>
      <c r="BA43" s="198"/>
      <c r="BB43" s="198"/>
      <c r="BC43" s="198"/>
      <c r="BD43" s="198"/>
      <c r="BE43" s="198"/>
      <c r="BF43" s="198"/>
      <c r="BG43" s="198"/>
      <c r="BH43" s="198"/>
      <c r="BI43" s="198"/>
      <c r="BJ43" s="198"/>
      <c r="BK43" s="198"/>
      <c r="BL43" s="198"/>
      <c r="BM43" s="198"/>
      <c r="BN43" s="198"/>
      <c r="BO43" s="198"/>
      <c r="BP43" s="198"/>
      <c r="BQ43" s="198"/>
      <c r="BR43" s="198"/>
      <c r="BS43" s="198"/>
      <c r="BT43" s="198"/>
      <c r="BU43" s="198"/>
      <c r="BV43" s="198"/>
      <c r="BW43" s="198"/>
      <c r="BX43" s="198"/>
      <c r="BY43" s="198"/>
      <c r="BZ43" s="198"/>
      <c r="CA43" s="198"/>
      <c r="CB43" s="190"/>
      <c r="CC43" s="190"/>
      <c r="CD43" s="190"/>
      <c r="CE43" s="190"/>
      <c r="CF43" s="190"/>
      <c r="CG43" s="190"/>
      <c r="CH43" s="190"/>
      <c r="CI43" s="190"/>
      <c r="CJ43" s="190"/>
      <c r="CK43" s="190"/>
      <c r="CL43" s="190"/>
      <c r="CM43" s="190"/>
      <c r="CN43" s="190"/>
      <c r="CO43" s="190"/>
      <c r="CP43" s="190"/>
      <c r="CQ43" s="190"/>
      <c r="CR43" s="190"/>
      <c r="CS43" s="190"/>
    </row>
    <row r="44" spans="1:97" x14ac:dyDescent="0.25">
      <c r="A44" s="53"/>
      <c r="B44" s="26" t="s">
        <v>101</v>
      </c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5"/>
      <c r="P44" s="198"/>
      <c r="Q44" s="198"/>
      <c r="R44" s="198"/>
      <c r="S44" s="198"/>
      <c r="T44" s="198"/>
      <c r="U44" s="198"/>
      <c r="V44" s="198"/>
      <c r="W44" s="198"/>
      <c r="X44" s="198"/>
      <c r="Y44" s="198"/>
      <c r="Z44" s="198"/>
      <c r="AA44" s="198"/>
      <c r="AB44" s="198"/>
      <c r="AC44" s="198"/>
      <c r="AD44" s="198"/>
      <c r="AE44" s="198"/>
      <c r="AF44" s="198"/>
      <c r="AG44" s="198"/>
      <c r="AH44" s="198"/>
      <c r="AI44" s="198"/>
      <c r="AJ44" s="198"/>
      <c r="AK44" s="198"/>
      <c r="AL44" s="198"/>
      <c r="AM44" s="198"/>
      <c r="AN44" s="198"/>
      <c r="AO44" s="198"/>
      <c r="AP44" s="198"/>
      <c r="AQ44" s="198"/>
      <c r="AR44" s="198"/>
      <c r="AS44" s="198"/>
      <c r="AT44" s="198"/>
      <c r="AU44" s="198"/>
      <c r="AV44" s="198"/>
      <c r="AW44" s="198"/>
      <c r="AX44" s="198"/>
      <c r="AY44" s="198"/>
      <c r="AZ44" s="198"/>
      <c r="BA44" s="198"/>
      <c r="BB44" s="198"/>
      <c r="BC44" s="198"/>
      <c r="BD44" s="198"/>
      <c r="BE44" s="198"/>
      <c r="BF44" s="198"/>
      <c r="BG44" s="198"/>
      <c r="BH44" s="198"/>
      <c r="BI44" s="198"/>
      <c r="BJ44" s="198"/>
      <c r="BK44" s="198"/>
      <c r="BL44" s="198"/>
      <c r="BM44" s="198"/>
      <c r="BN44" s="198"/>
      <c r="BO44" s="198"/>
      <c r="BP44" s="198"/>
      <c r="BQ44" s="198"/>
      <c r="BR44" s="198"/>
      <c r="BS44" s="198"/>
      <c r="BT44" s="198"/>
      <c r="BU44" s="198"/>
      <c r="BV44" s="198"/>
      <c r="BW44" s="198"/>
      <c r="BX44" s="198"/>
      <c r="BY44" s="198"/>
      <c r="BZ44" s="198"/>
      <c r="CA44" s="198"/>
      <c r="CB44" s="190"/>
      <c r="CC44" s="190"/>
      <c r="CD44" s="190"/>
      <c r="CE44" s="190"/>
      <c r="CF44" s="190"/>
      <c r="CG44" s="190"/>
      <c r="CH44" s="190"/>
      <c r="CI44" s="190"/>
      <c r="CJ44" s="190"/>
      <c r="CK44" s="190"/>
      <c r="CL44" s="190"/>
      <c r="CM44" s="190"/>
      <c r="CN44" s="190"/>
      <c r="CO44" s="190"/>
      <c r="CP44" s="190"/>
      <c r="CQ44" s="190"/>
      <c r="CR44" s="190"/>
      <c r="CS44" s="190"/>
    </row>
    <row r="45" spans="1:97" s="110" customFormat="1" x14ac:dyDescent="0.25">
      <c r="O45" s="18"/>
      <c r="P45" s="198"/>
      <c r="Q45" s="198"/>
      <c r="R45" s="198"/>
      <c r="S45" s="198"/>
      <c r="T45" s="198"/>
      <c r="U45" s="198"/>
      <c r="V45" s="198"/>
      <c r="W45" s="198"/>
      <c r="X45" s="198"/>
      <c r="Y45" s="198"/>
      <c r="Z45" s="198"/>
      <c r="AA45" s="198"/>
      <c r="AB45" s="198"/>
      <c r="AC45" s="198"/>
      <c r="AD45" s="198"/>
      <c r="AE45" s="198"/>
      <c r="AF45" s="198"/>
      <c r="AG45" s="198"/>
      <c r="AH45" s="198"/>
      <c r="AI45" s="198"/>
      <c r="AJ45" s="198"/>
      <c r="AK45" s="198"/>
      <c r="AL45" s="198"/>
      <c r="AM45" s="198"/>
      <c r="AN45" s="198"/>
      <c r="AO45" s="198"/>
      <c r="AP45" s="198"/>
      <c r="AQ45" s="198"/>
      <c r="AR45" s="198"/>
      <c r="AS45" s="198"/>
      <c r="AT45" s="198"/>
      <c r="AU45" s="198"/>
      <c r="AV45" s="198"/>
      <c r="AW45" s="198"/>
      <c r="AX45" s="198"/>
      <c r="AY45" s="198"/>
      <c r="AZ45" s="198"/>
      <c r="BA45" s="198"/>
      <c r="BB45" s="198"/>
      <c r="BC45" s="198"/>
      <c r="BD45" s="198"/>
      <c r="BE45" s="198"/>
      <c r="BF45" s="198"/>
      <c r="BG45" s="198"/>
      <c r="BH45" s="198"/>
      <c r="BI45" s="198"/>
      <c r="BJ45" s="198"/>
      <c r="BK45" s="198"/>
      <c r="BL45" s="198"/>
      <c r="BM45" s="198"/>
      <c r="BN45" s="198"/>
      <c r="BO45" s="198"/>
      <c r="BP45" s="198"/>
      <c r="BQ45" s="198"/>
      <c r="BR45" s="198"/>
      <c r="BS45" s="198"/>
      <c r="BT45" s="198"/>
      <c r="BU45" s="198"/>
      <c r="BV45" s="198"/>
      <c r="BW45" s="198"/>
      <c r="BX45" s="198"/>
      <c r="BY45" s="198"/>
      <c r="BZ45" s="198"/>
      <c r="CA45" s="198"/>
      <c r="CB45" s="191"/>
      <c r="CC45" s="191"/>
      <c r="CD45" s="191"/>
      <c r="CE45" s="191"/>
      <c r="CF45" s="191"/>
      <c r="CG45" s="191"/>
      <c r="CH45" s="191"/>
      <c r="CI45" s="191"/>
      <c r="CJ45" s="191"/>
      <c r="CK45" s="191"/>
      <c r="CL45" s="191"/>
      <c r="CM45" s="191"/>
      <c r="CN45" s="191"/>
      <c r="CO45" s="191"/>
      <c r="CP45" s="191"/>
      <c r="CQ45" s="191"/>
      <c r="CR45" s="191"/>
      <c r="CS45" s="191"/>
    </row>
    <row r="46" spans="1:97" s="18" customFormat="1" x14ac:dyDescent="0.25">
      <c r="B46" s="18" t="s">
        <v>112</v>
      </c>
      <c r="P46" s="198"/>
      <c r="Q46" s="198"/>
      <c r="R46" s="198"/>
      <c r="S46" s="198"/>
      <c r="T46" s="198"/>
      <c r="U46" s="198"/>
      <c r="V46" s="198"/>
      <c r="W46" s="198"/>
      <c r="X46" s="198"/>
      <c r="Y46" s="198"/>
      <c r="Z46" s="198"/>
      <c r="AA46" s="198"/>
      <c r="AB46" s="198"/>
      <c r="AC46" s="198"/>
      <c r="AD46" s="198"/>
      <c r="AE46" s="198"/>
      <c r="AF46" s="198"/>
      <c r="AG46" s="198"/>
      <c r="AH46" s="198"/>
      <c r="AI46" s="198"/>
      <c r="AJ46" s="198"/>
      <c r="AK46" s="198"/>
      <c r="AL46" s="198"/>
      <c r="AM46" s="198"/>
      <c r="AN46" s="198"/>
      <c r="AO46" s="198"/>
      <c r="AP46" s="198"/>
      <c r="AQ46" s="198"/>
      <c r="AR46" s="198"/>
      <c r="AS46" s="198"/>
      <c r="AT46" s="198"/>
      <c r="AU46" s="198"/>
      <c r="AV46" s="198"/>
      <c r="AW46" s="198"/>
      <c r="AX46" s="198"/>
      <c r="AY46" s="198"/>
      <c r="AZ46" s="198"/>
      <c r="BA46" s="198"/>
      <c r="BB46" s="198"/>
      <c r="BC46" s="198"/>
      <c r="BD46" s="198"/>
      <c r="BE46" s="198"/>
      <c r="BF46" s="198"/>
      <c r="BG46" s="198"/>
      <c r="BH46" s="198"/>
      <c r="BI46" s="198"/>
      <c r="BJ46" s="198"/>
      <c r="BK46" s="198"/>
      <c r="BL46" s="198"/>
      <c r="BM46" s="198"/>
      <c r="BN46" s="198"/>
      <c r="BO46" s="198"/>
      <c r="BP46" s="198"/>
      <c r="BQ46" s="198"/>
      <c r="BR46" s="198"/>
      <c r="BS46" s="198"/>
      <c r="BT46" s="198"/>
      <c r="BU46" s="198"/>
      <c r="BV46" s="198"/>
      <c r="BW46" s="198"/>
      <c r="BX46" s="198"/>
      <c r="BY46" s="198"/>
      <c r="BZ46" s="198"/>
      <c r="CA46" s="198"/>
      <c r="CB46" s="198"/>
      <c r="CC46" s="198"/>
      <c r="CD46" s="198"/>
      <c r="CE46" s="198"/>
      <c r="CF46" s="198"/>
      <c r="CG46" s="198"/>
      <c r="CH46" s="198"/>
      <c r="CI46" s="198"/>
      <c r="CJ46" s="198"/>
      <c r="CK46" s="198"/>
      <c r="CL46" s="198"/>
      <c r="CM46" s="198"/>
      <c r="CN46" s="198"/>
      <c r="CO46" s="198"/>
      <c r="CP46" s="198"/>
      <c r="CQ46" s="198"/>
      <c r="CR46" s="198"/>
      <c r="CS46" s="198"/>
    </row>
    <row r="47" spans="1:97" s="18" customFormat="1" x14ac:dyDescent="0.25">
      <c r="B47" s="68">
        <v>184.61786679578807</v>
      </c>
      <c r="D47" s="144">
        <v>38353</v>
      </c>
      <c r="P47" s="198"/>
      <c r="Q47" s="198"/>
      <c r="R47" s="198"/>
      <c r="S47" s="198"/>
      <c r="T47" s="198"/>
      <c r="U47" s="198"/>
      <c r="V47" s="198"/>
      <c r="W47" s="198"/>
      <c r="X47" s="198"/>
      <c r="Y47" s="198"/>
      <c r="Z47" s="198"/>
      <c r="AA47" s="198"/>
      <c r="AB47" s="198"/>
      <c r="AC47" s="198"/>
      <c r="AD47" s="198"/>
      <c r="AE47" s="198"/>
      <c r="AF47" s="198"/>
      <c r="AG47" s="198"/>
      <c r="AH47" s="198"/>
      <c r="AI47" s="198"/>
      <c r="AJ47" s="198"/>
      <c r="AK47" s="198"/>
      <c r="AL47" s="198"/>
      <c r="AM47" s="198"/>
      <c r="AN47" s="198"/>
      <c r="AO47" s="198"/>
      <c r="AP47" s="198"/>
      <c r="AQ47" s="198"/>
      <c r="AR47" s="198"/>
      <c r="AS47" s="198"/>
      <c r="AT47" s="198"/>
      <c r="AU47" s="198"/>
      <c r="AV47" s="198"/>
      <c r="AW47" s="198"/>
      <c r="AX47" s="198"/>
      <c r="AY47" s="198"/>
      <c r="AZ47" s="198"/>
      <c r="BA47" s="198"/>
      <c r="BB47" s="198"/>
      <c r="BC47" s="198"/>
      <c r="BD47" s="198"/>
      <c r="BE47" s="198"/>
      <c r="BF47" s="198"/>
      <c r="BG47" s="198"/>
      <c r="BH47" s="198"/>
      <c r="BI47" s="198"/>
      <c r="BJ47" s="198"/>
      <c r="BK47" s="198"/>
      <c r="BL47" s="198"/>
      <c r="BM47" s="198"/>
      <c r="BN47" s="198"/>
      <c r="BO47" s="198"/>
      <c r="BP47" s="198"/>
      <c r="BQ47" s="198"/>
      <c r="BR47" s="198"/>
      <c r="BS47" s="198"/>
      <c r="BT47" s="198"/>
      <c r="BU47" s="198"/>
      <c r="BV47" s="198"/>
      <c r="BW47" s="198"/>
      <c r="BX47" s="198"/>
      <c r="BY47" s="198"/>
      <c r="BZ47" s="198"/>
      <c r="CA47" s="198"/>
      <c r="CB47" s="198"/>
      <c r="CC47" s="198"/>
      <c r="CD47" s="198"/>
      <c r="CE47" s="198"/>
      <c r="CF47" s="198"/>
      <c r="CG47" s="198"/>
      <c r="CH47" s="198"/>
      <c r="CI47" s="198"/>
      <c r="CJ47" s="198"/>
      <c r="CK47" s="198"/>
      <c r="CL47" s="198"/>
      <c r="CM47" s="198"/>
      <c r="CN47" s="198"/>
      <c r="CO47" s="198"/>
      <c r="CP47" s="198"/>
      <c r="CQ47" s="198"/>
      <c r="CR47" s="198"/>
      <c r="CS47" s="198"/>
    </row>
    <row r="48" spans="1:97" s="18" customFormat="1" x14ac:dyDescent="0.25">
      <c r="B48" s="68">
        <v>184.70463256155992</v>
      </c>
      <c r="D48" s="144">
        <v>38384</v>
      </c>
      <c r="P48" s="198"/>
      <c r="Q48" s="198"/>
      <c r="R48" s="198"/>
      <c r="S48" s="198"/>
      <c r="T48" s="198"/>
      <c r="U48" s="198"/>
      <c r="V48" s="198"/>
      <c r="W48" s="198"/>
      <c r="X48" s="198"/>
      <c r="Y48" s="198"/>
      <c r="Z48" s="198"/>
      <c r="AA48" s="198"/>
      <c r="AB48" s="198"/>
      <c r="AC48" s="198"/>
      <c r="AD48" s="198"/>
      <c r="AE48" s="198"/>
      <c r="AF48" s="198"/>
      <c r="AG48" s="198"/>
      <c r="AH48" s="198"/>
      <c r="AI48" s="198"/>
      <c r="AJ48" s="198"/>
      <c r="AK48" s="198"/>
      <c r="AL48" s="198"/>
      <c r="AM48" s="198"/>
      <c r="AN48" s="198"/>
      <c r="AO48" s="198"/>
      <c r="AP48" s="198"/>
      <c r="AQ48" s="198"/>
      <c r="AR48" s="198"/>
      <c r="AS48" s="198"/>
      <c r="AT48" s="198"/>
      <c r="AU48" s="198"/>
      <c r="AV48" s="198"/>
      <c r="AW48" s="198"/>
      <c r="AX48" s="198"/>
      <c r="AY48" s="198"/>
      <c r="AZ48" s="198"/>
      <c r="BA48" s="198"/>
      <c r="BB48" s="198"/>
      <c r="BC48" s="198"/>
      <c r="BD48" s="198"/>
      <c r="BE48" s="198"/>
      <c r="BF48" s="198"/>
      <c r="BG48" s="198"/>
      <c r="BH48" s="198"/>
      <c r="BI48" s="198"/>
      <c r="BJ48" s="198"/>
      <c r="BK48" s="198"/>
      <c r="BL48" s="198"/>
      <c r="BM48" s="198"/>
      <c r="BN48" s="198"/>
      <c r="BO48" s="198"/>
      <c r="BP48" s="198"/>
      <c r="BQ48" s="198"/>
      <c r="BR48" s="198"/>
      <c r="BS48" s="198"/>
      <c r="BT48" s="198"/>
      <c r="BU48" s="198"/>
      <c r="BV48" s="198"/>
      <c r="BW48" s="198"/>
      <c r="BX48" s="198"/>
      <c r="BY48" s="198"/>
      <c r="BZ48" s="198"/>
      <c r="CA48" s="198"/>
      <c r="CB48" s="198"/>
      <c r="CC48" s="198"/>
      <c r="CD48" s="198"/>
      <c r="CE48" s="198"/>
      <c r="CF48" s="198"/>
      <c r="CG48" s="198"/>
      <c r="CH48" s="198"/>
      <c r="CI48" s="198"/>
      <c r="CJ48" s="198"/>
      <c r="CK48" s="198"/>
      <c r="CL48" s="198"/>
      <c r="CM48" s="198"/>
      <c r="CN48" s="198"/>
      <c r="CO48" s="198"/>
      <c r="CP48" s="198"/>
      <c r="CQ48" s="198"/>
      <c r="CR48" s="198"/>
      <c r="CS48" s="198"/>
    </row>
    <row r="49" spans="2:97" s="18" customFormat="1" x14ac:dyDescent="0.25">
      <c r="B49" s="68">
        <v>184.23033975821593</v>
      </c>
      <c r="D49" s="144">
        <v>38412</v>
      </c>
      <c r="P49" s="198"/>
      <c r="Q49" s="198"/>
      <c r="R49" s="198"/>
      <c r="S49" s="198"/>
      <c r="T49" s="198"/>
      <c r="U49" s="198"/>
      <c r="V49" s="198"/>
      <c r="W49" s="198"/>
      <c r="X49" s="198"/>
      <c r="Y49" s="198"/>
      <c r="Z49" s="198"/>
      <c r="AA49" s="198"/>
      <c r="AB49" s="198"/>
      <c r="AC49" s="198"/>
      <c r="AD49" s="198"/>
      <c r="AE49" s="198"/>
      <c r="AF49" s="198"/>
      <c r="AG49" s="198"/>
      <c r="AH49" s="198"/>
      <c r="AI49" s="198"/>
      <c r="AJ49" s="198"/>
      <c r="AK49" s="198"/>
      <c r="AL49" s="198"/>
      <c r="AM49" s="198"/>
      <c r="AN49" s="198"/>
      <c r="AO49" s="198"/>
      <c r="AP49" s="198"/>
      <c r="AQ49" s="198"/>
      <c r="AR49" s="198"/>
      <c r="AS49" s="198"/>
      <c r="AT49" s="198"/>
      <c r="AU49" s="198"/>
      <c r="AV49" s="198"/>
      <c r="AW49" s="198"/>
      <c r="AX49" s="198"/>
      <c r="AY49" s="198"/>
      <c r="AZ49" s="198"/>
      <c r="BA49" s="198"/>
      <c r="BB49" s="198"/>
      <c r="BC49" s="198"/>
      <c r="BD49" s="198"/>
      <c r="BE49" s="198"/>
      <c r="BF49" s="198"/>
      <c r="BG49" s="198"/>
      <c r="BH49" s="198"/>
      <c r="BI49" s="198"/>
      <c r="BJ49" s="198"/>
      <c r="BK49" s="198"/>
      <c r="BL49" s="198"/>
      <c r="BM49" s="198"/>
      <c r="BN49" s="198"/>
      <c r="BO49" s="198"/>
      <c r="BP49" s="198"/>
      <c r="BQ49" s="198"/>
      <c r="BR49" s="198"/>
      <c r="BS49" s="198"/>
      <c r="BT49" s="198"/>
      <c r="BU49" s="198"/>
      <c r="BV49" s="198"/>
      <c r="BW49" s="198"/>
      <c r="BX49" s="198"/>
      <c r="BY49" s="198"/>
      <c r="BZ49" s="198"/>
      <c r="CA49" s="198"/>
      <c r="CB49" s="198"/>
      <c r="CC49" s="198"/>
      <c r="CD49" s="198"/>
      <c r="CE49" s="198"/>
      <c r="CF49" s="198"/>
      <c r="CG49" s="198"/>
      <c r="CH49" s="198"/>
      <c r="CI49" s="198"/>
      <c r="CJ49" s="198"/>
      <c r="CK49" s="198"/>
      <c r="CL49" s="198"/>
      <c r="CM49" s="198"/>
      <c r="CN49" s="198"/>
      <c r="CO49" s="198"/>
      <c r="CP49" s="198"/>
      <c r="CQ49" s="198"/>
      <c r="CR49" s="198"/>
      <c r="CS49" s="198"/>
    </row>
    <row r="50" spans="2:97" s="18" customFormat="1" x14ac:dyDescent="0.25">
      <c r="B50" s="68">
        <v>183.54014610597716</v>
      </c>
      <c r="D50" s="144">
        <v>38443</v>
      </c>
      <c r="P50" s="198"/>
      <c r="Q50" s="198"/>
      <c r="R50" s="198"/>
      <c r="S50" s="198"/>
      <c r="T50" s="198"/>
      <c r="U50" s="198"/>
      <c r="V50" s="198"/>
      <c r="W50" s="198"/>
      <c r="X50" s="198"/>
      <c r="Y50" s="198"/>
      <c r="Z50" s="198"/>
      <c r="AA50" s="198"/>
      <c r="AB50" s="198"/>
      <c r="AC50" s="198"/>
      <c r="AD50" s="198"/>
      <c r="AE50" s="198"/>
      <c r="AF50" s="198"/>
      <c r="AG50" s="198"/>
      <c r="AH50" s="198"/>
      <c r="AI50" s="198"/>
      <c r="AJ50" s="198"/>
      <c r="AK50" s="198"/>
      <c r="AL50" s="198"/>
      <c r="AM50" s="198"/>
      <c r="AN50" s="198"/>
      <c r="AO50" s="198"/>
      <c r="AP50" s="198"/>
      <c r="AQ50" s="198"/>
      <c r="AR50" s="198"/>
      <c r="AS50" s="198"/>
      <c r="AT50" s="198"/>
      <c r="AU50" s="198"/>
      <c r="AV50" s="198"/>
      <c r="AW50" s="198"/>
      <c r="AX50" s="198"/>
      <c r="AY50" s="198"/>
      <c r="AZ50" s="198"/>
      <c r="BA50" s="198"/>
      <c r="BB50" s="198"/>
      <c r="BC50" s="198"/>
      <c r="BD50" s="198"/>
      <c r="BE50" s="198"/>
      <c r="BF50" s="198"/>
      <c r="BG50" s="198"/>
      <c r="BH50" s="198"/>
      <c r="BI50" s="198"/>
      <c r="BJ50" s="198"/>
      <c r="BK50" s="198"/>
      <c r="BL50" s="198"/>
      <c r="BM50" s="198"/>
      <c r="BN50" s="198"/>
      <c r="BO50" s="198"/>
      <c r="BP50" s="198"/>
      <c r="BQ50" s="198"/>
      <c r="BR50" s="198"/>
      <c r="BS50" s="198"/>
      <c r="BT50" s="198"/>
      <c r="BU50" s="198"/>
      <c r="BV50" s="198"/>
      <c r="BW50" s="198"/>
      <c r="BX50" s="198"/>
      <c r="BY50" s="198"/>
      <c r="BZ50" s="198"/>
      <c r="CA50" s="198"/>
      <c r="CB50" s="198"/>
      <c r="CC50" s="198"/>
      <c r="CD50" s="198"/>
      <c r="CE50" s="198"/>
      <c r="CF50" s="198"/>
      <c r="CG50" s="198"/>
      <c r="CH50" s="198"/>
      <c r="CI50" s="198"/>
      <c r="CJ50" s="198"/>
      <c r="CK50" s="198"/>
      <c r="CL50" s="198"/>
      <c r="CM50" s="198"/>
      <c r="CN50" s="198"/>
      <c r="CO50" s="198"/>
      <c r="CP50" s="198"/>
      <c r="CQ50" s="198"/>
      <c r="CR50" s="198"/>
      <c r="CS50" s="198"/>
    </row>
    <row r="51" spans="2:97" s="18" customFormat="1" x14ac:dyDescent="0.25">
      <c r="B51" s="68">
        <v>183.67905413730875</v>
      </c>
      <c r="D51" s="144">
        <v>38473</v>
      </c>
      <c r="P51" s="198"/>
      <c r="Q51" s="198"/>
      <c r="R51" s="198"/>
      <c r="S51" s="198"/>
      <c r="T51" s="198"/>
      <c r="U51" s="198"/>
      <c r="V51" s="198"/>
      <c r="W51" s="198"/>
      <c r="X51" s="198"/>
      <c r="Y51" s="198"/>
      <c r="Z51" s="198"/>
      <c r="AA51" s="198"/>
      <c r="AB51" s="198"/>
      <c r="AC51" s="198"/>
      <c r="AD51" s="198"/>
      <c r="AE51" s="198"/>
      <c r="AF51" s="198"/>
      <c r="AG51" s="198"/>
      <c r="AH51" s="198"/>
      <c r="AI51" s="198"/>
      <c r="AJ51" s="198"/>
      <c r="AK51" s="198"/>
      <c r="AL51" s="198"/>
      <c r="AM51" s="198"/>
      <c r="AN51" s="198"/>
      <c r="AO51" s="198"/>
      <c r="AP51" s="198"/>
      <c r="AQ51" s="198"/>
      <c r="AR51" s="198"/>
      <c r="AS51" s="198"/>
      <c r="AT51" s="198"/>
      <c r="AU51" s="198"/>
      <c r="AV51" s="198"/>
      <c r="AW51" s="198"/>
      <c r="AX51" s="198"/>
      <c r="AY51" s="198"/>
      <c r="AZ51" s="198"/>
      <c r="BA51" s="198"/>
      <c r="BB51" s="198"/>
      <c r="BC51" s="198"/>
      <c r="BD51" s="198"/>
      <c r="BE51" s="198"/>
      <c r="BF51" s="198"/>
      <c r="BG51" s="198"/>
      <c r="BH51" s="198"/>
      <c r="BI51" s="198"/>
      <c r="BJ51" s="198"/>
      <c r="BK51" s="198"/>
      <c r="BL51" s="198"/>
      <c r="BM51" s="198"/>
      <c r="BN51" s="198"/>
      <c r="BO51" s="198"/>
      <c r="BP51" s="198"/>
      <c r="BQ51" s="198"/>
      <c r="BR51" s="198"/>
      <c r="BS51" s="198"/>
      <c r="BT51" s="198"/>
      <c r="BU51" s="198"/>
      <c r="BV51" s="198"/>
      <c r="BW51" s="198"/>
      <c r="BX51" s="198"/>
      <c r="BY51" s="198"/>
      <c r="BZ51" s="198"/>
      <c r="CA51" s="198"/>
      <c r="CB51" s="198"/>
      <c r="CC51" s="198"/>
      <c r="CD51" s="198"/>
      <c r="CE51" s="198"/>
      <c r="CF51" s="198"/>
      <c r="CG51" s="198"/>
      <c r="CH51" s="198"/>
      <c r="CI51" s="198"/>
      <c r="CJ51" s="198"/>
      <c r="CK51" s="198"/>
      <c r="CL51" s="198"/>
      <c r="CM51" s="198"/>
      <c r="CN51" s="198"/>
      <c r="CO51" s="198"/>
      <c r="CP51" s="198"/>
      <c r="CQ51" s="198"/>
      <c r="CR51" s="198"/>
      <c r="CS51" s="198"/>
    </row>
    <row r="52" spans="2:97" s="18" customFormat="1" x14ac:dyDescent="0.25">
      <c r="B52" s="68">
        <v>182.83671185396435</v>
      </c>
      <c r="D52" s="144">
        <v>38504</v>
      </c>
      <c r="P52" s="198"/>
      <c r="Q52" s="198"/>
      <c r="R52" s="198"/>
      <c r="S52" s="198"/>
      <c r="T52" s="198"/>
      <c r="U52" s="198"/>
      <c r="V52" s="198"/>
      <c r="W52" s="198"/>
      <c r="X52" s="198"/>
      <c r="Y52" s="198"/>
      <c r="Z52" s="198"/>
      <c r="AA52" s="198"/>
      <c r="AB52" s="198"/>
      <c r="AC52" s="198"/>
      <c r="AD52" s="198"/>
      <c r="AE52" s="198"/>
      <c r="AF52" s="198"/>
      <c r="AG52" s="198"/>
      <c r="AH52" s="198"/>
      <c r="AI52" s="198"/>
      <c r="AJ52" s="198"/>
      <c r="AK52" s="198"/>
      <c r="AL52" s="198"/>
      <c r="AM52" s="198"/>
      <c r="AN52" s="198"/>
      <c r="AO52" s="198"/>
      <c r="AP52" s="198"/>
      <c r="AQ52" s="198"/>
      <c r="AR52" s="198"/>
      <c r="AS52" s="198"/>
      <c r="AT52" s="198"/>
      <c r="AU52" s="198"/>
      <c r="AV52" s="198"/>
      <c r="AW52" s="198"/>
      <c r="AX52" s="198"/>
      <c r="AY52" s="198"/>
      <c r="AZ52" s="198"/>
      <c r="BA52" s="198"/>
      <c r="BB52" s="198"/>
      <c r="BC52" s="198"/>
      <c r="BD52" s="198"/>
      <c r="BE52" s="198"/>
      <c r="BF52" s="198"/>
      <c r="BG52" s="198"/>
      <c r="BH52" s="198"/>
      <c r="BI52" s="198"/>
      <c r="BJ52" s="198"/>
      <c r="BK52" s="198"/>
      <c r="BL52" s="198"/>
      <c r="BM52" s="198"/>
      <c r="BN52" s="198"/>
      <c r="BO52" s="198"/>
      <c r="BP52" s="198"/>
      <c r="BQ52" s="198"/>
      <c r="BR52" s="198"/>
      <c r="BS52" s="198"/>
      <c r="BT52" s="198"/>
      <c r="BU52" s="198"/>
      <c r="BV52" s="198"/>
      <c r="BW52" s="198"/>
      <c r="BX52" s="198"/>
      <c r="BY52" s="198"/>
      <c r="BZ52" s="198"/>
      <c r="CA52" s="198"/>
      <c r="CB52" s="198"/>
      <c r="CC52" s="198"/>
      <c r="CD52" s="198"/>
      <c r="CE52" s="198"/>
      <c r="CF52" s="198"/>
      <c r="CG52" s="198"/>
      <c r="CH52" s="198"/>
      <c r="CI52" s="198"/>
      <c r="CJ52" s="198"/>
      <c r="CK52" s="198"/>
      <c r="CL52" s="198"/>
      <c r="CM52" s="198"/>
      <c r="CN52" s="198"/>
      <c r="CO52" s="198"/>
      <c r="CP52" s="198"/>
      <c r="CQ52" s="198"/>
      <c r="CR52" s="198"/>
      <c r="CS52" s="198"/>
    </row>
    <row r="53" spans="2:97" s="18" customFormat="1" x14ac:dyDescent="0.25">
      <c r="B53" s="68">
        <v>182.21343560624851</v>
      </c>
      <c r="D53" s="144">
        <v>38534</v>
      </c>
      <c r="P53" s="198"/>
      <c r="Q53" s="198"/>
      <c r="R53" s="198"/>
      <c r="S53" s="198"/>
      <c r="T53" s="198"/>
      <c r="U53" s="198"/>
      <c r="V53" s="198"/>
      <c r="W53" s="198"/>
      <c r="X53" s="198"/>
      <c r="Y53" s="198"/>
      <c r="Z53" s="198"/>
      <c r="AA53" s="198"/>
      <c r="AB53" s="198"/>
      <c r="AC53" s="198"/>
      <c r="AD53" s="198"/>
      <c r="AE53" s="198"/>
      <c r="AF53" s="198"/>
      <c r="AG53" s="198"/>
      <c r="AH53" s="198"/>
      <c r="AI53" s="198"/>
      <c r="AJ53" s="198"/>
      <c r="AK53" s="198"/>
      <c r="AL53" s="198"/>
      <c r="AM53" s="198"/>
      <c r="AN53" s="198"/>
      <c r="AO53" s="198"/>
      <c r="AP53" s="198"/>
      <c r="AQ53" s="198"/>
      <c r="AR53" s="198"/>
      <c r="AS53" s="198"/>
      <c r="AT53" s="198"/>
      <c r="AU53" s="198"/>
      <c r="AV53" s="198"/>
      <c r="AW53" s="198"/>
      <c r="AX53" s="198"/>
      <c r="AY53" s="198"/>
      <c r="AZ53" s="198"/>
      <c r="BA53" s="198"/>
      <c r="BB53" s="198"/>
      <c r="BC53" s="198"/>
      <c r="BD53" s="198"/>
      <c r="BE53" s="198"/>
      <c r="BF53" s="198"/>
      <c r="BG53" s="198"/>
      <c r="BH53" s="198"/>
      <c r="BI53" s="198"/>
      <c r="BJ53" s="198"/>
      <c r="BK53" s="198"/>
      <c r="BL53" s="198"/>
      <c r="BM53" s="198"/>
      <c r="BN53" s="198"/>
      <c r="BO53" s="198"/>
      <c r="BP53" s="198"/>
      <c r="BQ53" s="198"/>
      <c r="BR53" s="198"/>
      <c r="BS53" s="198"/>
      <c r="BT53" s="198"/>
      <c r="BU53" s="198"/>
      <c r="BV53" s="198"/>
      <c r="BW53" s="198"/>
      <c r="BX53" s="198"/>
      <c r="BY53" s="198"/>
      <c r="BZ53" s="198"/>
      <c r="CA53" s="198"/>
      <c r="CB53" s="198"/>
      <c r="CC53" s="198"/>
      <c r="CD53" s="198"/>
      <c r="CE53" s="198"/>
      <c r="CF53" s="198"/>
      <c r="CG53" s="198"/>
      <c r="CH53" s="198"/>
      <c r="CI53" s="198"/>
      <c r="CJ53" s="198"/>
      <c r="CK53" s="198"/>
      <c r="CL53" s="198"/>
      <c r="CM53" s="198"/>
      <c r="CN53" s="198"/>
      <c r="CO53" s="198"/>
      <c r="CP53" s="198"/>
      <c r="CQ53" s="198"/>
      <c r="CR53" s="198"/>
      <c r="CS53" s="198"/>
    </row>
    <row r="54" spans="2:97" s="18" customFormat="1" x14ac:dyDescent="0.25">
      <c r="B54" s="68">
        <v>182.79461263173985</v>
      </c>
      <c r="D54" s="144">
        <v>38565</v>
      </c>
      <c r="P54" s="198"/>
      <c r="Q54" s="198"/>
      <c r="R54" s="198"/>
      <c r="S54" s="198"/>
      <c r="T54" s="198"/>
      <c r="U54" s="198"/>
      <c r="V54" s="198"/>
      <c r="W54" s="198"/>
      <c r="X54" s="198"/>
      <c r="Y54" s="198"/>
      <c r="Z54" s="198"/>
      <c r="AA54" s="198"/>
      <c r="AB54" s="198"/>
      <c r="AC54" s="198"/>
      <c r="AD54" s="198"/>
      <c r="AE54" s="198"/>
      <c r="AF54" s="198"/>
      <c r="AG54" s="198"/>
      <c r="AH54" s="198"/>
      <c r="AI54" s="198"/>
      <c r="AJ54" s="198"/>
      <c r="AK54" s="198"/>
      <c r="AL54" s="198"/>
      <c r="AM54" s="198"/>
      <c r="AN54" s="198"/>
      <c r="AO54" s="198"/>
      <c r="AP54" s="198"/>
      <c r="AQ54" s="198"/>
      <c r="AR54" s="198"/>
      <c r="AS54" s="198"/>
      <c r="AT54" s="198"/>
      <c r="AU54" s="198"/>
      <c r="AV54" s="198"/>
      <c r="AW54" s="198"/>
      <c r="AX54" s="198"/>
      <c r="AY54" s="198"/>
      <c r="AZ54" s="198"/>
      <c r="BA54" s="198"/>
      <c r="BB54" s="198"/>
      <c r="BC54" s="198"/>
      <c r="BD54" s="198"/>
      <c r="BE54" s="198"/>
      <c r="BF54" s="198"/>
      <c r="BG54" s="198"/>
      <c r="BH54" s="198"/>
      <c r="BI54" s="198"/>
      <c r="BJ54" s="198"/>
      <c r="BK54" s="198"/>
      <c r="BL54" s="198"/>
      <c r="BM54" s="198"/>
      <c r="BN54" s="198"/>
      <c r="BO54" s="198"/>
      <c r="BP54" s="198"/>
      <c r="BQ54" s="198"/>
      <c r="BR54" s="198"/>
      <c r="BS54" s="198"/>
      <c r="BT54" s="198"/>
      <c r="BU54" s="198"/>
      <c r="BV54" s="198"/>
      <c r="BW54" s="198"/>
      <c r="BX54" s="198"/>
      <c r="BY54" s="198"/>
      <c r="BZ54" s="198"/>
      <c r="CA54" s="198"/>
      <c r="CB54" s="198"/>
      <c r="CC54" s="198"/>
      <c r="CD54" s="198"/>
      <c r="CE54" s="198"/>
      <c r="CF54" s="198"/>
      <c r="CG54" s="198"/>
      <c r="CH54" s="198"/>
      <c r="CI54" s="198"/>
      <c r="CJ54" s="198"/>
      <c r="CK54" s="198"/>
      <c r="CL54" s="198"/>
      <c r="CM54" s="198"/>
      <c r="CN54" s="198"/>
      <c r="CO54" s="198"/>
      <c r="CP54" s="198"/>
      <c r="CQ54" s="198"/>
      <c r="CR54" s="198"/>
      <c r="CS54" s="198"/>
    </row>
    <row r="55" spans="2:97" s="18" customFormat="1" x14ac:dyDescent="0.25">
      <c r="B55" s="68">
        <v>181.49763436045373</v>
      </c>
      <c r="D55" s="144">
        <v>38596</v>
      </c>
      <c r="P55" s="198"/>
      <c r="Q55" s="198"/>
      <c r="R55" s="198"/>
      <c r="S55" s="198"/>
      <c r="T55" s="198"/>
      <c r="U55" s="198"/>
      <c r="V55" s="198"/>
      <c r="W55" s="198"/>
      <c r="X55" s="198"/>
      <c r="Y55" s="198"/>
      <c r="Z55" s="198"/>
      <c r="AA55" s="198"/>
      <c r="AB55" s="198"/>
      <c r="AC55" s="198"/>
      <c r="AD55" s="198"/>
      <c r="AE55" s="198"/>
      <c r="AF55" s="198"/>
      <c r="AG55" s="198"/>
      <c r="AH55" s="198"/>
      <c r="AI55" s="198"/>
      <c r="AJ55" s="198"/>
      <c r="AK55" s="198"/>
      <c r="AL55" s="198"/>
      <c r="AM55" s="198"/>
      <c r="AN55" s="198"/>
      <c r="AO55" s="198"/>
      <c r="AP55" s="198"/>
      <c r="AQ55" s="198"/>
      <c r="AR55" s="198"/>
      <c r="AS55" s="198"/>
      <c r="AT55" s="198"/>
      <c r="AU55" s="198"/>
      <c r="AV55" s="198"/>
      <c r="AW55" s="198"/>
      <c r="AX55" s="198"/>
      <c r="AY55" s="198"/>
      <c r="AZ55" s="198"/>
      <c r="BA55" s="198"/>
      <c r="BB55" s="198"/>
      <c r="BC55" s="198"/>
      <c r="BD55" s="198"/>
      <c r="BE55" s="198"/>
      <c r="BF55" s="198"/>
      <c r="BG55" s="198"/>
      <c r="BH55" s="198"/>
      <c r="BI55" s="198"/>
      <c r="BJ55" s="198"/>
      <c r="BK55" s="198"/>
      <c r="BL55" s="198"/>
      <c r="BM55" s="198"/>
      <c r="BN55" s="198"/>
      <c r="BO55" s="198"/>
      <c r="BP55" s="198"/>
      <c r="BQ55" s="198"/>
      <c r="BR55" s="198"/>
      <c r="BS55" s="198"/>
      <c r="BT55" s="198"/>
      <c r="BU55" s="198"/>
      <c r="BV55" s="198"/>
      <c r="BW55" s="198"/>
      <c r="BX55" s="198"/>
      <c r="BY55" s="198"/>
      <c r="BZ55" s="198"/>
      <c r="CA55" s="198"/>
      <c r="CB55" s="198"/>
      <c r="CC55" s="198"/>
      <c r="CD55" s="198"/>
      <c r="CE55" s="198"/>
      <c r="CF55" s="198"/>
      <c r="CG55" s="198"/>
      <c r="CH55" s="198"/>
      <c r="CI55" s="198"/>
      <c r="CJ55" s="198"/>
      <c r="CK55" s="198"/>
      <c r="CL55" s="198"/>
      <c r="CM55" s="198"/>
      <c r="CN55" s="198"/>
      <c r="CO55" s="198"/>
      <c r="CP55" s="198"/>
      <c r="CQ55" s="198"/>
      <c r="CR55" s="198"/>
      <c r="CS55" s="198"/>
    </row>
    <row r="56" spans="2:97" s="18" customFormat="1" x14ac:dyDescent="0.25">
      <c r="B56" s="68">
        <v>180.75214007408471</v>
      </c>
      <c r="D56" s="144">
        <v>38626</v>
      </c>
      <c r="P56" s="198"/>
      <c r="Q56" s="198"/>
      <c r="R56" s="198"/>
      <c r="S56" s="198"/>
      <c r="T56" s="198"/>
      <c r="U56" s="198"/>
      <c r="V56" s="198"/>
      <c r="W56" s="198"/>
      <c r="X56" s="198"/>
      <c r="Y56" s="198"/>
      <c r="Z56" s="198"/>
      <c r="AA56" s="198"/>
      <c r="AB56" s="198"/>
      <c r="AC56" s="198"/>
      <c r="AD56" s="198"/>
      <c r="AE56" s="198"/>
      <c r="AF56" s="198"/>
      <c r="AG56" s="198"/>
      <c r="AH56" s="198"/>
      <c r="AI56" s="198"/>
      <c r="AJ56" s="198"/>
      <c r="AK56" s="198"/>
      <c r="AL56" s="198"/>
      <c r="AM56" s="198"/>
      <c r="AN56" s="198"/>
      <c r="AO56" s="198"/>
      <c r="AP56" s="198"/>
      <c r="AQ56" s="198"/>
      <c r="AR56" s="198"/>
      <c r="AS56" s="198"/>
      <c r="AT56" s="198"/>
      <c r="AU56" s="198"/>
      <c r="AV56" s="198"/>
      <c r="AW56" s="198"/>
      <c r="AX56" s="198"/>
      <c r="AY56" s="198"/>
      <c r="AZ56" s="198"/>
      <c r="BA56" s="198"/>
      <c r="BB56" s="198"/>
      <c r="BC56" s="198"/>
      <c r="BD56" s="198"/>
      <c r="BE56" s="198"/>
      <c r="BF56" s="198"/>
      <c r="BG56" s="198"/>
      <c r="BH56" s="198"/>
      <c r="BI56" s="198"/>
      <c r="BJ56" s="198"/>
      <c r="BK56" s="198"/>
      <c r="BL56" s="198"/>
      <c r="BM56" s="198"/>
      <c r="BN56" s="198"/>
      <c r="BO56" s="198"/>
      <c r="BP56" s="198"/>
      <c r="BQ56" s="198"/>
      <c r="BR56" s="198"/>
      <c r="BS56" s="198"/>
      <c r="BT56" s="198"/>
      <c r="BU56" s="198"/>
      <c r="BV56" s="198"/>
      <c r="BW56" s="198"/>
      <c r="BX56" s="198"/>
      <c r="BY56" s="198"/>
      <c r="BZ56" s="198"/>
      <c r="CA56" s="198"/>
      <c r="CB56" s="198"/>
      <c r="CC56" s="198"/>
      <c r="CD56" s="198"/>
      <c r="CE56" s="198"/>
      <c r="CF56" s="198"/>
      <c r="CG56" s="198"/>
      <c r="CH56" s="198"/>
      <c r="CI56" s="198"/>
      <c r="CJ56" s="198"/>
      <c r="CK56" s="198"/>
      <c r="CL56" s="198"/>
      <c r="CM56" s="198"/>
      <c r="CN56" s="198"/>
      <c r="CO56" s="198"/>
      <c r="CP56" s="198"/>
      <c r="CQ56" s="198"/>
      <c r="CR56" s="198"/>
      <c r="CS56" s="198"/>
    </row>
    <row r="57" spans="2:97" s="18" customFormat="1" x14ac:dyDescent="0.25">
      <c r="B57" s="68">
        <v>180.69119552716634</v>
      </c>
      <c r="D57" s="144">
        <v>38657</v>
      </c>
      <c r="P57" s="198"/>
      <c r="Q57" s="198"/>
      <c r="R57" s="198"/>
      <c r="S57" s="198"/>
      <c r="T57" s="198"/>
      <c r="U57" s="198"/>
      <c r="V57" s="198"/>
      <c r="W57" s="198"/>
      <c r="X57" s="198"/>
      <c r="Y57" s="198"/>
      <c r="Z57" s="198"/>
      <c r="AA57" s="198"/>
      <c r="AB57" s="198"/>
      <c r="AC57" s="198"/>
      <c r="AD57" s="198"/>
      <c r="AE57" s="198"/>
      <c r="AF57" s="198"/>
      <c r="AG57" s="198"/>
      <c r="AH57" s="198"/>
      <c r="AI57" s="198"/>
      <c r="AJ57" s="198"/>
      <c r="AK57" s="198"/>
      <c r="AL57" s="198"/>
      <c r="AM57" s="198"/>
      <c r="AN57" s="198"/>
      <c r="AO57" s="198"/>
      <c r="AP57" s="198"/>
      <c r="AQ57" s="198"/>
      <c r="AR57" s="198"/>
      <c r="AS57" s="198"/>
      <c r="AT57" s="198"/>
      <c r="AU57" s="198"/>
      <c r="AV57" s="198"/>
      <c r="AW57" s="198"/>
      <c r="AX57" s="198"/>
      <c r="AY57" s="198"/>
      <c r="AZ57" s="198"/>
      <c r="BA57" s="198"/>
      <c r="BB57" s="198"/>
      <c r="BC57" s="198"/>
      <c r="BD57" s="198"/>
      <c r="BE57" s="198"/>
      <c r="BF57" s="198"/>
      <c r="BG57" s="198"/>
      <c r="BH57" s="198"/>
      <c r="BI57" s="198"/>
      <c r="BJ57" s="198"/>
      <c r="BK57" s="198"/>
      <c r="BL57" s="198"/>
      <c r="BM57" s="198"/>
      <c r="BN57" s="198"/>
      <c r="BO57" s="198"/>
      <c r="BP57" s="198"/>
      <c r="BQ57" s="198"/>
      <c r="BR57" s="198"/>
      <c r="BS57" s="198"/>
      <c r="BT57" s="198"/>
      <c r="BU57" s="198"/>
      <c r="BV57" s="198"/>
      <c r="BW57" s="198"/>
      <c r="BX57" s="198"/>
      <c r="BY57" s="198"/>
      <c r="BZ57" s="198"/>
      <c r="CA57" s="198"/>
      <c r="CB57" s="198"/>
      <c r="CC57" s="198"/>
      <c r="CD57" s="198"/>
      <c r="CE57" s="198"/>
      <c r="CF57" s="198"/>
      <c r="CG57" s="198"/>
      <c r="CH57" s="198"/>
      <c r="CI57" s="198"/>
      <c r="CJ57" s="198"/>
      <c r="CK57" s="198"/>
      <c r="CL57" s="198"/>
      <c r="CM57" s="198"/>
      <c r="CN57" s="198"/>
      <c r="CO57" s="198"/>
      <c r="CP57" s="198"/>
      <c r="CQ57" s="198"/>
      <c r="CR57" s="198"/>
      <c r="CS57" s="198"/>
    </row>
    <row r="58" spans="2:97" s="18" customFormat="1" x14ac:dyDescent="0.25">
      <c r="B58" s="68">
        <v>180.90853528591128</v>
      </c>
      <c r="D58" s="144">
        <v>38687</v>
      </c>
      <c r="E58" s="199">
        <f>+AVERAGE(B47:B58)</f>
        <v>182.70552539153491</v>
      </c>
      <c r="P58" s="198"/>
      <c r="Q58" s="198"/>
      <c r="R58" s="198"/>
      <c r="S58" s="198"/>
      <c r="T58" s="198"/>
      <c r="U58" s="198"/>
      <c r="V58" s="198"/>
      <c r="W58" s="198"/>
      <c r="X58" s="198"/>
      <c r="Y58" s="198"/>
      <c r="Z58" s="198"/>
      <c r="AA58" s="198"/>
      <c r="AB58" s="198"/>
      <c r="AC58" s="198"/>
      <c r="AD58" s="198"/>
      <c r="AE58" s="198"/>
      <c r="AF58" s="198"/>
      <c r="AG58" s="198"/>
      <c r="AH58" s="198"/>
      <c r="AI58" s="198"/>
      <c r="AJ58" s="198"/>
      <c r="AK58" s="198"/>
      <c r="AL58" s="198"/>
      <c r="AM58" s="198"/>
      <c r="AN58" s="198"/>
      <c r="AO58" s="198"/>
      <c r="AP58" s="198"/>
      <c r="AQ58" s="198"/>
      <c r="AR58" s="198"/>
      <c r="AS58" s="198"/>
      <c r="AT58" s="198"/>
      <c r="AU58" s="198"/>
      <c r="AV58" s="198"/>
      <c r="AW58" s="198"/>
      <c r="AX58" s="198"/>
      <c r="AY58" s="198"/>
      <c r="AZ58" s="198"/>
      <c r="BA58" s="198"/>
      <c r="BB58" s="198"/>
      <c r="BC58" s="198"/>
      <c r="BD58" s="198"/>
      <c r="BE58" s="198"/>
      <c r="BF58" s="198"/>
      <c r="BG58" s="198"/>
      <c r="BH58" s="198"/>
      <c r="BI58" s="198"/>
      <c r="BJ58" s="198"/>
      <c r="BK58" s="198"/>
      <c r="BL58" s="198"/>
      <c r="BM58" s="198"/>
      <c r="BN58" s="198"/>
      <c r="BO58" s="198"/>
      <c r="BP58" s="198"/>
      <c r="BQ58" s="198"/>
      <c r="BR58" s="198"/>
      <c r="BS58" s="198"/>
      <c r="BT58" s="198"/>
      <c r="BU58" s="198"/>
      <c r="BV58" s="198"/>
      <c r="BW58" s="198"/>
      <c r="BX58" s="198"/>
      <c r="BY58" s="198"/>
      <c r="BZ58" s="198"/>
      <c r="CA58" s="198"/>
      <c r="CB58" s="198"/>
      <c r="CC58" s="198"/>
      <c r="CD58" s="198"/>
      <c r="CE58" s="198"/>
      <c r="CF58" s="198"/>
      <c r="CG58" s="198"/>
      <c r="CH58" s="198"/>
      <c r="CI58" s="198"/>
      <c r="CJ58" s="198"/>
      <c r="CK58" s="198"/>
      <c r="CL58" s="198"/>
      <c r="CM58" s="198"/>
      <c r="CN58" s="198"/>
      <c r="CO58" s="198"/>
      <c r="CP58" s="198"/>
      <c r="CQ58" s="198"/>
      <c r="CR58" s="198"/>
      <c r="CS58" s="198"/>
    </row>
    <row r="59" spans="2:97" s="18" customFormat="1" x14ac:dyDescent="0.25">
      <c r="B59" s="68">
        <v>182.98875594013361</v>
      </c>
      <c r="D59" s="144">
        <v>38718</v>
      </c>
      <c r="E59" s="199">
        <f t="shared" ref="E59:E122" si="2">+AVERAGE(B48:B59)</f>
        <v>182.56976615356371</v>
      </c>
      <c r="P59" s="198"/>
      <c r="Q59" s="198"/>
      <c r="R59" s="198"/>
      <c r="S59" s="198"/>
      <c r="T59" s="198"/>
      <c r="U59" s="198"/>
      <c r="V59" s="198"/>
      <c r="W59" s="198"/>
      <c r="X59" s="198"/>
      <c r="Y59" s="198"/>
      <c r="Z59" s="198"/>
      <c r="AA59" s="198"/>
      <c r="AB59" s="198"/>
      <c r="AC59" s="198"/>
      <c r="AD59" s="198"/>
      <c r="AE59" s="198"/>
      <c r="AF59" s="198"/>
      <c r="AG59" s="198"/>
      <c r="AH59" s="198"/>
      <c r="AI59" s="198"/>
      <c r="AJ59" s="198"/>
      <c r="AK59" s="198"/>
      <c r="AL59" s="198"/>
      <c r="AM59" s="198"/>
      <c r="AN59" s="198"/>
      <c r="AO59" s="198"/>
      <c r="AP59" s="198"/>
      <c r="AQ59" s="198"/>
      <c r="AR59" s="198"/>
      <c r="AS59" s="198"/>
      <c r="AT59" s="198"/>
      <c r="AU59" s="198"/>
      <c r="AV59" s="198"/>
      <c r="AW59" s="198"/>
      <c r="AX59" s="198"/>
      <c r="AY59" s="198"/>
      <c r="AZ59" s="198"/>
      <c r="BA59" s="198"/>
      <c r="BB59" s="198"/>
      <c r="BC59" s="198"/>
      <c r="BD59" s="198"/>
      <c r="BE59" s="198"/>
      <c r="BF59" s="198"/>
      <c r="BG59" s="198"/>
      <c r="BH59" s="198"/>
      <c r="BI59" s="198"/>
      <c r="BJ59" s="198"/>
      <c r="BK59" s="198"/>
      <c r="BL59" s="198"/>
      <c r="BM59" s="198"/>
      <c r="BN59" s="198"/>
      <c r="BO59" s="198"/>
      <c r="BP59" s="198"/>
      <c r="BQ59" s="198"/>
      <c r="BR59" s="198"/>
      <c r="BS59" s="198"/>
      <c r="BT59" s="198"/>
      <c r="BU59" s="198"/>
      <c r="BV59" s="198"/>
      <c r="BW59" s="198"/>
      <c r="BX59" s="198"/>
      <c r="BY59" s="198"/>
      <c r="BZ59" s="198"/>
      <c r="CA59" s="198"/>
      <c r="CB59" s="198"/>
      <c r="CC59" s="198"/>
      <c r="CD59" s="198"/>
      <c r="CE59" s="198"/>
      <c r="CF59" s="198"/>
      <c r="CG59" s="198"/>
      <c r="CH59" s="198"/>
      <c r="CI59" s="198"/>
      <c r="CJ59" s="198"/>
      <c r="CK59" s="198"/>
      <c r="CL59" s="198"/>
      <c r="CM59" s="198"/>
      <c r="CN59" s="198"/>
      <c r="CO59" s="198"/>
      <c r="CP59" s="198"/>
      <c r="CQ59" s="198"/>
      <c r="CR59" s="198"/>
      <c r="CS59" s="198"/>
    </row>
    <row r="60" spans="2:97" s="18" customFormat="1" x14ac:dyDescent="0.25">
      <c r="B60" s="68">
        <v>182.3335518175366</v>
      </c>
      <c r="D60" s="144">
        <v>38749</v>
      </c>
      <c r="E60" s="199">
        <f t="shared" si="2"/>
        <v>182.37217609156176</v>
      </c>
      <c r="P60" s="198"/>
      <c r="Q60" s="198"/>
      <c r="R60" s="198"/>
      <c r="S60" s="198"/>
      <c r="T60" s="198"/>
      <c r="U60" s="198"/>
      <c r="V60" s="198"/>
      <c r="W60" s="198"/>
      <c r="X60" s="198"/>
      <c r="Y60" s="198"/>
      <c r="Z60" s="198"/>
      <c r="AA60" s="198"/>
      <c r="AB60" s="198"/>
      <c r="AC60" s="198"/>
      <c r="AD60" s="198"/>
      <c r="AE60" s="198"/>
      <c r="AF60" s="198"/>
      <c r="AG60" s="198"/>
      <c r="AH60" s="198"/>
      <c r="AI60" s="198"/>
      <c r="AJ60" s="198"/>
      <c r="AK60" s="198"/>
      <c r="AL60" s="198"/>
      <c r="AM60" s="198"/>
      <c r="AN60" s="198"/>
      <c r="AO60" s="198"/>
      <c r="AP60" s="198"/>
      <c r="AQ60" s="198"/>
      <c r="AR60" s="198"/>
      <c r="AS60" s="198"/>
      <c r="AT60" s="198"/>
      <c r="AU60" s="198"/>
      <c r="AV60" s="198"/>
      <c r="AW60" s="198"/>
      <c r="AX60" s="198"/>
      <c r="AY60" s="198"/>
      <c r="AZ60" s="198"/>
      <c r="BA60" s="198"/>
      <c r="BB60" s="198"/>
      <c r="BC60" s="198"/>
      <c r="BD60" s="198"/>
      <c r="BE60" s="198"/>
      <c r="BF60" s="198"/>
      <c r="BG60" s="198"/>
      <c r="BH60" s="198"/>
      <c r="BI60" s="198"/>
      <c r="BJ60" s="198"/>
      <c r="BK60" s="198"/>
      <c r="BL60" s="198"/>
      <c r="BM60" s="198"/>
      <c r="BN60" s="198"/>
      <c r="BO60" s="198"/>
      <c r="BP60" s="198"/>
      <c r="BQ60" s="198"/>
      <c r="BR60" s="198"/>
      <c r="BS60" s="198"/>
      <c r="BT60" s="198"/>
      <c r="BU60" s="198"/>
      <c r="BV60" s="198"/>
      <c r="BW60" s="198"/>
      <c r="BX60" s="198"/>
      <c r="BY60" s="198"/>
      <c r="BZ60" s="198"/>
      <c r="CA60" s="198"/>
      <c r="CB60" s="198"/>
      <c r="CC60" s="198"/>
      <c r="CD60" s="198"/>
      <c r="CE60" s="198"/>
      <c r="CF60" s="198"/>
      <c r="CG60" s="198"/>
      <c r="CH60" s="198"/>
      <c r="CI60" s="198"/>
      <c r="CJ60" s="198"/>
      <c r="CK60" s="198"/>
      <c r="CL60" s="198"/>
      <c r="CM60" s="198"/>
      <c r="CN60" s="198"/>
      <c r="CO60" s="198"/>
      <c r="CP60" s="198"/>
      <c r="CQ60" s="198"/>
      <c r="CR60" s="198"/>
      <c r="CS60" s="198"/>
    </row>
    <row r="61" spans="2:97" s="18" customFormat="1" x14ac:dyDescent="0.25">
      <c r="B61" s="68">
        <v>182.13159705354619</v>
      </c>
      <c r="D61" s="144">
        <v>38777</v>
      </c>
      <c r="E61" s="199">
        <f t="shared" si="2"/>
        <v>182.1972808661726</v>
      </c>
      <c r="P61" s="198"/>
      <c r="Q61" s="198"/>
      <c r="R61" s="198"/>
      <c r="S61" s="198"/>
      <c r="T61" s="198"/>
      <c r="U61" s="198"/>
      <c r="V61" s="198"/>
      <c r="W61" s="198"/>
      <c r="X61" s="198"/>
      <c r="Y61" s="198"/>
      <c r="Z61" s="198"/>
      <c r="AA61" s="198"/>
      <c r="AB61" s="198"/>
      <c r="AC61" s="198"/>
      <c r="AD61" s="198"/>
      <c r="AE61" s="198"/>
      <c r="AF61" s="198"/>
      <c r="AG61" s="198"/>
      <c r="AH61" s="198"/>
      <c r="AI61" s="198"/>
      <c r="AJ61" s="198"/>
      <c r="AK61" s="198"/>
      <c r="AL61" s="198"/>
      <c r="AM61" s="198"/>
      <c r="AN61" s="198"/>
      <c r="AO61" s="198"/>
      <c r="AP61" s="198"/>
      <c r="AQ61" s="198"/>
      <c r="AR61" s="198"/>
      <c r="AS61" s="198"/>
      <c r="AT61" s="198"/>
      <c r="AU61" s="198"/>
      <c r="AV61" s="198"/>
      <c r="AW61" s="198"/>
      <c r="AX61" s="198"/>
      <c r="AY61" s="198"/>
      <c r="AZ61" s="198"/>
      <c r="BA61" s="198"/>
      <c r="BB61" s="198"/>
      <c r="BC61" s="198"/>
      <c r="BD61" s="198"/>
      <c r="BE61" s="198"/>
      <c r="BF61" s="198"/>
      <c r="BG61" s="198"/>
      <c r="BH61" s="198"/>
      <c r="BI61" s="198"/>
      <c r="BJ61" s="198"/>
      <c r="BK61" s="198"/>
      <c r="BL61" s="198"/>
      <c r="BM61" s="198"/>
      <c r="BN61" s="198"/>
      <c r="BO61" s="198"/>
      <c r="BP61" s="198"/>
      <c r="BQ61" s="198"/>
      <c r="BR61" s="198"/>
      <c r="BS61" s="198"/>
      <c r="BT61" s="198"/>
      <c r="BU61" s="198"/>
      <c r="BV61" s="198"/>
      <c r="BW61" s="198"/>
      <c r="BX61" s="198"/>
      <c r="BY61" s="198"/>
      <c r="BZ61" s="198"/>
      <c r="CA61" s="198"/>
      <c r="CB61" s="198"/>
      <c r="CC61" s="198"/>
      <c r="CD61" s="198"/>
      <c r="CE61" s="198"/>
      <c r="CF61" s="198"/>
      <c r="CG61" s="198"/>
      <c r="CH61" s="198"/>
      <c r="CI61" s="198"/>
      <c r="CJ61" s="198"/>
      <c r="CK61" s="198"/>
      <c r="CL61" s="198"/>
      <c r="CM61" s="198"/>
      <c r="CN61" s="198"/>
      <c r="CO61" s="198"/>
      <c r="CP61" s="198"/>
      <c r="CQ61" s="198"/>
      <c r="CR61" s="198"/>
      <c r="CS61" s="198"/>
    </row>
    <row r="62" spans="2:97" s="18" customFormat="1" x14ac:dyDescent="0.25">
      <c r="B62" s="68">
        <v>182.0010054937101</v>
      </c>
      <c r="D62" s="144">
        <v>38808</v>
      </c>
      <c r="E62" s="199">
        <f t="shared" si="2"/>
        <v>182.06901914848368</v>
      </c>
      <c r="P62" s="198"/>
      <c r="Q62" s="198"/>
      <c r="R62" s="198"/>
      <c r="S62" s="198"/>
      <c r="T62" s="198"/>
      <c r="U62" s="198"/>
      <c r="V62" s="198"/>
      <c r="W62" s="198"/>
      <c r="X62" s="198"/>
      <c r="Y62" s="198"/>
      <c r="Z62" s="198"/>
      <c r="AA62" s="198"/>
      <c r="AB62" s="198"/>
      <c r="AC62" s="198"/>
      <c r="AD62" s="198"/>
      <c r="AE62" s="198"/>
      <c r="AF62" s="198"/>
      <c r="AG62" s="198"/>
      <c r="AH62" s="198"/>
      <c r="AI62" s="198"/>
      <c r="AJ62" s="198"/>
      <c r="AK62" s="198"/>
      <c r="AL62" s="198"/>
      <c r="AM62" s="198"/>
      <c r="AN62" s="198"/>
      <c r="AO62" s="198"/>
      <c r="AP62" s="198"/>
      <c r="AQ62" s="198"/>
      <c r="AR62" s="198"/>
      <c r="AS62" s="198"/>
      <c r="AT62" s="198"/>
      <c r="AU62" s="198"/>
      <c r="AV62" s="198"/>
      <c r="AW62" s="198"/>
      <c r="AX62" s="198"/>
      <c r="AY62" s="198"/>
      <c r="AZ62" s="198"/>
      <c r="BA62" s="198"/>
      <c r="BB62" s="198"/>
      <c r="BC62" s="198"/>
      <c r="BD62" s="198"/>
      <c r="BE62" s="198"/>
      <c r="BF62" s="198"/>
      <c r="BG62" s="198"/>
      <c r="BH62" s="198"/>
      <c r="BI62" s="198"/>
      <c r="BJ62" s="198"/>
      <c r="BK62" s="198"/>
      <c r="BL62" s="198"/>
      <c r="BM62" s="198"/>
      <c r="BN62" s="198"/>
      <c r="BO62" s="198"/>
      <c r="BP62" s="198"/>
      <c r="BQ62" s="198"/>
      <c r="BR62" s="198"/>
      <c r="BS62" s="198"/>
      <c r="BT62" s="198"/>
      <c r="BU62" s="198"/>
      <c r="BV62" s="198"/>
      <c r="BW62" s="198"/>
      <c r="BX62" s="198"/>
      <c r="BY62" s="198"/>
      <c r="BZ62" s="198"/>
      <c r="CA62" s="198"/>
      <c r="CB62" s="198"/>
      <c r="CC62" s="198"/>
      <c r="CD62" s="198"/>
      <c r="CE62" s="198"/>
      <c r="CF62" s="198"/>
      <c r="CG62" s="198"/>
      <c r="CH62" s="198"/>
      <c r="CI62" s="198"/>
      <c r="CJ62" s="198"/>
      <c r="CK62" s="198"/>
      <c r="CL62" s="198"/>
      <c r="CM62" s="198"/>
      <c r="CN62" s="198"/>
      <c r="CO62" s="198"/>
      <c r="CP62" s="198"/>
      <c r="CQ62" s="198"/>
      <c r="CR62" s="198"/>
      <c r="CS62" s="198"/>
    </row>
    <row r="63" spans="2:97" s="18" customFormat="1" x14ac:dyDescent="0.25">
      <c r="B63" s="68">
        <v>182.79073613840919</v>
      </c>
      <c r="D63" s="144">
        <v>38838</v>
      </c>
      <c r="E63" s="199">
        <f t="shared" si="2"/>
        <v>181.99499264857536</v>
      </c>
      <c r="P63" s="198"/>
      <c r="Q63" s="198"/>
      <c r="R63" s="198"/>
      <c r="S63" s="198"/>
      <c r="T63" s="198"/>
      <c r="U63" s="198"/>
      <c r="V63" s="198"/>
      <c r="W63" s="198"/>
      <c r="X63" s="198"/>
      <c r="Y63" s="198"/>
      <c r="Z63" s="198"/>
      <c r="AA63" s="198"/>
      <c r="AB63" s="198"/>
      <c r="AC63" s="198"/>
      <c r="AD63" s="198"/>
      <c r="AE63" s="198"/>
      <c r="AF63" s="198"/>
      <c r="AG63" s="198"/>
      <c r="AH63" s="198"/>
      <c r="AI63" s="198"/>
      <c r="AJ63" s="198"/>
      <c r="AK63" s="198"/>
      <c r="AL63" s="198"/>
      <c r="AM63" s="198"/>
      <c r="AN63" s="198"/>
      <c r="AO63" s="198"/>
      <c r="AP63" s="198"/>
      <c r="AQ63" s="198"/>
      <c r="AR63" s="198"/>
      <c r="AS63" s="198"/>
      <c r="AT63" s="198"/>
      <c r="AU63" s="198"/>
      <c r="AV63" s="198"/>
      <c r="AW63" s="198"/>
      <c r="AX63" s="198"/>
      <c r="AY63" s="198"/>
      <c r="AZ63" s="198"/>
      <c r="BA63" s="198"/>
      <c r="BB63" s="198"/>
      <c r="BC63" s="198"/>
      <c r="BD63" s="198"/>
      <c r="BE63" s="198"/>
      <c r="BF63" s="198"/>
      <c r="BG63" s="198"/>
      <c r="BH63" s="198"/>
      <c r="BI63" s="198"/>
      <c r="BJ63" s="198"/>
      <c r="BK63" s="198"/>
      <c r="BL63" s="198"/>
      <c r="BM63" s="198"/>
      <c r="BN63" s="198"/>
      <c r="BO63" s="198"/>
      <c r="BP63" s="198"/>
      <c r="BQ63" s="198"/>
      <c r="BR63" s="198"/>
      <c r="BS63" s="198"/>
      <c r="BT63" s="198"/>
      <c r="BU63" s="198"/>
      <c r="BV63" s="198"/>
      <c r="BW63" s="198"/>
      <c r="BX63" s="198"/>
      <c r="BY63" s="198"/>
      <c r="BZ63" s="198"/>
      <c r="CA63" s="198"/>
      <c r="CB63" s="198"/>
      <c r="CC63" s="198"/>
      <c r="CD63" s="198"/>
      <c r="CE63" s="198"/>
      <c r="CF63" s="198"/>
      <c r="CG63" s="198"/>
      <c r="CH63" s="198"/>
      <c r="CI63" s="198"/>
      <c r="CJ63" s="198"/>
      <c r="CK63" s="198"/>
      <c r="CL63" s="198"/>
      <c r="CM63" s="198"/>
      <c r="CN63" s="198"/>
      <c r="CO63" s="198"/>
      <c r="CP63" s="198"/>
      <c r="CQ63" s="198"/>
      <c r="CR63" s="198"/>
      <c r="CS63" s="198"/>
    </row>
    <row r="64" spans="2:97" s="18" customFormat="1" x14ac:dyDescent="0.25">
      <c r="B64" s="68">
        <v>183.93666751565516</v>
      </c>
      <c r="D64" s="144">
        <v>38869</v>
      </c>
      <c r="E64" s="199">
        <f t="shared" si="2"/>
        <v>182.08665562038291</v>
      </c>
      <c r="P64" s="198"/>
      <c r="Q64" s="198"/>
      <c r="R64" s="198"/>
      <c r="S64" s="198"/>
      <c r="T64" s="198"/>
      <c r="U64" s="198"/>
      <c r="V64" s="198"/>
      <c r="W64" s="198"/>
      <c r="X64" s="198"/>
      <c r="Y64" s="198"/>
      <c r="Z64" s="198"/>
      <c r="AA64" s="198"/>
      <c r="AB64" s="198"/>
      <c r="AC64" s="198"/>
      <c r="AD64" s="198"/>
      <c r="AE64" s="198"/>
      <c r="AF64" s="198"/>
      <c r="AG64" s="198"/>
      <c r="AH64" s="198"/>
      <c r="AI64" s="198"/>
      <c r="AJ64" s="198"/>
      <c r="AK64" s="198"/>
      <c r="AL64" s="198"/>
      <c r="AM64" s="198"/>
      <c r="AN64" s="198"/>
      <c r="AO64" s="198"/>
      <c r="AP64" s="198"/>
      <c r="AQ64" s="198"/>
      <c r="AR64" s="198"/>
      <c r="AS64" s="198"/>
      <c r="AT64" s="198"/>
      <c r="AU64" s="198"/>
      <c r="AV64" s="198"/>
      <c r="AW64" s="198"/>
      <c r="AX64" s="198"/>
      <c r="AY64" s="198"/>
      <c r="AZ64" s="198"/>
      <c r="BA64" s="198"/>
      <c r="BB64" s="198"/>
      <c r="BC64" s="198"/>
      <c r="BD64" s="198"/>
      <c r="BE64" s="198"/>
      <c r="BF64" s="198"/>
      <c r="BG64" s="198"/>
      <c r="BH64" s="198"/>
      <c r="BI64" s="198"/>
      <c r="BJ64" s="198"/>
      <c r="BK64" s="198"/>
      <c r="BL64" s="198"/>
      <c r="BM64" s="198"/>
      <c r="BN64" s="198"/>
      <c r="BO64" s="198"/>
      <c r="BP64" s="198"/>
      <c r="BQ64" s="198"/>
      <c r="BR64" s="198"/>
      <c r="BS64" s="198"/>
      <c r="BT64" s="198"/>
      <c r="BU64" s="198"/>
      <c r="BV64" s="198"/>
      <c r="BW64" s="198"/>
      <c r="BX64" s="198"/>
      <c r="BY64" s="198"/>
      <c r="BZ64" s="198"/>
      <c r="CA64" s="198"/>
      <c r="CB64" s="198"/>
      <c r="CC64" s="198"/>
      <c r="CD64" s="198"/>
      <c r="CE64" s="198"/>
      <c r="CF64" s="198"/>
      <c r="CG64" s="198"/>
      <c r="CH64" s="198"/>
      <c r="CI64" s="198"/>
      <c r="CJ64" s="198"/>
      <c r="CK64" s="198"/>
      <c r="CL64" s="198"/>
      <c r="CM64" s="198"/>
      <c r="CN64" s="198"/>
      <c r="CO64" s="198"/>
      <c r="CP64" s="198"/>
      <c r="CQ64" s="198"/>
      <c r="CR64" s="198"/>
      <c r="CS64" s="198"/>
    </row>
    <row r="65" spans="2:97" s="18" customFormat="1" x14ac:dyDescent="0.25">
      <c r="B65" s="68">
        <v>185.26388546442649</v>
      </c>
      <c r="D65" s="144">
        <v>38899</v>
      </c>
      <c r="E65" s="199">
        <f t="shared" si="2"/>
        <v>182.34085977523105</v>
      </c>
      <c r="P65" s="198"/>
      <c r="Q65" s="198"/>
      <c r="R65" s="198"/>
      <c r="S65" s="198"/>
      <c r="T65" s="198"/>
      <c r="U65" s="198"/>
      <c r="V65" s="198"/>
      <c r="W65" s="198"/>
      <c r="X65" s="198"/>
      <c r="Y65" s="198"/>
      <c r="Z65" s="198"/>
      <c r="AA65" s="198"/>
      <c r="AB65" s="198"/>
      <c r="AC65" s="198"/>
      <c r="AD65" s="198"/>
      <c r="AE65" s="198"/>
      <c r="AF65" s="198"/>
      <c r="AG65" s="198"/>
      <c r="AH65" s="198"/>
      <c r="AI65" s="198"/>
      <c r="AJ65" s="198"/>
      <c r="AK65" s="198"/>
      <c r="AL65" s="198"/>
      <c r="AM65" s="198"/>
      <c r="AN65" s="198"/>
      <c r="AO65" s="198"/>
      <c r="AP65" s="198"/>
      <c r="AQ65" s="198"/>
      <c r="AR65" s="198"/>
      <c r="AS65" s="198"/>
      <c r="AT65" s="198"/>
      <c r="AU65" s="198"/>
      <c r="AV65" s="198"/>
      <c r="AW65" s="198"/>
      <c r="AX65" s="198"/>
      <c r="AY65" s="198"/>
      <c r="AZ65" s="198"/>
      <c r="BA65" s="198"/>
      <c r="BB65" s="198"/>
      <c r="BC65" s="198"/>
      <c r="BD65" s="198"/>
      <c r="BE65" s="198"/>
      <c r="BF65" s="198"/>
      <c r="BG65" s="198"/>
      <c r="BH65" s="198"/>
      <c r="BI65" s="198"/>
      <c r="BJ65" s="198"/>
      <c r="BK65" s="198"/>
      <c r="BL65" s="198"/>
      <c r="BM65" s="198"/>
      <c r="BN65" s="198"/>
      <c r="BO65" s="198"/>
      <c r="BP65" s="198"/>
      <c r="BQ65" s="198"/>
      <c r="BR65" s="198"/>
      <c r="BS65" s="198"/>
      <c r="BT65" s="198"/>
      <c r="BU65" s="198"/>
      <c r="BV65" s="198"/>
      <c r="BW65" s="198"/>
      <c r="BX65" s="198"/>
      <c r="BY65" s="198"/>
      <c r="BZ65" s="198"/>
      <c r="CA65" s="198"/>
      <c r="CB65" s="198"/>
      <c r="CC65" s="198"/>
      <c r="CD65" s="198"/>
      <c r="CE65" s="198"/>
      <c r="CF65" s="198"/>
      <c r="CG65" s="198"/>
      <c r="CH65" s="198"/>
      <c r="CI65" s="198"/>
      <c r="CJ65" s="198"/>
      <c r="CK65" s="198"/>
      <c r="CL65" s="198"/>
      <c r="CM65" s="198"/>
      <c r="CN65" s="198"/>
      <c r="CO65" s="198"/>
      <c r="CP65" s="198"/>
      <c r="CQ65" s="198"/>
      <c r="CR65" s="198"/>
      <c r="CS65" s="198"/>
    </row>
    <row r="66" spans="2:97" s="18" customFormat="1" x14ac:dyDescent="0.25">
      <c r="B66" s="68">
        <v>185.33513731013986</v>
      </c>
      <c r="D66" s="144">
        <v>38930</v>
      </c>
      <c r="E66" s="199">
        <f t="shared" si="2"/>
        <v>182.55257016509779</v>
      </c>
      <c r="P66" s="198"/>
      <c r="Q66" s="198"/>
      <c r="R66" s="198"/>
      <c r="S66" s="198"/>
      <c r="T66" s="198"/>
      <c r="U66" s="198"/>
      <c r="V66" s="198"/>
      <c r="W66" s="198"/>
      <c r="X66" s="198"/>
      <c r="Y66" s="198"/>
      <c r="Z66" s="198"/>
      <c r="AA66" s="198"/>
      <c r="AB66" s="198"/>
      <c r="AC66" s="198"/>
      <c r="AD66" s="198"/>
      <c r="AE66" s="198"/>
      <c r="AF66" s="198"/>
      <c r="AG66" s="198"/>
      <c r="AH66" s="198"/>
      <c r="AI66" s="198"/>
      <c r="AJ66" s="198"/>
      <c r="AK66" s="198"/>
      <c r="AL66" s="198"/>
      <c r="AM66" s="198"/>
      <c r="AN66" s="198"/>
      <c r="AO66" s="198"/>
      <c r="AP66" s="198"/>
      <c r="AQ66" s="198"/>
      <c r="AR66" s="198"/>
      <c r="AS66" s="198"/>
      <c r="AT66" s="198"/>
      <c r="AU66" s="198"/>
      <c r="AV66" s="198"/>
      <c r="AW66" s="198"/>
      <c r="AX66" s="198"/>
      <c r="AY66" s="198"/>
      <c r="AZ66" s="198"/>
      <c r="BA66" s="198"/>
      <c r="BB66" s="198"/>
      <c r="BC66" s="198"/>
      <c r="BD66" s="198"/>
      <c r="BE66" s="198"/>
      <c r="BF66" s="198"/>
      <c r="BG66" s="198"/>
      <c r="BH66" s="198"/>
      <c r="BI66" s="198"/>
      <c r="BJ66" s="198"/>
      <c r="BK66" s="198"/>
      <c r="BL66" s="198"/>
      <c r="BM66" s="198"/>
      <c r="BN66" s="198"/>
      <c r="BO66" s="198"/>
      <c r="BP66" s="198"/>
      <c r="BQ66" s="198"/>
      <c r="BR66" s="198"/>
      <c r="BS66" s="198"/>
      <c r="BT66" s="198"/>
      <c r="BU66" s="198"/>
      <c r="BV66" s="198"/>
      <c r="BW66" s="198"/>
      <c r="BX66" s="198"/>
      <c r="BY66" s="198"/>
      <c r="BZ66" s="198"/>
      <c r="CA66" s="198"/>
      <c r="CB66" s="198"/>
      <c r="CC66" s="198"/>
      <c r="CD66" s="198"/>
      <c r="CE66" s="198"/>
      <c r="CF66" s="198"/>
      <c r="CG66" s="198"/>
      <c r="CH66" s="198"/>
      <c r="CI66" s="198"/>
      <c r="CJ66" s="198"/>
      <c r="CK66" s="198"/>
      <c r="CL66" s="198"/>
      <c r="CM66" s="198"/>
      <c r="CN66" s="198"/>
      <c r="CO66" s="198"/>
      <c r="CP66" s="198"/>
      <c r="CQ66" s="198"/>
      <c r="CR66" s="198"/>
      <c r="CS66" s="198"/>
    </row>
    <row r="67" spans="2:97" s="18" customFormat="1" x14ac:dyDescent="0.25">
      <c r="B67" s="68">
        <v>185.53116768432457</v>
      </c>
      <c r="D67" s="144">
        <v>38961</v>
      </c>
      <c r="E67" s="199">
        <f t="shared" si="2"/>
        <v>182.88869794208699</v>
      </c>
      <c r="P67" s="198"/>
      <c r="Q67" s="198"/>
      <c r="R67" s="198"/>
      <c r="S67" s="198"/>
      <c r="T67" s="198"/>
      <c r="U67" s="198"/>
      <c r="V67" s="198"/>
      <c r="W67" s="198"/>
      <c r="X67" s="198"/>
      <c r="Y67" s="198"/>
      <c r="Z67" s="198"/>
      <c r="AA67" s="198"/>
      <c r="AB67" s="198"/>
      <c r="AC67" s="198"/>
      <c r="AD67" s="198"/>
      <c r="AE67" s="198"/>
      <c r="AF67" s="198"/>
      <c r="AG67" s="198"/>
      <c r="AH67" s="198"/>
      <c r="AI67" s="198"/>
      <c r="AJ67" s="198"/>
      <c r="AK67" s="198"/>
      <c r="AL67" s="198"/>
      <c r="AM67" s="198"/>
      <c r="AN67" s="198"/>
      <c r="AO67" s="198"/>
      <c r="AP67" s="198"/>
      <c r="AQ67" s="198"/>
      <c r="AR67" s="198"/>
      <c r="AS67" s="198"/>
      <c r="AT67" s="198"/>
      <c r="AU67" s="198"/>
      <c r="AV67" s="198"/>
      <c r="AW67" s="198"/>
      <c r="AX67" s="198"/>
      <c r="AY67" s="198"/>
      <c r="AZ67" s="198"/>
      <c r="BA67" s="198"/>
      <c r="BB67" s="198"/>
      <c r="BC67" s="198"/>
      <c r="BD67" s="198"/>
      <c r="BE67" s="198"/>
      <c r="BF67" s="198"/>
      <c r="BG67" s="198"/>
      <c r="BH67" s="198"/>
      <c r="BI67" s="198"/>
      <c r="BJ67" s="198"/>
      <c r="BK67" s="198"/>
      <c r="BL67" s="198"/>
      <c r="BM67" s="198"/>
      <c r="BN67" s="198"/>
      <c r="BO67" s="198"/>
      <c r="BP67" s="198"/>
      <c r="BQ67" s="198"/>
      <c r="BR67" s="198"/>
      <c r="BS67" s="198"/>
      <c r="BT67" s="198"/>
      <c r="BU67" s="198"/>
      <c r="BV67" s="198"/>
      <c r="BW67" s="198"/>
      <c r="BX67" s="198"/>
      <c r="BY67" s="198"/>
      <c r="BZ67" s="198"/>
      <c r="CA67" s="198"/>
      <c r="CB67" s="198"/>
      <c r="CC67" s="198"/>
      <c r="CD67" s="198"/>
      <c r="CE67" s="198"/>
      <c r="CF67" s="198"/>
      <c r="CG67" s="198"/>
      <c r="CH67" s="198"/>
      <c r="CI67" s="198"/>
      <c r="CJ67" s="198"/>
      <c r="CK67" s="198"/>
      <c r="CL67" s="198"/>
      <c r="CM67" s="198"/>
      <c r="CN67" s="198"/>
      <c r="CO67" s="198"/>
      <c r="CP67" s="198"/>
      <c r="CQ67" s="198"/>
      <c r="CR67" s="198"/>
      <c r="CS67" s="198"/>
    </row>
    <row r="68" spans="2:97" s="18" customFormat="1" x14ac:dyDescent="0.25">
      <c r="B68" s="68">
        <v>186.47523033061049</v>
      </c>
      <c r="D68" s="144">
        <v>38991</v>
      </c>
      <c r="E68" s="199">
        <f t="shared" si="2"/>
        <v>183.36562213013084</v>
      </c>
      <c r="P68" s="198"/>
      <c r="Q68" s="198"/>
      <c r="R68" s="198"/>
      <c r="S68" s="198"/>
      <c r="T68" s="198"/>
      <c r="U68" s="198"/>
      <c r="V68" s="198"/>
      <c r="W68" s="198"/>
      <c r="X68" s="198"/>
      <c r="Y68" s="198"/>
      <c r="Z68" s="198"/>
      <c r="AA68" s="198"/>
      <c r="AB68" s="198"/>
      <c r="AC68" s="198"/>
      <c r="AD68" s="198"/>
      <c r="AE68" s="198"/>
      <c r="AF68" s="198"/>
      <c r="AG68" s="198"/>
      <c r="AH68" s="198"/>
      <c r="AI68" s="198"/>
      <c r="AJ68" s="198"/>
      <c r="AK68" s="198"/>
      <c r="AL68" s="198"/>
      <c r="AM68" s="198"/>
      <c r="AN68" s="198"/>
      <c r="AO68" s="198"/>
      <c r="AP68" s="198"/>
      <c r="AQ68" s="198"/>
      <c r="AR68" s="198"/>
      <c r="AS68" s="198"/>
      <c r="AT68" s="198"/>
      <c r="AU68" s="198"/>
      <c r="AV68" s="198"/>
      <c r="AW68" s="198"/>
      <c r="AX68" s="198"/>
      <c r="AY68" s="198"/>
      <c r="AZ68" s="198"/>
      <c r="BA68" s="198"/>
      <c r="BB68" s="198"/>
      <c r="BC68" s="198"/>
      <c r="BD68" s="198"/>
      <c r="BE68" s="198"/>
      <c r="BF68" s="198"/>
      <c r="BG68" s="198"/>
      <c r="BH68" s="198"/>
      <c r="BI68" s="198"/>
      <c r="BJ68" s="198"/>
      <c r="BK68" s="198"/>
      <c r="BL68" s="198"/>
      <c r="BM68" s="198"/>
      <c r="BN68" s="198"/>
      <c r="BO68" s="198"/>
      <c r="BP68" s="198"/>
      <c r="BQ68" s="198"/>
      <c r="BR68" s="198"/>
      <c r="BS68" s="198"/>
      <c r="BT68" s="198"/>
      <c r="BU68" s="198"/>
      <c r="BV68" s="198"/>
      <c r="BW68" s="198"/>
      <c r="BX68" s="198"/>
      <c r="BY68" s="198"/>
      <c r="BZ68" s="198"/>
      <c r="CA68" s="198"/>
      <c r="CB68" s="198"/>
      <c r="CC68" s="198"/>
      <c r="CD68" s="198"/>
      <c r="CE68" s="198"/>
      <c r="CF68" s="198"/>
      <c r="CG68" s="198"/>
      <c r="CH68" s="198"/>
      <c r="CI68" s="198"/>
      <c r="CJ68" s="198"/>
      <c r="CK68" s="198"/>
      <c r="CL68" s="198"/>
      <c r="CM68" s="198"/>
      <c r="CN68" s="198"/>
      <c r="CO68" s="198"/>
      <c r="CP68" s="198"/>
      <c r="CQ68" s="198"/>
      <c r="CR68" s="198"/>
      <c r="CS68" s="198"/>
    </row>
    <row r="69" spans="2:97" s="18" customFormat="1" x14ac:dyDescent="0.25">
      <c r="B69" s="68">
        <v>185.22761101218734</v>
      </c>
      <c r="D69" s="144">
        <v>39022</v>
      </c>
      <c r="E69" s="199">
        <f t="shared" si="2"/>
        <v>183.74365675388256</v>
      </c>
      <c r="P69" s="198"/>
      <c r="Q69" s="198"/>
      <c r="R69" s="198"/>
      <c r="S69" s="198"/>
      <c r="T69" s="198"/>
      <c r="U69" s="198"/>
      <c r="V69" s="198"/>
      <c r="W69" s="198"/>
      <c r="X69" s="198"/>
      <c r="Y69" s="198"/>
      <c r="Z69" s="198"/>
      <c r="AA69" s="198"/>
      <c r="AB69" s="198"/>
      <c r="AC69" s="198"/>
      <c r="AD69" s="198"/>
      <c r="AE69" s="198"/>
      <c r="AF69" s="198"/>
      <c r="AG69" s="198"/>
      <c r="AH69" s="198"/>
      <c r="AI69" s="198"/>
      <c r="AJ69" s="198"/>
      <c r="AK69" s="198"/>
      <c r="AL69" s="198"/>
      <c r="AM69" s="198"/>
      <c r="AN69" s="198"/>
      <c r="AO69" s="198"/>
      <c r="AP69" s="198"/>
      <c r="AQ69" s="198"/>
      <c r="AR69" s="198"/>
      <c r="AS69" s="198"/>
      <c r="AT69" s="198"/>
      <c r="AU69" s="198"/>
      <c r="AV69" s="198"/>
      <c r="AW69" s="198"/>
      <c r="AX69" s="198"/>
      <c r="AY69" s="198"/>
      <c r="AZ69" s="198"/>
      <c r="BA69" s="198"/>
      <c r="BB69" s="198"/>
      <c r="BC69" s="198"/>
      <c r="BD69" s="198"/>
      <c r="BE69" s="198"/>
      <c r="BF69" s="198"/>
      <c r="BG69" s="198"/>
      <c r="BH69" s="198"/>
      <c r="BI69" s="198"/>
      <c r="BJ69" s="198"/>
      <c r="BK69" s="198"/>
      <c r="BL69" s="198"/>
      <c r="BM69" s="198"/>
      <c r="BN69" s="198"/>
      <c r="BO69" s="198"/>
      <c r="BP69" s="198"/>
      <c r="BQ69" s="198"/>
      <c r="BR69" s="198"/>
      <c r="BS69" s="198"/>
      <c r="BT69" s="198"/>
      <c r="BU69" s="198"/>
      <c r="BV69" s="198"/>
      <c r="BW69" s="198"/>
      <c r="BX69" s="198"/>
      <c r="BY69" s="198"/>
      <c r="BZ69" s="198"/>
      <c r="CA69" s="198"/>
      <c r="CB69" s="198"/>
      <c r="CC69" s="198"/>
      <c r="CD69" s="198"/>
      <c r="CE69" s="198"/>
      <c r="CF69" s="198"/>
      <c r="CG69" s="198"/>
      <c r="CH69" s="198"/>
      <c r="CI69" s="198"/>
      <c r="CJ69" s="198"/>
      <c r="CK69" s="198"/>
      <c r="CL69" s="198"/>
      <c r="CM69" s="198"/>
      <c r="CN69" s="198"/>
      <c r="CO69" s="198"/>
      <c r="CP69" s="198"/>
      <c r="CQ69" s="198"/>
      <c r="CR69" s="198"/>
      <c r="CS69" s="198"/>
    </row>
    <row r="70" spans="2:97" s="18" customFormat="1" x14ac:dyDescent="0.25">
      <c r="B70" s="68">
        <v>184.53211515752594</v>
      </c>
      <c r="D70" s="144">
        <v>39052</v>
      </c>
      <c r="E70" s="199">
        <f t="shared" si="2"/>
        <v>184.04562174318377</v>
      </c>
      <c r="P70" s="198"/>
      <c r="Q70" s="198"/>
      <c r="R70" s="198"/>
      <c r="S70" s="198"/>
      <c r="T70" s="198"/>
      <c r="U70" s="198"/>
      <c r="V70" s="198"/>
      <c r="W70" s="198"/>
      <c r="X70" s="198"/>
      <c r="Y70" s="198"/>
      <c r="Z70" s="198"/>
      <c r="AA70" s="198"/>
      <c r="AB70" s="198"/>
      <c r="AC70" s="198"/>
      <c r="AD70" s="198"/>
      <c r="AE70" s="198"/>
      <c r="AF70" s="198"/>
      <c r="AG70" s="198"/>
      <c r="AH70" s="198"/>
      <c r="AI70" s="198"/>
      <c r="AJ70" s="198"/>
      <c r="AK70" s="198"/>
      <c r="AL70" s="198"/>
      <c r="AM70" s="198"/>
      <c r="AN70" s="198"/>
      <c r="AO70" s="198"/>
      <c r="AP70" s="198"/>
      <c r="AQ70" s="198"/>
      <c r="AR70" s="198"/>
      <c r="AS70" s="198"/>
      <c r="AT70" s="198"/>
      <c r="AU70" s="198"/>
      <c r="AV70" s="198"/>
      <c r="AW70" s="198"/>
      <c r="AX70" s="198"/>
      <c r="AY70" s="198"/>
      <c r="AZ70" s="198"/>
      <c r="BA70" s="198"/>
      <c r="BB70" s="198"/>
      <c r="BC70" s="198"/>
      <c r="BD70" s="198"/>
      <c r="BE70" s="198"/>
      <c r="BF70" s="198"/>
      <c r="BG70" s="198"/>
      <c r="BH70" s="198"/>
      <c r="BI70" s="198"/>
      <c r="BJ70" s="198"/>
      <c r="BK70" s="198"/>
      <c r="BL70" s="198"/>
      <c r="BM70" s="198"/>
      <c r="BN70" s="198"/>
      <c r="BO70" s="198"/>
      <c r="BP70" s="198"/>
      <c r="BQ70" s="198"/>
      <c r="BR70" s="198"/>
      <c r="BS70" s="198"/>
      <c r="BT70" s="198"/>
      <c r="BU70" s="198"/>
      <c r="BV70" s="198"/>
      <c r="BW70" s="198"/>
      <c r="BX70" s="198"/>
      <c r="BY70" s="198"/>
      <c r="BZ70" s="198"/>
      <c r="CA70" s="198"/>
      <c r="CB70" s="198"/>
      <c r="CC70" s="198"/>
      <c r="CD70" s="198"/>
      <c r="CE70" s="198"/>
      <c r="CF70" s="198"/>
      <c r="CG70" s="198"/>
      <c r="CH70" s="198"/>
      <c r="CI70" s="198"/>
      <c r="CJ70" s="198"/>
      <c r="CK70" s="198"/>
      <c r="CL70" s="198"/>
      <c r="CM70" s="198"/>
      <c r="CN70" s="198"/>
      <c r="CO70" s="198"/>
      <c r="CP70" s="198"/>
      <c r="CQ70" s="198"/>
      <c r="CR70" s="198"/>
      <c r="CS70" s="198"/>
    </row>
    <row r="71" spans="2:97" s="18" customFormat="1" x14ac:dyDescent="0.25">
      <c r="B71" s="68">
        <v>183.95327313384647</v>
      </c>
      <c r="D71" s="144">
        <v>39083</v>
      </c>
      <c r="E71" s="199">
        <f t="shared" si="2"/>
        <v>184.12599817599315</v>
      </c>
      <c r="P71" s="198"/>
      <c r="Q71" s="198"/>
      <c r="R71" s="198"/>
      <c r="S71" s="198"/>
      <c r="T71" s="198"/>
      <c r="U71" s="198"/>
      <c r="V71" s="198"/>
      <c r="W71" s="198"/>
      <c r="X71" s="198"/>
      <c r="Y71" s="198"/>
      <c r="Z71" s="198"/>
      <c r="AA71" s="198"/>
      <c r="AB71" s="198"/>
      <c r="AC71" s="198"/>
      <c r="AD71" s="198"/>
      <c r="AE71" s="198"/>
      <c r="AF71" s="198"/>
      <c r="AG71" s="198"/>
      <c r="AH71" s="198"/>
      <c r="AI71" s="198"/>
      <c r="AJ71" s="198"/>
      <c r="AK71" s="198"/>
      <c r="AL71" s="198"/>
      <c r="AM71" s="198"/>
      <c r="AN71" s="198"/>
      <c r="AO71" s="198"/>
      <c r="AP71" s="198"/>
      <c r="AQ71" s="198"/>
      <c r="AR71" s="198"/>
      <c r="AS71" s="198"/>
      <c r="AT71" s="198"/>
      <c r="AU71" s="198"/>
      <c r="AV71" s="198"/>
      <c r="AW71" s="198"/>
      <c r="AX71" s="198"/>
      <c r="AY71" s="198"/>
      <c r="AZ71" s="198"/>
      <c r="BA71" s="198"/>
      <c r="BB71" s="198"/>
      <c r="BC71" s="198"/>
      <c r="BD71" s="198"/>
      <c r="BE71" s="198"/>
      <c r="BF71" s="198"/>
      <c r="BG71" s="198"/>
      <c r="BH71" s="198"/>
      <c r="BI71" s="198"/>
      <c r="BJ71" s="198"/>
      <c r="BK71" s="198"/>
      <c r="BL71" s="198"/>
      <c r="BM71" s="198"/>
      <c r="BN71" s="198"/>
      <c r="BO71" s="198"/>
      <c r="BP71" s="198"/>
      <c r="BQ71" s="198"/>
      <c r="BR71" s="198"/>
      <c r="BS71" s="198"/>
      <c r="BT71" s="198"/>
      <c r="BU71" s="198"/>
      <c r="BV71" s="198"/>
      <c r="BW71" s="198"/>
      <c r="BX71" s="198"/>
      <c r="BY71" s="198"/>
      <c r="BZ71" s="198"/>
      <c r="CA71" s="198"/>
      <c r="CB71" s="198"/>
      <c r="CC71" s="198"/>
      <c r="CD71" s="198"/>
      <c r="CE71" s="198"/>
      <c r="CF71" s="198"/>
      <c r="CG71" s="198"/>
      <c r="CH71" s="198"/>
      <c r="CI71" s="198"/>
      <c r="CJ71" s="198"/>
      <c r="CK71" s="198"/>
      <c r="CL71" s="198"/>
      <c r="CM71" s="198"/>
      <c r="CN71" s="198"/>
      <c r="CO71" s="198"/>
      <c r="CP71" s="198"/>
      <c r="CQ71" s="198"/>
      <c r="CR71" s="198"/>
      <c r="CS71" s="198"/>
    </row>
    <row r="72" spans="2:97" s="18" customFormat="1" x14ac:dyDescent="0.25">
      <c r="B72" s="68">
        <v>183.95997201801714</v>
      </c>
      <c r="D72" s="144">
        <v>39114</v>
      </c>
      <c r="E72" s="199">
        <f t="shared" si="2"/>
        <v>184.26153319269989</v>
      </c>
      <c r="P72" s="198"/>
      <c r="Q72" s="198"/>
      <c r="R72" s="198"/>
      <c r="S72" s="198"/>
      <c r="T72" s="198"/>
      <c r="U72" s="198"/>
      <c r="V72" s="198"/>
      <c r="W72" s="198"/>
      <c r="X72" s="198"/>
      <c r="Y72" s="198"/>
      <c r="Z72" s="198"/>
      <c r="AA72" s="198"/>
      <c r="AB72" s="198"/>
      <c r="AC72" s="198"/>
      <c r="AD72" s="198"/>
      <c r="AE72" s="198"/>
      <c r="AF72" s="198"/>
      <c r="AG72" s="198"/>
      <c r="AH72" s="198"/>
      <c r="AI72" s="198"/>
      <c r="AJ72" s="198"/>
      <c r="AK72" s="198"/>
      <c r="AL72" s="198"/>
      <c r="AM72" s="198"/>
      <c r="AN72" s="198"/>
      <c r="AO72" s="198"/>
      <c r="AP72" s="198"/>
      <c r="AQ72" s="198"/>
      <c r="AR72" s="198"/>
      <c r="AS72" s="198"/>
      <c r="AT72" s="198"/>
      <c r="AU72" s="198"/>
      <c r="AV72" s="198"/>
      <c r="AW72" s="198"/>
      <c r="AX72" s="198"/>
      <c r="AY72" s="198"/>
      <c r="AZ72" s="198"/>
      <c r="BA72" s="198"/>
      <c r="BB72" s="198"/>
      <c r="BC72" s="198"/>
      <c r="BD72" s="198"/>
      <c r="BE72" s="198"/>
      <c r="BF72" s="198"/>
      <c r="BG72" s="198"/>
      <c r="BH72" s="198"/>
      <c r="BI72" s="198"/>
      <c r="BJ72" s="198"/>
      <c r="BK72" s="198"/>
      <c r="BL72" s="198"/>
      <c r="BM72" s="198"/>
      <c r="BN72" s="198"/>
      <c r="BO72" s="198"/>
      <c r="BP72" s="198"/>
      <c r="BQ72" s="198"/>
      <c r="BR72" s="198"/>
      <c r="BS72" s="198"/>
      <c r="BT72" s="198"/>
      <c r="BU72" s="198"/>
      <c r="BV72" s="198"/>
      <c r="BW72" s="198"/>
      <c r="BX72" s="198"/>
      <c r="BY72" s="198"/>
      <c r="BZ72" s="198"/>
      <c r="CA72" s="198"/>
      <c r="CB72" s="198"/>
      <c r="CC72" s="198"/>
      <c r="CD72" s="198"/>
      <c r="CE72" s="198"/>
      <c r="CF72" s="198"/>
      <c r="CG72" s="198"/>
      <c r="CH72" s="198"/>
      <c r="CI72" s="198"/>
      <c r="CJ72" s="198"/>
      <c r="CK72" s="198"/>
      <c r="CL72" s="198"/>
      <c r="CM72" s="198"/>
      <c r="CN72" s="198"/>
      <c r="CO72" s="198"/>
      <c r="CP72" s="198"/>
      <c r="CQ72" s="198"/>
      <c r="CR72" s="198"/>
      <c r="CS72" s="198"/>
    </row>
    <row r="73" spans="2:97" s="18" customFormat="1" x14ac:dyDescent="0.25">
      <c r="B73" s="68">
        <v>183.56747391160678</v>
      </c>
      <c r="D73" s="144">
        <v>39142</v>
      </c>
      <c r="E73" s="199">
        <f t="shared" si="2"/>
        <v>184.38118959753831</v>
      </c>
      <c r="P73" s="198"/>
      <c r="Q73" s="198"/>
      <c r="R73" s="198"/>
      <c r="S73" s="198"/>
      <c r="T73" s="198"/>
      <c r="U73" s="198"/>
      <c r="V73" s="198"/>
      <c r="W73" s="198"/>
      <c r="X73" s="198"/>
      <c r="Y73" s="198"/>
      <c r="Z73" s="198"/>
      <c r="AA73" s="198"/>
      <c r="AB73" s="198"/>
      <c r="AC73" s="198"/>
      <c r="AD73" s="198"/>
      <c r="AE73" s="198"/>
      <c r="AF73" s="198"/>
      <c r="AG73" s="198"/>
      <c r="AH73" s="198"/>
      <c r="AI73" s="198"/>
      <c r="AJ73" s="198"/>
      <c r="AK73" s="198"/>
      <c r="AL73" s="198"/>
      <c r="AM73" s="198"/>
      <c r="AN73" s="198"/>
      <c r="AO73" s="198"/>
      <c r="AP73" s="198"/>
      <c r="AQ73" s="198"/>
      <c r="AR73" s="198"/>
      <c r="AS73" s="198"/>
      <c r="AT73" s="198"/>
      <c r="AU73" s="198"/>
      <c r="AV73" s="198"/>
      <c r="AW73" s="198"/>
      <c r="AX73" s="198"/>
      <c r="AY73" s="198"/>
      <c r="AZ73" s="198"/>
      <c r="BA73" s="198"/>
      <c r="BB73" s="198"/>
      <c r="BC73" s="198"/>
      <c r="BD73" s="198"/>
      <c r="BE73" s="198"/>
      <c r="BF73" s="198"/>
      <c r="BG73" s="198"/>
      <c r="BH73" s="198"/>
      <c r="BI73" s="198"/>
      <c r="BJ73" s="198"/>
      <c r="BK73" s="198"/>
      <c r="BL73" s="198"/>
      <c r="BM73" s="198"/>
      <c r="BN73" s="198"/>
      <c r="BO73" s="198"/>
      <c r="BP73" s="198"/>
      <c r="BQ73" s="198"/>
      <c r="BR73" s="198"/>
      <c r="BS73" s="198"/>
      <c r="BT73" s="198"/>
      <c r="BU73" s="198"/>
      <c r="BV73" s="198"/>
      <c r="BW73" s="198"/>
      <c r="BX73" s="198"/>
      <c r="BY73" s="198"/>
      <c r="BZ73" s="198"/>
      <c r="CA73" s="198"/>
      <c r="CB73" s="198"/>
      <c r="CC73" s="198"/>
      <c r="CD73" s="198"/>
      <c r="CE73" s="198"/>
      <c r="CF73" s="198"/>
      <c r="CG73" s="198"/>
      <c r="CH73" s="198"/>
      <c r="CI73" s="198"/>
      <c r="CJ73" s="198"/>
      <c r="CK73" s="198"/>
      <c r="CL73" s="198"/>
      <c r="CM73" s="198"/>
      <c r="CN73" s="198"/>
      <c r="CO73" s="198"/>
      <c r="CP73" s="198"/>
      <c r="CQ73" s="198"/>
      <c r="CR73" s="198"/>
      <c r="CS73" s="198"/>
    </row>
    <row r="74" spans="2:97" s="18" customFormat="1" x14ac:dyDescent="0.25">
      <c r="B74" s="68">
        <v>182.95461701880834</v>
      </c>
      <c r="D74" s="144">
        <v>39173</v>
      </c>
      <c r="E74" s="199">
        <f t="shared" si="2"/>
        <v>184.46065722462981</v>
      </c>
      <c r="P74" s="198"/>
      <c r="Q74" s="198"/>
      <c r="R74" s="198"/>
      <c r="S74" s="198"/>
      <c r="T74" s="198"/>
      <c r="U74" s="198"/>
      <c r="V74" s="198"/>
      <c r="W74" s="198"/>
      <c r="X74" s="198"/>
      <c r="Y74" s="198"/>
      <c r="Z74" s="198"/>
      <c r="AA74" s="198"/>
      <c r="AB74" s="198"/>
      <c r="AC74" s="198"/>
      <c r="AD74" s="198"/>
      <c r="AE74" s="198"/>
      <c r="AF74" s="198"/>
      <c r="AG74" s="198"/>
      <c r="AH74" s="198"/>
      <c r="AI74" s="198"/>
      <c r="AJ74" s="198"/>
      <c r="AK74" s="198"/>
      <c r="AL74" s="198"/>
      <c r="AM74" s="198"/>
      <c r="AN74" s="198"/>
      <c r="AO74" s="198"/>
      <c r="AP74" s="198"/>
      <c r="AQ74" s="198"/>
      <c r="AR74" s="198"/>
      <c r="AS74" s="198"/>
      <c r="AT74" s="198"/>
      <c r="AU74" s="198"/>
      <c r="AV74" s="198"/>
      <c r="AW74" s="198"/>
      <c r="AX74" s="198"/>
      <c r="AY74" s="198"/>
      <c r="AZ74" s="198"/>
      <c r="BA74" s="198"/>
      <c r="BB74" s="198"/>
      <c r="BC74" s="198"/>
      <c r="BD74" s="198"/>
      <c r="BE74" s="198"/>
      <c r="BF74" s="198"/>
      <c r="BG74" s="198"/>
      <c r="BH74" s="198"/>
      <c r="BI74" s="198"/>
      <c r="BJ74" s="198"/>
      <c r="BK74" s="198"/>
      <c r="BL74" s="198"/>
      <c r="BM74" s="198"/>
      <c r="BN74" s="198"/>
      <c r="BO74" s="198"/>
      <c r="BP74" s="198"/>
      <c r="BQ74" s="198"/>
      <c r="BR74" s="198"/>
      <c r="BS74" s="198"/>
      <c r="BT74" s="198"/>
      <c r="BU74" s="198"/>
      <c r="BV74" s="198"/>
      <c r="BW74" s="198"/>
      <c r="BX74" s="198"/>
      <c r="BY74" s="198"/>
      <c r="BZ74" s="198"/>
      <c r="CA74" s="198"/>
      <c r="CB74" s="198"/>
      <c r="CC74" s="198"/>
      <c r="CD74" s="198"/>
      <c r="CE74" s="198"/>
      <c r="CF74" s="198"/>
      <c r="CG74" s="198"/>
      <c r="CH74" s="198"/>
      <c r="CI74" s="198"/>
      <c r="CJ74" s="198"/>
      <c r="CK74" s="198"/>
      <c r="CL74" s="198"/>
      <c r="CM74" s="198"/>
      <c r="CN74" s="198"/>
      <c r="CO74" s="198"/>
      <c r="CP74" s="198"/>
      <c r="CQ74" s="198"/>
      <c r="CR74" s="198"/>
      <c r="CS74" s="198"/>
    </row>
    <row r="75" spans="2:97" s="18" customFormat="1" x14ac:dyDescent="0.25">
      <c r="B75" s="68">
        <v>182.8578883269501</v>
      </c>
      <c r="D75" s="144">
        <v>39203</v>
      </c>
      <c r="E75" s="199">
        <f t="shared" si="2"/>
        <v>184.46625324034156</v>
      </c>
      <c r="P75" s="198"/>
      <c r="Q75" s="198"/>
      <c r="R75" s="198"/>
      <c r="S75" s="198"/>
      <c r="T75" s="198"/>
      <c r="U75" s="198"/>
      <c r="V75" s="198"/>
      <c r="W75" s="198"/>
      <c r="X75" s="198"/>
      <c r="Y75" s="198"/>
      <c r="Z75" s="198"/>
      <c r="AA75" s="198"/>
      <c r="AB75" s="198"/>
      <c r="AC75" s="198"/>
      <c r="AD75" s="198"/>
      <c r="AE75" s="198"/>
      <c r="AF75" s="198"/>
      <c r="AG75" s="198"/>
      <c r="AH75" s="198"/>
      <c r="AI75" s="198"/>
      <c r="AJ75" s="198"/>
      <c r="AK75" s="198"/>
      <c r="AL75" s="198"/>
      <c r="AM75" s="198"/>
      <c r="AN75" s="198"/>
      <c r="AO75" s="198"/>
      <c r="AP75" s="198"/>
      <c r="AQ75" s="198"/>
      <c r="AR75" s="198"/>
      <c r="AS75" s="198"/>
      <c r="AT75" s="198"/>
      <c r="AU75" s="198"/>
      <c r="AV75" s="198"/>
      <c r="AW75" s="198"/>
      <c r="AX75" s="198"/>
      <c r="AY75" s="198"/>
      <c r="AZ75" s="198"/>
      <c r="BA75" s="198"/>
      <c r="BB75" s="198"/>
      <c r="BC75" s="198"/>
      <c r="BD75" s="198"/>
      <c r="BE75" s="198"/>
      <c r="BF75" s="198"/>
      <c r="BG75" s="198"/>
      <c r="BH75" s="198"/>
      <c r="BI75" s="198"/>
      <c r="BJ75" s="198"/>
      <c r="BK75" s="198"/>
      <c r="BL75" s="198"/>
      <c r="BM75" s="198"/>
      <c r="BN75" s="198"/>
      <c r="BO75" s="198"/>
      <c r="BP75" s="198"/>
      <c r="BQ75" s="198"/>
      <c r="BR75" s="198"/>
      <c r="BS75" s="198"/>
      <c r="BT75" s="198"/>
      <c r="BU75" s="198"/>
      <c r="BV75" s="198"/>
      <c r="BW75" s="198"/>
      <c r="BX75" s="198"/>
      <c r="BY75" s="198"/>
      <c r="BZ75" s="198"/>
      <c r="CA75" s="198"/>
      <c r="CB75" s="198"/>
      <c r="CC75" s="198"/>
      <c r="CD75" s="198"/>
      <c r="CE75" s="198"/>
      <c r="CF75" s="198"/>
      <c r="CG75" s="198"/>
      <c r="CH75" s="198"/>
      <c r="CI75" s="198"/>
      <c r="CJ75" s="198"/>
      <c r="CK75" s="198"/>
      <c r="CL75" s="198"/>
      <c r="CM75" s="198"/>
      <c r="CN75" s="198"/>
      <c r="CO75" s="198"/>
      <c r="CP75" s="198"/>
      <c r="CQ75" s="198"/>
      <c r="CR75" s="198"/>
      <c r="CS75" s="198"/>
    </row>
    <row r="76" spans="2:97" s="18" customFormat="1" x14ac:dyDescent="0.25">
      <c r="B76" s="68">
        <v>182.41920539290521</v>
      </c>
      <c r="D76" s="144">
        <v>39234</v>
      </c>
      <c r="E76" s="199">
        <f t="shared" si="2"/>
        <v>184.33979806344576</v>
      </c>
      <c r="P76" s="198"/>
      <c r="Q76" s="198"/>
      <c r="R76" s="198"/>
      <c r="S76" s="198"/>
      <c r="T76" s="198"/>
      <c r="U76" s="198"/>
      <c r="V76" s="198"/>
      <c r="W76" s="198"/>
      <c r="X76" s="198"/>
      <c r="Y76" s="198"/>
      <c r="Z76" s="198"/>
      <c r="AA76" s="198"/>
      <c r="AB76" s="198"/>
      <c r="AC76" s="198"/>
      <c r="AD76" s="198"/>
      <c r="AE76" s="198"/>
      <c r="AF76" s="198"/>
      <c r="AG76" s="198"/>
      <c r="AH76" s="198"/>
      <c r="AI76" s="198"/>
      <c r="AJ76" s="198"/>
      <c r="AK76" s="198"/>
      <c r="AL76" s="198"/>
      <c r="AM76" s="198"/>
      <c r="AN76" s="198"/>
      <c r="AO76" s="198"/>
      <c r="AP76" s="198"/>
      <c r="AQ76" s="198"/>
      <c r="AR76" s="198"/>
      <c r="AS76" s="198"/>
      <c r="AT76" s="198"/>
      <c r="AU76" s="198"/>
      <c r="AV76" s="198"/>
      <c r="AW76" s="198"/>
      <c r="AX76" s="198"/>
      <c r="AY76" s="198"/>
      <c r="AZ76" s="198"/>
      <c r="BA76" s="198"/>
      <c r="BB76" s="198"/>
      <c r="BC76" s="198"/>
      <c r="BD76" s="198"/>
      <c r="BE76" s="198"/>
      <c r="BF76" s="198"/>
      <c r="BG76" s="198"/>
      <c r="BH76" s="198"/>
      <c r="BI76" s="198"/>
      <c r="BJ76" s="198"/>
      <c r="BK76" s="198"/>
      <c r="BL76" s="198"/>
      <c r="BM76" s="198"/>
      <c r="BN76" s="198"/>
      <c r="BO76" s="198"/>
      <c r="BP76" s="198"/>
      <c r="BQ76" s="198"/>
      <c r="BR76" s="198"/>
      <c r="BS76" s="198"/>
      <c r="BT76" s="198"/>
      <c r="BU76" s="198"/>
      <c r="BV76" s="198"/>
      <c r="BW76" s="198"/>
      <c r="BX76" s="198"/>
      <c r="BY76" s="198"/>
      <c r="BZ76" s="198"/>
      <c r="CA76" s="198"/>
      <c r="CB76" s="198"/>
      <c r="CC76" s="198"/>
      <c r="CD76" s="198"/>
      <c r="CE76" s="198"/>
      <c r="CF76" s="198"/>
      <c r="CG76" s="198"/>
      <c r="CH76" s="198"/>
      <c r="CI76" s="198"/>
      <c r="CJ76" s="198"/>
      <c r="CK76" s="198"/>
      <c r="CL76" s="198"/>
      <c r="CM76" s="198"/>
      <c r="CN76" s="198"/>
      <c r="CO76" s="198"/>
      <c r="CP76" s="198"/>
      <c r="CQ76" s="198"/>
      <c r="CR76" s="198"/>
      <c r="CS76" s="198"/>
    </row>
    <row r="77" spans="2:97" s="18" customFormat="1" x14ac:dyDescent="0.25">
      <c r="B77" s="68">
        <v>181.1915938288513</v>
      </c>
      <c r="D77" s="144">
        <v>39264</v>
      </c>
      <c r="E77" s="199">
        <f t="shared" si="2"/>
        <v>184.00044042714782</v>
      </c>
      <c r="P77" s="198"/>
      <c r="Q77" s="198"/>
      <c r="R77" s="198"/>
      <c r="S77" s="198"/>
      <c r="T77" s="198"/>
      <c r="U77" s="198"/>
      <c r="V77" s="198"/>
      <c r="W77" s="198"/>
      <c r="X77" s="198"/>
      <c r="Y77" s="198"/>
      <c r="Z77" s="198"/>
      <c r="AA77" s="198"/>
      <c r="AB77" s="198"/>
      <c r="AC77" s="198"/>
      <c r="AD77" s="198"/>
      <c r="AE77" s="198"/>
      <c r="AF77" s="198"/>
      <c r="AG77" s="198"/>
      <c r="AH77" s="198"/>
      <c r="AI77" s="198"/>
      <c r="AJ77" s="198"/>
      <c r="AK77" s="198"/>
      <c r="AL77" s="198"/>
      <c r="AM77" s="198"/>
      <c r="AN77" s="198"/>
      <c r="AO77" s="198"/>
      <c r="AP77" s="198"/>
      <c r="AQ77" s="198"/>
      <c r="AR77" s="198"/>
      <c r="AS77" s="198"/>
      <c r="AT77" s="198"/>
      <c r="AU77" s="198"/>
      <c r="AV77" s="198"/>
      <c r="AW77" s="198"/>
      <c r="AX77" s="198"/>
      <c r="AY77" s="198"/>
      <c r="AZ77" s="198"/>
      <c r="BA77" s="198"/>
      <c r="BB77" s="198"/>
      <c r="BC77" s="198"/>
      <c r="BD77" s="198"/>
      <c r="BE77" s="198"/>
      <c r="BF77" s="198"/>
      <c r="BG77" s="198"/>
      <c r="BH77" s="198"/>
      <c r="BI77" s="198"/>
      <c r="BJ77" s="198"/>
      <c r="BK77" s="198"/>
      <c r="BL77" s="198"/>
      <c r="BM77" s="198"/>
      <c r="BN77" s="198"/>
      <c r="BO77" s="198"/>
      <c r="BP77" s="198"/>
      <c r="BQ77" s="198"/>
      <c r="BR77" s="198"/>
      <c r="BS77" s="198"/>
      <c r="BT77" s="198"/>
      <c r="BU77" s="198"/>
      <c r="BV77" s="198"/>
      <c r="BW77" s="198"/>
      <c r="BX77" s="198"/>
      <c r="BY77" s="198"/>
      <c r="BZ77" s="198"/>
      <c r="CA77" s="198"/>
      <c r="CB77" s="198"/>
      <c r="CC77" s="198"/>
      <c r="CD77" s="198"/>
      <c r="CE77" s="198"/>
      <c r="CF77" s="198"/>
      <c r="CG77" s="198"/>
      <c r="CH77" s="198"/>
      <c r="CI77" s="198"/>
      <c r="CJ77" s="198"/>
      <c r="CK77" s="198"/>
      <c r="CL77" s="198"/>
      <c r="CM77" s="198"/>
      <c r="CN77" s="198"/>
      <c r="CO77" s="198"/>
      <c r="CP77" s="198"/>
      <c r="CQ77" s="198"/>
      <c r="CR77" s="198"/>
      <c r="CS77" s="198"/>
    </row>
    <row r="78" spans="2:97" s="18" customFormat="1" x14ac:dyDescent="0.25">
      <c r="B78" s="68">
        <v>181.51507175282796</v>
      </c>
      <c r="D78" s="144">
        <v>39295</v>
      </c>
      <c r="E78" s="199">
        <f t="shared" si="2"/>
        <v>183.68210163070515</v>
      </c>
      <c r="P78" s="198"/>
      <c r="Q78" s="198"/>
      <c r="R78" s="198"/>
      <c r="S78" s="198"/>
      <c r="T78" s="198"/>
      <c r="U78" s="198"/>
      <c r="V78" s="198"/>
      <c r="W78" s="198"/>
      <c r="X78" s="198"/>
      <c r="Y78" s="198"/>
      <c r="Z78" s="198"/>
      <c r="AA78" s="198"/>
      <c r="AB78" s="198"/>
      <c r="AC78" s="198"/>
      <c r="AD78" s="198"/>
      <c r="AE78" s="198"/>
      <c r="AF78" s="198"/>
      <c r="AG78" s="198"/>
      <c r="AH78" s="198"/>
      <c r="AI78" s="198"/>
      <c r="AJ78" s="198"/>
      <c r="AK78" s="198"/>
      <c r="AL78" s="198"/>
      <c r="AM78" s="198"/>
      <c r="AN78" s="198"/>
      <c r="AO78" s="198"/>
      <c r="AP78" s="198"/>
      <c r="AQ78" s="198"/>
      <c r="AR78" s="198"/>
      <c r="AS78" s="198"/>
      <c r="AT78" s="198"/>
      <c r="AU78" s="198"/>
      <c r="AV78" s="198"/>
      <c r="AW78" s="198"/>
      <c r="AX78" s="198"/>
      <c r="AY78" s="198"/>
      <c r="AZ78" s="198"/>
      <c r="BA78" s="198"/>
      <c r="BB78" s="198"/>
      <c r="BC78" s="198"/>
      <c r="BD78" s="198"/>
      <c r="BE78" s="198"/>
      <c r="BF78" s="198"/>
      <c r="BG78" s="198"/>
      <c r="BH78" s="198"/>
      <c r="BI78" s="198"/>
      <c r="BJ78" s="198"/>
      <c r="BK78" s="198"/>
      <c r="BL78" s="198"/>
      <c r="BM78" s="198"/>
      <c r="BN78" s="198"/>
      <c r="BO78" s="198"/>
      <c r="BP78" s="198"/>
      <c r="BQ78" s="198"/>
      <c r="BR78" s="198"/>
      <c r="BS78" s="198"/>
      <c r="BT78" s="198"/>
      <c r="BU78" s="198"/>
      <c r="BV78" s="198"/>
      <c r="BW78" s="198"/>
      <c r="BX78" s="198"/>
      <c r="BY78" s="198"/>
      <c r="BZ78" s="198"/>
      <c r="CA78" s="198"/>
      <c r="CB78" s="198"/>
      <c r="CC78" s="198"/>
      <c r="CD78" s="198"/>
      <c r="CE78" s="198"/>
      <c r="CF78" s="198"/>
      <c r="CG78" s="198"/>
      <c r="CH78" s="198"/>
      <c r="CI78" s="198"/>
      <c r="CJ78" s="198"/>
      <c r="CK78" s="198"/>
      <c r="CL78" s="198"/>
      <c r="CM78" s="198"/>
      <c r="CN78" s="198"/>
      <c r="CO78" s="198"/>
      <c r="CP78" s="198"/>
      <c r="CQ78" s="198"/>
      <c r="CR78" s="198"/>
      <c r="CS78" s="198"/>
    </row>
    <row r="79" spans="2:97" s="18" customFormat="1" x14ac:dyDescent="0.25">
      <c r="B79" s="68">
        <v>181.63904147714453</v>
      </c>
      <c r="D79" s="144">
        <v>39326</v>
      </c>
      <c r="E79" s="199">
        <f t="shared" si="2"/>
        <v>183.35775778010682</v>
      </c>
      <c r="P79" s="198"/>
      <c r="Q79" s="198"/>
      <c r="R79" s="198"/>
      <c r="S79" s="198"/>
      <c r="T79" s="198"/>
      <c r="U79" s="198"/>
      <c r="V79" s="198"/>
      <c r="W79" s="198"/>
      <c r="X79" s="198"/>
      <c r="Y79" s="198"/>
      <c r="Z79" s="198"/>
      <c r="AA79" s="198"/>
      <c r="AB79" s="198"/>
      <c r="AC79" s="198"/>
      <c r="AD79" s="198"/>
      <c r="AE79" s="198"/>
      <c r="AF79" s="198"/>
      <c r="AG79" s="198"/>
      <c r="AH79" s="198"/>
      <c r="AI79" s="198"/>
      <c r="AJ79" s="198"/>
      <c r="AK79" s="198"/>
      <c r="AL79" s="198"/>
      <c r="AM79" s="198"/>
      <c r="AN79" s="198"/>
      <c r="AO79" s="198"/>
      <c r="AP79" s="198"/>
      <c r="AQ79" s="198"/>
      <c r="AR79" s="198"/>
      <c r="AS79" s="198"/>
      <c r="AT79" s="198"/>
      <c r="AU79" s="198"/>
      <c r="AV79" s="198"/>
      <c r="AW79" s="198"/>
      <c r="AX79" s="198"/>
      <c r="AY79" s="198"/>
      <c r="AZ79" s="198"/>
      <c r="BA79" s="198"/>
      <c r="BB79" s="198"/>
      <c r="BC79" s="198"/>
      <c r="BD79" s="198"/>
      <c r="BE79" s="198"/>
      <c r="BF79" s="198"/>
      <c r="BG79" s="198"/>
      <c r="BH79" s="198"/>
      <c r="BI79" s="198"/>
      <c r="BJ79" s="198"/>
      <c r="BK79" s="198"/>
      <c r="BL79" s="198"/>
      <c r="BM79" s="198"/>
      <c r="BN79" s="198"/>
      <c r="BO79" s="198"/>
      <c r="BP79" s="198"/>
      <c r="BQ79" s="198"/>
      <c r="BR79" s="198"/>
      <c r="BS79" s="198"/>
      <c r="BT79" s="198"/>
      <c r="BU79" s="198"/>
      <c r="BV79" s="198"/>
      <c r="BW79" s="198"/>
      <c r="BX79" s="198"/>
      <c r="BY79" s="198"/>
      <c r="BZ79" s="198"/>
      <c r="CA79" s="198"/>
      <c r="CB79" s="198"/>
      <c r="CC79" s="198"/>
      <c r="CD79" s="198"/>
      <c r="CE79" s="198"/>
      <c r="CF79" s="198"/>
      <c r="CG79" s="198"/>
      <c r="CH79" s="198"/>
      <c r="CI79" s="198"/>
      <c r="CJ79" s="198"/>
      <c r="CK79" s="198"/>
      <c r="CL79" s="198"/>
      <c r="CM79" s="198"/>
      <c r="CN79" s="198"/>
      <c r="CO79" s="198"/>
      <c r="CP79" s="198"/>
      <c r="CQ79" s="198"/>
      <c r="CR79" s="198"/>
      <c r="CS79" s="198"/>
    </row>
    <row r="80" spans="2:97" s="18" customFormat="1" x14ac:dyDescent="0.25">
      <c r="B80" s="68">
        <v>182.45215220555227</v>
      </c>
      <c r="D80" s="144">
        <v>39356</v>
      </c>
      <c r="E80" s="199">
        <f t="shared" si="2"/>
        <v>183.02250126968531</v>
      </c>
      <c r="P80" s="198"/>
      <c r="Q80" s="198"/>
      <c r="R80" s="198"/>
      <c r="S80" s="198"/>
      <c r="T80" s="198"/>
      <c r="U80" s="198"/>
      <c r="V80" s="198"/>
      <c r="W80" s="198"/>
      <c r="X80" s="198"/>
      <c r="Y80" s="198"/>
      <c r="Z80" s="198"/>
      <c r="AA80" s="198"/>
      <c r="AB80" s="198"/>
      <c r="AC80" s="198"/>
      <c r="AD80" s="198"/>
      <c r="AE80" s="198"/>
      <c r="AF80" s="198"/>
      <c r="AG80" s="198"/>
      <c r="AH80" s="198"/>
      <c r="AI80" s="198"/>
      <c r="AJ80" s="198"/>
      <c r="AK80" s="198"/>
      <c r="AL80" s="198"/>
      <c r="AM80" s="198"/>
      <c r="AN80" s="198"/>
      <c r="AO80" s="198"/>
      <c r="AP80" s="198"/>
      <c r="AQ80" s="198"/>
      <c r="AR80" s="198"/>
      <c r="AS80" s="198"/>
      <c r="AT80" s="198"/>
      <c r="AU80" s="198"/>
      <c r="AV80" s="198"/>
      <c r="AW80" s="198"/>
      <c r="AX80" s="198"/>
      <c r="AY80" s="198"/>
      <c r="AZ80" s="198"/>
      <c r="BA80" s="198"/>
      <c r="BB80" s="198"/>
      <c r="BC80" s="198"/>
      <c r="BD80" s="198"/>
      <c r="BE80" s="198"/>
      <c r="BF80" s="198"/>
      <c r="BG80" s="198"/>
      <c r="BH80" s="198"/>
      <c r="BI80" s="198"/>
      <c r="BJ80" s="198"/>
      <c r="BK80" s="198"/>
      <c r="BL80" s="198"/>
      <c r="BM80" s="198"/>
      <c r="BN80" s="198"/>
      <c r="BO80" s="198"/>
      <c r="BP80" s="198"/>
      <c r="BQ80" s="198"/>
      <c r="BR80" s="198"/>
      <c r="BS80" s="198"/>
      <c r="BT80" s="198"/>
      <c r="BU80" s="198"/>
      <c r="BV80" s="198"/>
      <c r="BW80" s="198"/>
      <c r="BX80" s="198"/>
      <c r="BY80" s="198"/>
      <c r="BZ80" s="198"/>
      <c r="CA80" s="198"/>
      <c r="CB80" s="198"/>
      <c r="CC80" s="198"/>
      <c r="CD80" s="198"/>
      <c r="CE80" s="198"/>
      <c r="CF80" s="198"/>
      <c r="CG80" s="198"/>
      <c r="CH80" s="198"/>
      <c r="CI80" s="198"/>
      <c r="CJ80" s="198"/>
      <c r="CK80" s="198"/>
      <c r="CL80" s="198"/>
      <c r="CM80" s="198"/>
      <c r="CN80" s="198"/>
      <c r="CO80" s="198"/>
      <c r="CP80" s="198"/>
      <c r="CQ80" s="198"/>
      <c r="CR80" s="198"/>
      <c r="CS80" s="198"/>
    </row>
    <row r="81" spans="2:97" s="18" customFormat="1" x14ac:dyDescent="0.25">
      <c r="B81" s="68">
        <v>181.56827371714951</v>
      </c>
      <c r="D81" s="144">
        <v>39387</v>
      </c>
      <c r="E81" s="199">
        <f t="shared" si="2"/>
        <v>182.71755649509882</v>
      </c>
      <c r="P81" s="198"/>
      <c r="Q81" s="198"/>
      <c r="R81" s="198"/>
      <c r="S81" s="198"/>
      <c r="T81" s="198"/>
      <c r="U81" s="198"/>
      <c r="V81" s="198"/>
      <c r="W81" s="198"/>
      <c r="X81" s="198"/>
      <c r="Y81" s="198"/>
      <c r="Z81" s="198"/>
      <c r="AA81" s="198"/>
      <c r="AB81" s="198"/>
      <c r="AC81" s="198"/>
      <c r="AD81" s="198"/>
      <c r="AE81" s="198"/>
      <c r="AF81" s="198"/>
      <c r="AG81" s="198"/>
      <c r="AH81" s="198"/>
      <c r="AI81" s="198"/>
      <c r="AJ81" s="198"/>
      <c r="AK81" s="198"/>
      <c r="AL81" s="198"/>
      <c r="AM81" s="198"/>
      <c r="AN81" s="198"/>
      <c r="AO81" s="198"/>
      <c r="AP81" s="198"/>
      <c r="AQ81" s="198"/>
      <c r="AR81" s="198"/>
      <c r="AS81" s="198"/>
      <c r="AT81" s="198"/>
      <c r="AU81" s="198"/>
      <c r="AV81" s="198"/>
      <c r="AW81" s="198"/>
      <c r="AX81" s="198"/>
      <c r="AY81" s="198"/>
      <c r="AZ81" s="198"/>
      <c r="BA81" s="198"/>
      <c r="BB81" s="198"/>
      <c r="BC81" s="198"/>
      <c r="BD81" s="198"/>
      <c r="BE81" s="198"/>
      <c r="BF81" s="198"/>
      <c r="BG81" s="198"/>
      <c r="BH81" s="198"/>
      <c r="BI81" s="198"/>
      <c r="BJ81" s="198"/>
      <c r="BK81" s="198"/>
      <c r="BL81" s="198"/>
      <c r="BM81" s="198"/>
      <c r="BN81" s="198"/>
      <c r="BO81" s="198"/>
      <c r="BP81" s="198"/>
      <c r="BQ81" s="198"/>
      <c r="BR81" s="198"/>
      <c r="BS81" s="198"/>
      <c r="BT81" s="198"/>
      <c r="BU81" s="198"/>
      <c r="BV81" s="198"/>
      <c r="BW81" s="198"/>
      <c r="BX81" s="198"/>
      <c r="BY81" s="198"/>
      <c r="BZ81" s="198"/>
      <c r="CA81" s="198"/>
      <c r="CB81" s="198"/>
      <c r="CC81" s="198"/>
      <c r="CD81" s="198"/>
      <c r="CE81" s="198"/>
      <c r="CF81" s="198"/>
      <c r="CG81" s="198"/>
      <c r="CH81" s="198"/>
      <c r="CI81" s="198"/>
      <c r="CJ81" s="198"/>
      <c r="CK81" s="198"/>
      <c r="CL81" s="198"/>
      <c r="CM81" s="198"/>
      <c r="CN81" s="198"/>
      <c r="CO81" s="198"/>
      <c r="CP81" s="198"/>
      <c r="CQ81" s="198"/>
      <c r="CR81" s="198"/>
      <c r="CS81" s="198"/>
    </row>
    <row r="82" spans="2:97" s="18" customFormat="1" x14ac:dyDescent="0.25">
      <c r="B82" s="68">
        <v>182.01020790727071</v>
      </c>
      <c r="D82" s="144">
        <v>39417</v>
      </c>
      <c r="E82" s="199">
        <f t="shared" si="2"/>
        <v>182.50739755757752</v>
      </c>
      <c r="P82" s="198"/>
      <c r="Q82" s="198"/>
      <c r="R82" s="198"/>
      <c r="S82" s="198"/>
      <c r="T82" s="198"/>
      <c r="U82" s="198"/>
      <c r="V82" s="198"/>
      <c r="W82" s="198"/>
      <c r="X82" s="198"/>
      <c r="Y82" s="198"/>
      <c r="Z82" s="198"/>
      <c r="AA82" s="198"/>
      <c r="AB82" s="198"/>
      <c r="AC82" s="198"/>
      <c r="AD82" s="198"/>
      <c r="AE82" s="198"/>
      <c r="AF82" s="198"/>
      <c r="AG82" s="198"/>
      <c r="AH82" s="198"/>
      <c r="AI82" s="198"/>
      <c r="AJ82" s="198"/>
      <c r="AK82" s="198"/>
      <c r="AL82" s="198"/>
      <c r="AM82" s="198"/>
      <c r="AN82" s="198"/>
      <c r="AO82" s="198"/>
      <c r="AP82" s="198"/>
      <c r="AQ82" s="198"/>
      <c r="AR82" s="198"/>
      <c r="AS82" s="198"/>
      <c r="AT82" s="198"/>
      <c r="AU82" s="198"/>
      <c r="AV82" s="198"/>
      <c r="AW82" s="198"/>
      <c r="AX82" s="198"/>
      <c r="AY82" s="198"/>
      <c r="AZ82" s="198"/>
      <c r="BA82" s="198"/>
      <c r="BB82" s="198"/>
      <c r="BC82" s="198"/>
      <c r="BD82" s="198"/>
      <c r="BE82" s="198"/>
      <c r="BF82" s="198"/>
      <c r="BG82" s="198"/>
      <c r="BH82" s="198"/>
      <c r="BI82" s="198"/>
      <c r="BJ82" s="198"/>
      <c r="BK82" s="198"/>
      <c r="BL82" s="198"/>
      <c r="BM82" s="198"/>
      <c r="BN82" s="198"/>
      <c r="BO82" s="198"/>
      <c r="BP82" s="198"/>
      <c r="BQ82" s="198"/>
      <c r="BR82" s="198"/>
      <c r="BS82" s="198"/>
      <c r="BT82" s="198"/>
      <c r="BU82" s="198"/>
      <c r="BV82" s="198"/>
      <c r="BW82" s="198"/>
      <c r="BX82" s="198"/>
      <c r="BY82" s="198"/>
      <c r="BZ82" s="198"/>
      <c r="CA82" s="198"/>
      <c r="CB82" s="198"/>
      <c r="CC82" s="198"/>
      <c r="CD82" s="198"/>
      <c r="CE82" s="198"/>
      <c r="CF82" s="198"/>
      <c r="CG82" s="198"/>
      <c r="CH82" s="198"/>
      <c r="CI82" s="198"/>
      <c r="CJ82" s="198"/>
      <c r="CK82" s="198"/>
      <c r="CL82" s="198"/>
      <c r="CM82" s="198"/>
      <c r="CN82" s="198"/>
      <c r="CO82" s="198"/>
      <c r="CP82" s="198"/>
      <c r="CQ82" s="198"/>
      <c r="CR82" s="198"/>
      <c r="CS82" s="198"/>
    </row>
    <row r="83" spans="2:97" s="18" customFormat="1" x14ac:dyDescent="0.25">
      <c r="B83" s="68">
        <v>181.64945435152876</v>
      </c>
      <c r="D83" s="144">
        <v>39448</v>
      </c>
      <c r="E83" s="199">
        <f t="shared" si="2"/>
        <v>182.31541265905105</v>
      </c>
      <c r="P83" s="198"/>
      <c r="Q83" s="198"/>
      <c r="R83" s="198"/>
      <c r="S83" s="198"/>
      <c r="T83" s="198"/>
      <c r="U83" s="198"/>
      <c r="V83" s="198"/>
      <c r="W83" s="198"/>
      <c r="X83" s="198"/>
      <c r="Y83" s="198"/>
      <c r="Z83" s="198"/>
      <c r="AA83" s="198"/>
      <c r="AB83" s="198"/>
      <c r="AC83" s="198"/>
      <c r="AD83" s="198"/>
      <c r="AE83" s="198"/>
      <c r="AF83" s="198"/>
      <c r="AG83" s="198"/>
      <c r="AH83" s="198"/>
      <c r="AI83" s="198"/>
      <c r="AJ83" s="198"/>
      <c r="AK83" s="198"/>
      <c r="AL83" s="198"/>
      <c r="AM83" s="198"/>
      <c r="AN83" s="198"/>
      <c r="AO83" s="198"/>
      <c r="AP83" s="198"/>
      <c r="AQ83" s="198"/>
      <c r="AR83" s="198"/>
      <c r="AS83" s="198"/>
      <c r="AT83" s="198"/>
      <c r="AU83" s="198"/>
      <c r="AV83" s="198"/>
      <c r="AW83" s="198"/>
      <c r="AX83" s="198"/>
      <c r="AY83" s="198"/>
      <c r="AZ83" s="198"/>
      <c r="BA83" s="198"/>
      <c r="BB83" s="198"/>
      <c r="BC83" s="198"/>
      <c r="BD83" s="198"/>
      <c r="BE83" s="198"/>
      <c r="BF83" s="198"/>
      <c r="BG83" s="198"/>
      <c r="BH83" s="198"/>
      <c r="BI83" s="198"/>
      <c r="BJ83" s="198"/>
      <c r="BK83" s="198"/>
      <c r="BL83" s="198"/>
      <c r="BM83" s="198"/>
      <c r="BN83" s="198"/>
      <c r="BO83" s="198"/>
      <c r="BP83" s="198"/>
      <c r="BQ83" s="198"/>
      <c r="BR83" s="198"/>
      <c r="BS83" s="198"/>
      <c r="BT83" s="198"/>
      <c r="BU83" s="198"/>
      <c r="BV83" s="198"/>
      <c r="BW83" s="198"/>
      <c r="BX83" s="198"/>
      <c r="BY83" s="198"/>
      <c r="BZ83" s="198"/>
      <c r="CA83" s="198"/>
      <c r="CB83" s="198"/>
      <c r="CC83" s="198"/>
      <c r="CD83" s="198"/>
      <c r="CE83" s="198"/>
      <c r="CF83" s="198"/>
      <c r="CG83" s="198"/>
      <c r="CH83" s="198"/>
      <c r="CI83" s="198"/>
      <c r="CJ83" s="198"/>
      <c r="CK83" s="198"/>
      <c r="CL83" s="198"/>
      <c r="CM83" s="198"/>
      <c r="CN83" s="198"/>
      <c r="CO83" s="198"/>
      <c r="CP83" s="198"/>
      <c r="CQ83" s="198"/>
      <c r="CR83" s="198"/>
      <c r="CS83" s="198"/>
    </row>
    <row r="84" spans="2:97" s="18" customFormat="1" x14ac:dyDescent="0.25">
      <c r="B84" s="68">
        <v>183.00453734020923</v>
      </c>
      <c r="D84" s="144">
        <v>39479</v>
      </c>
      <c r="E84" s="199">
        <f t="shared" si="2"/>
        <v>182.23579310256704</v>
      </c>
      <c r="P84" s="198"/>
      <c r="Q84" s="198"/>
      <c r="R84" s="198"/>
      <c r="S84" s="198"/>
      <c r="T84" s="198"/>
      <c r="U84" s="198"/>
      <c r="V84" s="198"/>
      <c r="W84" s="198"/>
      <c r="X84" s="198"/>
      <c r="Y84" s="198"/>
      <c r="Z84" s="198"/>
      <c r="AA84" s="198"/>
      <c r="AB84" s="198"/>
      <c r="AC84" s="198"/>
      <c r="AD84" s="198"/>
      <c r="AE84" s="198"/>
      <c r="AF84" s="198"/>
      <c r="AG84" s="198"/>
      <c r="AH84" s="198"/>
      <c r="AI84" s="198"/>
      <c r="AJ84" s="198"/>
      <c r="AK84" s="198"/>
      <c r="AL84" s="198"/>
      <c r="AM84" s="198"/>
      <c r="AN84" s="198"/>
      <c r="AO84" s="198"/>
      <c r="AP84" s="198"/>
      <c r="AQ84" s="198"/>
      <c r="AR84" s="198"/>
      <c r="AS84" s="198"/>
      <c r="AT84" s="198"/>
      <c r="AU84" s="198"/>
      <c r="AV84" s="198"/>
      <c r="AW84" s="198"/>
      <c r="AX84" s="198"/>
      <c r="AY84" s="198"/>
      <c r="AZ84" s="198"/>
      <c r="BA84" s="198"/>
      <c r="BB84" s="198"/>
      <c r="BC84" s="198"/>
      <c r="BD84" s="198"/>
      <c r="BE84" s="198"/>
      <c r="BF84" s="198"/>
      <c r="BG84" s="198"/>
      <c r="BH84" s="198"/>
      <c r="BI84" s="198"/>
      <c r="BJ84" s="198"/>
      <c r="BK84" s="198"/>
      <c r="BL84" s="198"/>
      <c r="BM84" s="198"/>
      <c r="BN84" s="198"/>
      <c r="BO84" s="198"/>
      <c r="BP84" s="198"/>
      <c r="BQ84" s="198"/>
      <c r="BR84" s="198"/>
      <c r="BS84" s="198"/>
      <c r="BT84" s="198"/>
      <c r="BU84" s="198"/>
      <c r="BV84" s="198"/>
      <c r="BW84" s="198"/>
      <c r="BX84" s="198"/>
      <c r="BY84" s="198"/>
      <c r="BZ84" s="198"/>
      <c r="CA84" s="198"/>
      <c r="CB84" s="198"/>
      <c r="CC84" s="198"/>
      <c r="CD84" s="198"/>
      <c r="CE84" s="198"/>
      <c r="CF84" s="198"/>
      <c r="CG84" s="198"/>
      <c r="CH84" s="198"/>
      <c r="CI84" s="198"/>
      <c r="CJ84" s="198"/>
      <c r="CK84" s="198"/>
      <c r="CL84" s="198"/>
      <c r="CM84" s="198"/>
      <c r="CN84" s="198"/>
      <c r="CO84" s="198"/>
      <c r="CP84" s="198"/>
      <c r="CQ84" s="198"/>
      <c r="CR84" s="198"/>
      <c r="CS84" s="198"/>
    </row>
    <row r="85" spans="2:97" s="18" customFormat="1" x14ac:dyDescent="0.25">
      <c r="B85" s="68">
        <v>183.10750141601414</v>
      </c>
      <c r="D85" s="144">
        <v>39508</v>
      </c>
      <c r="E85" s="199">
        <f t="shared" si="2"/>
        <v>182.19746206126766</v>
      </c>
      <c r="P85" s="198"/>
      <c r="Q85" s="198"/>
      <c r="R85" s="198"/>
      <c r="S85" s="198"/>
      <c r="T85" s="198"/>
      <c r="U85" s="198"/>
      <c r="V85" s="198"/>
      <c r="W85" s="198"/>
      <c r="X85" s="198"/>
      <c r="Y85" s="198"/>
      <c r="Z85" s="198"/>
      <c r="AA85" s="198"/>
      <c r="AB85" s="198"/>
      <c r="AC85" s="198"/>
      <c r="AD85" s="198"/>
      <c r="AE85" s="198"/>
      <c r="AF85" s="198"/>
      <c r="AG85" s="198"/>
      <c r="AH85" s="198"/>
      <c r="AI85" s="198"/>
      <c r="AJ85" s="198"/>
      <c r="AK85" s="198"/>
      <c r="AL85" s="198"/>
      <c r="AM85" s="198"/>
      <c r="AN85" s="198"/>
      <c r="AO85" s="198"/>
      <c r="AP85" s="198"/>
      <c r="AQ85" s="198"/>
      <c r="AR85" s="198"/>
      <c r="AS85" s="198"/>
      <c r="AT85" s="198"/>
      <c r="AU85" s="198"/>
      <c r="AV85" s="198"/>
      <c r="AW85" s="198"/>
      <c r="AX85" s="198"/>
      <c r="AY85" s="198"/>
      <c r="AZ85" s="198"/>
      <c r="BA85" s="198"/>
      <c r="BB85" s="198"/>
      <c r="BC85" s="198"/>
      <c r="BD85" s="198"/>
      <c r="BE85" s="198"/>
      <c r="BF85" s="198"/>
      <c r="BG85" s="198"/>
      <c r="BH85" s="198"/>
      <c r="BI85" s="198"/>
      <c r="BJ85" s="198"/>
      <c r="BK85" s="198"/>
      <c r="BL85" s="198"/>
      <c r="BM85" s="198"/>
      <c r="BN85" s="198"/>
      <c r="BO85" s="198"/>
      <c r="BP85" s="198"/>
      <c r="BQ85" s="198"/>
      <c r="BR85" s="198"/>
      <c r="BS85" s="198"/>
      <c r="BT85" s="198"/>
      <c r="BU85" s="198"/>
      <c r="BV85" s="198"/>
      <c r="BW85" s="198"/>
      <c r="BX85" s="198"/>
      <c r="BY85" s="198"/>
      <c r="BZ85" s="198"/>
      <c r="CA85" s="198"/>
      <c r="CB85" s="198"/>
      <c r="CC85" s="198"/>
      <c r="CD85" s="198"/>
      <c r="CE85" s="198"/>
      <c r="CF85" s="198"/>
      <c r="CG85" s="198"/>
      <c r="CH85" s="198"/>
      <c r="CI85" s="198"/>
      <c r="CJ85" s="198"/>
      <c r="CK85" s="198"/>
      <c r="CL85" s="198"/>
      <c r="CM85" s="198"/>
      <c r="CN85" s="198"/>
      <c r="CO85" s="198"/>
      <c r="CP85" s="198"/>
      <c r="CQ85" s="198"/>
      <c r="CR85" s="198"/>
      <c r="CS85" s="198"/>
    </row>
    <row r="86" spans="2:97" s="18" customFormat="1" x14ac:dyDescent="0.25">
      <c r="B86" s="68">
        <v>182.70774138894103</v>
      </c>
      <c r="D86" s="144">
        <v>39539</v>
      </c>
      <c r="E86" s="199">
        <f t="shared" si="2"/>
        <v>182.17688909211202</v>
      </c>
      <c r="P86" s="198"/>
      <c r="Q86" s="198"/>
      <c r="R86" s="198"/>
      <c r="S86" s="198"/>
      <c r="T86" s="198"/>
      <c r="U86" s="198"/>
      <c r="V86" s="198"/>
      <c r="W86" s="198"/>
      <c r="X86" s="198"/>
      <c r="Y86" s="198"/>
      <c r="Z86" s="198"/>
      <c r="AA86" s="198"/>
      <c r="AB86" s="198"/>
      <c r="AC86" s="198"/>
      <c r="AD86" s="198"/>
      <c r="AE86" s="198"/>
      <c r="AF86" s="198"/>
      <c r="AG86" s="198"/>
      <c r="AH86" s="198"/>
      <c r="AI86" s="198"/>
      <c r="AJ86" s="198"/>
      <c r="AK86" s="198"/>
      <c r="AL86" s="198"/>
      <c r="AM86" s="198"/>
      <c r="AN86" s="198"/>
      <c r="AO86" s="198"/>
      <c r="AP86" s="198"/>
      <c r="AQ86" s="198"/>
      <c r="AR86" s="198"/>
      <c r="AS86" s="198"/>
      <c r="AT86" s="198"/>
      <c r="AU86" s="198"/>
      <c r="AV86" s="198"/>
      <c r="AW86" s="198"/>
      <c r="AX86" s="198"/>
      <c r="AY86" s="198"/>
      <c r="AZ86" s="198"/>
      <c r="BA86" s="198"/>
      <c r="BB86" s="198"/>
      <c r="BC86" s="198"/>
      <c r="BD86" s="198"/>
      <c r="BE86" s="198"/>
      <c r="BF86" s="198"/>
      <c r="BG86" s="198"/>
      <c r="BH86" s="198"/>
      <c r="BI86" s="198"/>
      <c r="BJ86" s="198"/>
      <c r="BK86" s="198"/>
      <c r="BL86" s="198"/>
      <c r="BM86" s="198"/>
      <c r="BN86" s="198"/>
      <c r="BO86" s="198"/>
      <c r="BP86" s="198"/>
      <c r="BQ86" s="198"/>
      <c r="BR86" s="198"/>
      <c r="BS86" s="198"/>
      <c r="BT86" s="198"/>
      <c r="BU86" s="198"/>
      <c r="BV86" s="198"/>
      <c r="BW86" s="198"/>
      <c r="BX86" s="198"/>
      <c r="BY86" s="198"/>
      <c r="BZ86" s="198"/>
      <c r="CA86" s="198"/>
      <c r="CB86" s="198"/>
      <c r="CC86" s="198"/>
      <c r="CD86" s="198"/>
      <c r="CE86" s="198"/>
      <c r="CF86" s="198"/>
      <c r="CG86" s="198"/>
      <c r="CH86" s="198"/>
      <c r="CI86" s="198"/>
      <c r="CJ86" s="198"/>
      <c r="CK86" s="198"/>
      <c r="CL86" s="198"/>
      <c r="CM86" s="198"/>
      <c r="CN86" s="198"/>
      <c r="CO86" s="198"/>
      <c r="CP86" s="198"/>
      <c r="CQ86" s="198"/>
      <c r="CR86" s="198"/>
      <c r="CS86" s="198"/>
    </row>
    <row r="87" spans="2:97" s="18" customFormat="1" x14ac:dyDescent="0.25">
      <c r="B87" s="68">
        <v>181.25298352851812</v>
      </c>
      <c r="D87" s="144">
        <v>39569</v>
      </c>
      <c r="E87" s="199">
        <f t="shared" si="2"/>
        <v>182.04314702557608</v>
      </c>
      <c r="P87" s="198"/>
      <c r="Q87" s="198"/>
      <c r="R87" s="198"/>
      <c r="S87" s="198"/>
      <c r="T87" s="198"/>
      <c r="U87" s="198"/>
      <c r="V87" s="198"/>
      <c r="W87" s="198"/>
      <c r="X87" s="198"/>
      <c r="Y87" s="198"/>
      <c r="Z87" s="198"/>
      <c r="AA87" s="198"/>
      <c r="AB87" s="198"/>
      <c r="AC87" s="198"/>
      <c r="AD87" s="198"/>
      <c r="AE87" s="198"/>
      <c r="AF87" s="198"/>
      <c r="AG87" s="198"/>
      <c r="AH87" s="198"/>
      <c r="AI87" s="198"/>
      <c r="AJ87" s="198"/>
      <c r="AK87" s="198"/>
      <c r="AL87" s="198"/>
      <c r="AM87" s="198"/>
      <c r="AN87" s="198"/>
      <c r="AO87" s="198"/>
      <c r="AP87" s="198"/>
      <c r="AQ87" s="198"/>
      <c r="AR87" s="198"/>
      <c r="AS87" s="198"/>
      <c r="AT87" s="198"/>
      <c r="AU87" s="198"/>
      <c r="AV87" s="198"/>
      <c r="AW87" s="198"/>
      <c r="AX87" s="198"/>
      <c r="AY87" s="198"/>
      <c r="AZ87" s="198"/>
      <c r="BA87" s="198"/>
      <c r="BB87" s="198"/>
      <c r="BC87" s="198"/>
      <c r="BD87" s="198"/>
      <c r="BE87" s="198"/>
      <c r="BF87" s="198"/>
      <c r="BG87" s="198"/>
      <c r="BH87" s="198"/>
      <c r="BI87" s="198"/>
      <c r="BJ87" s="198"/>
      <c r="BK87" s="198"/>
      <c r="BL87" s="198"/>
      <c r="BM87" s="198"/>
      <c r="BN87" s="198"/>
      <c r="BO87" s="198"/>
      <c r="BP87" s="198"/>
      <c r="BQ87" s="198"/>
      <c r="BR87" s="198"/>
      <c r="BS87" s="198"/>
      <c r="BT87" s="198"/>
      <c r="BU87" s="198"/>
      <c r="BV87" s="198"/>
      <c r="BW87" s="198"/>
      <c r="BX87" s="198"/>
      <c r="BY87" s="198"/>
      <c r="BZ87" s="198"/>
      <c r="CA87" s="198"/>
      <c r="CB87" s="198"/>
      <c r="CC87" s="198"/>
      <c r="CD87" s="198"/>
      <c r="CE87" s="198"/>
      <c r="CF87" s="198"/>
      <c r="CG87" s="198"/>
      <c r="CH87" s="198"/>
      <c r="CI87" s="198"/>
      <c r="CJ87" s="198"/>
      <c r="CK87" s="198"/>
      <c r="CL87" s="198"/>
      <c r="CM87" s="198"/>
      <c r="CN87" s="198"/>
      <c r="CO87" s="198"/>
      <c r="CP87" s="198"/>
      <c r="CQ87" s="198"/>
      <c r="CR87" s="198"/>
      <c r="CS87" s="198"/>
    </row>
    <row r="88" spans="2:97" s="18" customFormat="1" x14ac:dyDescent="0.25">
      <c r="B88" s="68">
        <v>181.86233723916334</v>
      </c>
      <c r="D88" s="144">
        <v>39600</v>
      </c>
      <c r="E88" s="199">
        <f t="shared" si="2"/>
        <v>181.99674134609756</v>
      </c>
      <c r="P88" s="198"/>
      <c r="Q88" s="198"/>
      <c r="R88" s="198"/>
      <c r="S88" s="198"/>
      <c r="T88" s="198"/>
      <c r="U88" s="198"/>
      <c r="V88" s="198"/>
      <c r="W88" s="198"/>
      <c r="X88" s="198"/>
      <c r="Y88" s="198"/>
      <c r="Z88" s="198"/>
      <c r="AA88" s="198"/>
      <c r="AB88" s="198"/>
      <c r="AC88" s="198"/>
      <c r="AD88" s="198"/>
      <c r="AE88" s="198"/>
      <c r="AF88" s="198"/>
      <c r="AG88" s="198"/>
      <c r="AH88" s="198"/>
      <c r="AI88" s="198"/>
      <c r="AJ88" s="198"/>
      <c r="AK88" s="198"/>
      <c r="AL88" s="198"/>
      <c r="AM88" s="198"/>
      <c r="AN88" s="198"/>
      <c r="AO88" s="198"/>
      <c r="AP88" s="198"/>
      <c r="AQ88" s="198"/>
      <c r="AR88" s="198"/>
      <c r="AS88" s="198"/>
      <c r="AT88" s="198"/>
      <c r="AU88" s="198"/>
      <c r="AV88" s="198"/>
      <c r="AW88" s="198"/>
      <c r="AX88" s="198"/>
      <c r="AY88" s="198"/>
      <c r="AZ88" s="198"/>
      <c r="BA88" s="198"/>
      <c r="BB88" s="198"/>
      <c r="BC88" s="198"/>
      <c r="BD88" s="198"/>
      <c r="BE88" s="198"/>
      <c r="BF88" s="198"/>
      <c r="BG88" s="198"/>
      <c r="BH88" s="198"/>
      <c r="BI88" s="198"/>
      <c r="BJ88" s="198"/>
      <c r="BK88" s="198"/>
      <c r="BL88" s="198"/>
      <c r="BM88" s="198"/>
      <c r="BN88" s="198"/>
      <c r="BO88" s="198"/>
      <c r="BP88" s="198"/>
      <c r="BQ88" s="198"/>
      <c r="BR88" s="198"/>
      <c r="BS88" s="198"/>
      <c r="BT88" s="198"/>
      <c r="BU88" s="198"/>
      <c r="BV88" s="198"/>
      <c r="BW88" s="198"/>
      <c r="BX88" s="198"/>
      <c r="BY88" s="198"/>
      <c r="BZ88" s="198"/>
      <c r="CA88" s="198"/>
      <c r="CB88" s="198"/>
      <c r="CC88" s="198"/>
      <c r="CD88" s="198"/>
      <c r="CE88" s="198"/>
      <c r="CF88" s="198"/>
      <c r="CG88" s="198"/>
      <c r="CH88" s="198"/>
      <c r="CI88" s="198"/>
      <c r="CJ88" s="198"/>
      <c r="CK88" s="198"/>
      <c r="CL88" s="198"/>
      <c r="CM88" s="198"/>
      <c r="CN88" s="198"/>
      <c r="CO88" s="198"/>
      <c r="CP88" s="198"/>
      <c r="CQ88" s="198"/>
      <c r="CR88" s="198"/>
      <c r="CS88" s="198"/>
    </row>
    <row r="89" spans="2:97" s="18" customFormat="1" x14ac:dyDescent="0.25">
      <c r="B89" s="68">
        <v>181.64673817508557</v>
      </c>
      <c r="D89" s="144">
        <v>39630</v>
      </c>
      <c r="E89" s="199">
        <f t="shared" si="2"/>
        <v>182.03467004161709</v>
      </c>
      <c r="P89" s="198"/>
      <c r="Q89" s="198"/>
      <c r="R89" s="198"/>
      <c r="S89" s="198"/>
      <c r="T89" s="198"/>
      <c r="U89" s="198"/>
      <c r="V89" s="198"/>
      <c r="W89" s="198"/>
      <c r="X89" s="198"/>
      <c r="Y89" s="198"/>
      <c r="Z89" s="198"/>
      <c r="AA89" s="198"/>
      <c r="AB89" s="198"/>
      <c r="AC89" s="198"/>
      <c r="AD89" s="198"/>
      <c r="AE89" s="198"/>
      <c r="AF89" s="198"/>
      <c r="AG89" s="198"/>
      <c r="AH89" s="198"/>
      <c r="AI89" s="198"/>
      <c r="AJ89" s="198"/>
      <c r="AK89" s="198"/>
      <c r="AL89" s="198"/>
      <c r="AM89" s="198"/>
      <c r="AN89" s="198"/>
      <c r="AO89" s="198"/>
      <c r="AP89" s="198"/>
      <c r="AQ89" s="198"/>
      <c r="AR89" s="198"/>
      <c r="AS89" s="198"/>
      <c r="AT89" s="198"/>
      <c r="AU89" s="198"/>
      <c r="AV89" s="198"/>
      <c r="AW89" s="198"/>
      <c r="AX89" s="198"/>
      <c r="AY89" s="198"/>
      <c r="AZ89" s="198"/>
      <c r="BA89" s="198"/>
      <c r="BB89" s="198"/>
      <c r="BC89" s="198"/>
      <c r="BD89" s="198"/>
      <c r="BE89" s="198"/>
      <c r="BF89" s="198"/>
      <c r="BG89" s="198"/>
      <c r="BH89" s="198"/>
      <c r="BI89" s="198"/>
      <c r="BJ89" s="198"/>
      <c r="BK89" s="198"/>
      <c r="BL89" s="198"/>
      <c r="BM89" s="198"/>
      <c r="BN89" s="198"/>
      <c r="BO89" s="198"/>
      <c r="BP89" s="198"/>
      <c r="BQ89" s="198"/>
      <c r="BR89" s="198"/>
      <c r="BS89" s="198"/>
      <c r="BT89" s="198"/>
      <c r="BU89" s="198"/>
      <c r="BV89" s="198"/>
      <c r="BW89" s="198"/>
      <c r="BX89" s="198"/>
      <c r="BY89" s="198"/>
      <c r="BZ89" s="198"/>
      <c r="CA89" s="198"/>
      <c r="CB89" s="198"/>
      <c r="CC89" s="198"/>
      <c r="CD89" s="198"/>
      <c r="CE89" s="198"/>
      <c r="CF89" s="198"/>
      <c r="CG89" s="198"/>
      <c r="CH89" s="198"/>
      <c r="CI89" s="198"/>
      <c r="CJ89" s="198"/>
      <c r="CK89" s="198"/>
      <c r="CL89" s="198"/>
      <c r="CM89" s="198"/>
      <c r="CN89" s="198"/>
      <c r="CO89" s="198"/>
      <c r="CP89" s="198"/>
      <c r="CQ89" s="198"/>
      <c r="CR89" s="198"/>
      <c r="CS89" s="198"/>
    </row>
    <row r="90" spans="2:97" s="18" customFormat="1" x14ac:dyDescent="0.25">
      <c r="B90" s="68">
        <v>181.59111311411459</v>
      </c>
      <c r="D90" s="144">
        <v>39661</v>
      </c>
      <c r="E90" s="199">
        <f t="shared" si="2"/>
        <v>182.04100682172432</v>
      </c>
      <c r="P90" s="198"/>
      <c r="Q90" s="198"/>
      <c r="R90" s="198"/>
      <c r="S90" s="198"/>
      <c r="T90" s="198"/>
      <c r="U90" s="198"/>
      <c r="V90" s="198"/>
      <c r="W90" s="198"/>
      <c r="X90" s="198"/>
      <c r="Y90" s="198"/>
      <c r="Z90" s="198"/>
      <c r="AA90" s="198"/>
      <c r="AB90" s="198"/>
      <c r="AC90" s="198"/>
      <c r="AD90" s="198"/>
      <c r="AE90" s="198"/>
      <c r="AF90" s="198"/>
      <c r="AG90" s="198"/>
      <c r="AH90" s="198"/>
      <c r="AI90" s="198"/>
      <c r="AJ90" s="198"/>
      <c r="AK90" s="198"/>
      <c r="AL90" s="198"/>
      <c r="AM90" s="198"/>
      <c r="AN90" s="198"/>
      <c r="AO90" s="198"/>
      <c r="AP90" s="198"/>
      <c r="AQ90" s="198"/>
      <c r="AR90" s="198"/>
      <c r="AS90" s="198"/>
      <c r="AT90" s="198"/>
      <c r="AU90" s="198"/>
      <c r="AV90" s="198"/>
      <c r="AW90" s="198"/>
      <c r="AX90" s="198"/>
      <c r="AY90" s="198"/>
      <c r="AZ90" s="198"/>
      <c r="BA90" s="198"/>
      <c r="BB90" s="198"/>
      <c r="BC90" s="198"/>
      <c r="BD90" s="198"/>
      <c r="BE90" s="198"/>
      <c r="BF90" s="198"/>
      <c r="BG90" s="198"/>
      <c r="BH90" s="198"/>
      <c r="BI90" s="198"/>
      <c r="BJ90" s="198"/>
      <c r="BK90" s="198"/>
      <c r="BL90" s="198"/>
      <c r="BM90" s="198"/>
      <c r="BN90" s="198"/>
      <c r="BO90" s="198"/>
      <c r="BP90" s="198"/>
      <c r="BQ90" s="198"/>
      <c r="BR90" s="198"/>
      <c r="BS90" s="198"/>
      <c r="BT90" s="198"/>
      <c r="BU90" s="198"/>
      <c r="BV90" s="198"/>
      <c r="BW90" s="198"/>
      <c r="BX90" s="198"/>
      <c r="BY90" s="198"/>
      <c r="BZ90" s="198"/>
      <c r="CA90" s="198"/>
      <c r="CB90" s="198"/>
      <c r="CC90" s="198"/>
      <c r="CD90" s="198"/>
      <c r="CE90" s="198"/>
      <c r="CF90" s="198"/>
      <c r="CG90" s="198"/>
      <c r="CH90" s="198"/>
      <c r="CI90" s="198"/>
      <c r="CJ90" s="198"/>
      <c r="CK90" s="198"/>
      <c r="CL90" s="198"/>
      <c r="CM90" s="198"/>
      <c r="CN90" s="198"/>
      <c r="CO90" s="198"/>
      <c r="CP90" s="198"/>
      <c r="CQ90" s="198"/>
      <c r="CR90" s="198"/>
      <c r="CS90" s="198"/>
    </row>
    <row r="91" spans="2:97" s="18" customFormat="1" x14ac:dyDescent="0.25">
      <c r="B91" s="68">
        <v>182.00483486969597</v>
      </c>
      <c r="D91" s="144">
        <v>39692</v>
      </c>
      <c r="E91" s="199">
        <f t="shared" si="2"/>
        <v>182.07148960443692</v>
      </c>
      <c r="P91" s="198"/>
      <c r="Q91" s="198"/>
      <c r="R91" s="198"/>
      <c r="S91" s="198"/>
      <c r="T91" s="198"/>
      <c r="U91" s="198"/>
      <c r="V91" s="198"/>
      <c r="W91" s="198"/>
      <c r="X91" s="198"/>
      <c r="Y91" s="198"/>
      <c r="Z91" s="198"/>
      <c r="AA91" s="198"/>
      <c r="AB91" s="198"/>
      <c r="AC91" s="198"/>
      <c r="AD91" s="198"/>
      <c r="AE91" s="198"/>
      <c r="AF91" s="198"/>
      <c r="AG91" s="198"/>
      <c r="AH91" s="198"/>
      <c r="AI91" s="198"/>
      <c r="AJ91" s="198"/>
      <c r="AK91" s="198"/>
      <c r="AL91" s="198"/>
      <c r="AM91" s="198"/>
      <c r="AN91" s="198"/>
      <c r="AO91" s="198"/>
      <c r="AP91" s="198"/>
      <c r="AQ91" s="198"/>
      <c r="AR91" s="198"/>
      <c r="AS91" s="198"/>
      <c r="AT91" s="198"/>
      <c r="AU91" s="198"/>
      <c r="AV91" s="198"/>
      <c r="AW91" s="198"/>
      <c r="AX91" s="198"/>
      <c r="AY91" s="198"/>
      <c r="AZ91" s="198"/>
      <c r="BA91" s="198"/>
      <c r="BB91" s="198"/>
      <c r="BC91" s="198"/>
      <c r="BD91" s="198"/>
      <c r="BE91" s="198"/>
      <c r="BF91" s="198"/>
      <c r="BG91" s="198"/>
      <c r="BH91" s="198"/>
      <c r="BI91" s="198"/>
      <c r="BJ91" s="198"/>
      <c r="BK91" s="198"/>
      <c r="BL91" s="198"/>
      <c r="BM91" s="198"/>
      <c r="BN91" s="198"/>
      <c r="BO91" s="198"/>
      <c r="BP91" s="198"/>
      <c r="BQ91" s="198"/>
      <c r="BR91" s="198"/>
      <c r="BS91" s="198"/>
      <c r="BT91" s="198"/>
      <c r="BU91" s="198"/>
      <c r="BV91" s="198"/>
      <c r="BW91" s="198"/>
      <c r="BX91" s="198"/>
      <c r="BY91" s="198"/>
      <c r="BZ91" s="198"/>
      <c r="CA91" s="198"/>
      <c r="CB91" s="198"/>
      <c r="CC91" s="198"/>
      <c r="CD91" s="198"/>
      <c r="CE91" s="198"/>
      <c r="CF91" s="198"/>
      <c r="CG91" s="198"/>
      <c r="CH91" s="198"/>
      <c r="CI91" s="198"/>
      <c r="CJ91" s="198"/>
      <c r="CK91" s="198"/>
      <c r="CL91" s="198"/>
      <c r="CM91" s="198"/>
      <c r="CN91" s="198"/>
      <c r="CO91" s="198"/>
      <c r="CP91" s="198"/>
      <c r="CQ91" s="198"/>
      <c r="CR91" s="198"/>
      <c r="CS91" s="198"/>
    </row>
    <row r="92" spans="2:97" s="18" customFormat="1" x14ac:dyDescent="0.25">
      <c r="B92" s="68">
        <v>181.26730655454713</v>
      </c>
      <c r="D92" s="144">
        <v>39722</v>
      </c>
      <c r="E92" s="199">
        <f t="shared" si="2"/>
        <v>181.97275246685319</v>
      </c>
      <c r="P92" s="198"/>
      <c r="Q92" s="198"/>
      <c r="R92" s="198"/>
      <c r="S92" s="198"/>
      <c r="T92" s="198"/>
      <c r="U92" s="198"/>
      <c r="V92" s="198"/>
      <c r="W92" s="198"/>
      <c r="X92" s="198"/>
      <c r="Y92" s="198"/>
      <c r="Z92" s="198"/>
      <c r="AA92" s="198"/>
      <c r="AB92" s="198"/>
      <c r="AC92" s="198"/>
      <c r="AD92" s="198"/>
      <c r="AE92" s="198"/>
      <c r="AF92" s="198"/>
      <c r="AG92" s="198"/>
      <c r="AH92" s="198"/>
      <c r="AI92" s="198"/>
      <c r="AJ92" s="198"/>
      <c r="AK92" s="198"/>
      <c r="AL92" s="198"/>
      <c r="AM92" s="198"/>
      <c r="AN92" s="198"/>
      <c r="AO92" s="198"/>
      <c r="AP92" s="198"/>
      <c r="AQ92" s="198"/>
      <c r="AR92" s="198"/>
      <c r="AS92" s="198"/>
      <c r="AT92" s="198"/>
      <c r="AU92" s="198"/>
      <c r="AV92" s="198"/>
      <c r="AW92" s="198"/>
      <c r="AX92" s="198"/>
      <c r="AY92" s="198"/>
      <c r="AZ92" s="198"/>
      <c r="BA92" s="198"/>
      <c r="BB92" s="198"/>
      <c r="BC92" s="198"/>
      <c r="BD92" s="198"/>
      <c r="BE92" s="198"/>
      <c r="BF92" s="198"/>
      <c r="BG92" s="198"/>
      <c r="BH92" s="198"/>
      <c r="BI92" s="198"/>
      <c r="BJ92" s="198"/>
      <c r="BK92" s="198"/>
      <c r="BL92" s="198"/>
      <c r="BM92" s="198"/>
      <c r="BN92" s="198"/>
      <c r="BO92" s="198"/>
      <c r="BP92" s="198"/>
      <c r="BQ92" s="198"/>
      <c r="BR92" s="198"/>
      <c r="BS92" s="198"/>
      <c r="BT92" s="198"/>
      <c r="BU92" s="198"/>
      <c r="BV92" s="198"/>
      <c r="BW92" s="198"/>
      <c r="BX92" s="198"/>
      <c r="BY92" s="198"/>
      <c r="BZ92" s="198"/>
      <c r="CA92" s="198"/>
      <c r="CB92" s="198"/>
      <c r="CC92" s="198"/>
      <c r="CD92" s="198"/>
      <c r="CE92" s="198"/>
      <c r="CF92" s="198"/>
      <c r="CG92" s="198"/>
      <c r="CH92" s="198"/>
      <c r="CI92" s="198"/>
      <c r="CJ92" s="198"/>
      <c r="CK92" s="198"/>
      <c r="CL92" s="198"/>
      <c r="CM92" s="198"/>
      <c r="CN92" s="198"/>
      <c r="CO92" s="198"/>
      <c r="CP92" s="198"/>
      <c r="CQ92" s="198"/>
      <c r="CR92" s="198"/>
      <c r="CS92" s="198"/>
    </row>
    <row r="93" spans="2:97" s="18" customFormat="1" x14ac:dyDescent="0.25">
      <c r="B93" s="68">
        <v>180.04394489844719</v>
      </c>
      <c r="D93" s="144">
        <v>39753</v>
      </c>
      <c r="E93" s="199">
        <f t="shared" si="2"/>
        <v>181.84572506529466</v>
      </c>
      <c r="P93" s="198"/>
      <c r="Q93" s="198"/>
      <c r="R93" s="198"/>
      <c r="S93" s="198"/>
      <c r="T93" s="198"/>
      <c r="U93" s="198"/>
      <c r="V93" s="198"/>
      <c r="W93" s="198"/>
      <c r="X93" s="198"/>
      <c r="Y93" s="198"/>
      <c r="Z93" s="198"/>
      <c r="AA93" s="198"/>
      <c r="AB93" s="198"/>
      <c r="AC93" s="198"/>
      <c r="AD93" s="198"/>
      <c r="AE93" s="198"/>
      <c r="AF93" s="198"/>
      <c r="AG93" s="198"/>
      <c r="AH93" s="198"/>
      <c r="AI93" s="198"/>
      <c r="AJ93" s="198"/>
      <c r="AK93" s="198"/>
      <c r="AL93" s="198"/>
      <c r="AM93" s="198"/>
      <c r="AN93" s="198"/>
      <c r="AO93" s="198"/>
      <c r="AP93" s="198"/>
      <c r="AQ93" s="198"/>
      <c r="AR93" s="198"/>
      <c r="AS93" s="198"/>
      <c r="AT93" s="198"/>
      <c r="AU93" s="198"/>
      <c r="AV93" s="198"/>
      <c r="AW93" s="198"/>
      <c r="AX93" s="198"/>
      <c r="AY93" s="198"/>
      <c r="AZ93" s="198"/>
      <c r="BA93" s="198"/>
      <c r="BB93" s="198"/>
      <c r="BC93" s="198"/>
      <c r="BD93" s="198"/>
      <c r="BE93" s="198"/>
      <c r="BF93" s="198"/>
      <c r="BG93" s="198"/>
      <c r="BH93" s="198"/>
      <c r="BI93" s="198"/>
      <c r="BJ93" s="198"/>
      <c r="BK93" s="198"/>
      <c r="BL93" s="198"/>
      <c r="BM93" s="198"/>
      <c r="BN93" s="198"/>
      <c r="BO93" s="198"/>
      <c r="BP93" s="198"/>
      <c r="BQ93" s="198"/>
      <c r="BR93" s="198"/>
      <c r="BS93" s="198"/>
      <c r="BT93" s="198"/>
      <c r="BU93" s="198"/>
      <c r="BV93" s="198"/>
      <c r="BW93" s="198"/>
      <c r="BX93" s="198"/>
      <c r="BY93" s="198"/>
      <c r="BZ93" s="198"/>
      <c r="CA93" s="198"/>
      <c r="CB93" s="198"/>
      <c r="CC93" s="198"/>
      <c r="CD93" s="198"/>
      <c r="CE93" s="198"/>
      <c r="CF93" s="198"/>
      <c r="CG93" s="198"/>
      <c r="CH93" s="198"/>
      <c r="CI93" s="198"/>
      <c r="CJ93" s="198"/>
      <c r="CK93" s="198"/>
      <c r="CL93" s="198"/>
      <c r="CM93" s="198"/>
      <c r="CN93" s="198"/>
      <c r="CO93" s="198"/>
      <c r="CP93" s="198"/>
      <c r="CQ93" s="198"/>
      <c r="CR93" s="198"/>
      <c r="CS93" s="198"/>
    </row>
    <row r="94" spans="2:97" s="18" customFormat="1" x14ac:dyDescent="0.25">
      <c r="B94" s="68">
        <v>178.87208325</v>
      </c>
      <c r="D94" s="144">
        <v>39783</v>
      </c>
      <c r="E94" s="199">
        <f t="shared" si="2"/>
        <v>181.58421467718873</v>
      </c>
    </row>
    <row r="95" spans="2:97" s="18" customFormat="1" x14ac:dyDescent="0.25">
      <c r="B95" s="68">
        <v>178.19292595266597</v>
      </c>
      <c r="D95" s="144">
        <v>39814</v>
      </c>
      <c r="E95" s="199">
        <f t="shared" si="2"/>
        <v>181.29617064395021</v>
      </c>
    </row>
    <row r="96" spans="2:97" s="18" customFormat="1" x14ac:dyDescent="0.25">
      <c r="B96" s="68">
        <v>177.73378977440268</v>
      </c>
      <c r="D96" s="144">
        <v>39845</v>
      </c>
      <c r="E96" s="199">
        <f t="shared" si="2"/>
        <v>180.85694168013299</v>
      </c>
    </row>
    <row r="97" spans="2:5" s="18" customFormat="1" x14ac:dyDescent="0.25">
      <c r="B97" s="68">
        <v>176.68606868778855</v>
      </c>
      <c r="D97" s="144">
        <v>39873</v>
      </c>
      <c r="E97" s="199">
        <f t="shared" si="2"/>
        <v>180.32182228611418</v>
      </c>
    </row>
    <row r="98" spans="2:5" s="18" customFormat="1" x14ac:dyDescent="0.25">
      <c r="B98" s="68">
        <v>175.48722566468999</v>
      </c>
      <c r="D98" s="144">
        <v>39904</v>
      </c>
      <c r="E98" s="199">
        <f t="shared" si="2"/>
        <v>179.72011264242659</v>
      </c>
    </row>
    <row r="99" spans="2:5" s="18" customFormat="1" x14ac:dyDescent="0.25">
      <c r="B99" s="68">
        <v>175.07366804115404</v>
      </c>
      <c r="D99" s="144">
        <v>39934</v>
      </c>
      <c r="E99" s="199">
        <f t="shared" si="2"/>
        <v>179.20516968514627</v>
      </c>
    </row>
    <row r="100" spans="2:5" s="18" customFormat="1" x14ac:dyDescent="0.25">
      <c r="B100" s="68">
        <v>174.33425619551849</v>
      </c>
      <c r="D100" s="144">
        <v>39965</v>
      </c>
      <c r="E100" s="199">
        <f t="shared" si="2"/>
        <v>178.57782959817584</v>
      </c>
    </row>
    <row r="101" spans="2:5" s="18" customFormat="1" x14ac:dyDescent="0.25">
      <c r="B101" s="68">
        <v>174.54351737744003</v>
      </c>
      <c r="D101" s="144">
        <v>39995</v>
      </c>
      <c r="E101" s="199">
        <f t="shared" si="2"/>
        <v>177.98589453170538</v>
      </c>
    </row>
    <row r="102" spans="2:5" s="18" customFormat="1" x14ac:dyDescent="0.25">
      <c r="B102" s="68">
        <v>173.60622241584565</v>
      </c>
      <c r="D102" s="144">
        <v>40026</v>
      </c>
      <c r="E102" s="199">
        <f t="shared" si="2"/>
        <v>177.3204869735163</v>
      </c>
    </row>
    <row r="103" spans="2:5" s="18" customFormat="1" x14ac:dyDescent="0.25">
      <c r="B103" s="68">
        <v>174.08399343744838</v>
      </c>
      <c r="D103" s="144">
        <v>40057</v>
      </c>
      <c r="E103" s="199">
        <f t="shared" si="2"/>
        <v>176.66041685416232</v>
      </c>
    </row>
    <row r="104" spans="2:5" s="18" customFormat="1" x14ac:dyDescent="0.25">
      <c r="B104" s="68">
        <v>173.97980108474732</v>
      </c>
      <c r="D104" s="144">
        <v>40087</v>
      </c>
      <c r="E104" s="199">
        <f t="shared" si="2"/>
        <v>176.05312473167899</v>
      </c>
    </row>
    <row r="105" spans="2:5" s="18" customFormat="1" x14ac:dyDescent="0.25">
      <c r="B105" s="68">
        <v>172.70029235111582</v>
      </c>
      <c r="D105" s="144">
        <v>40118</v>
      </c>
      <c r="E105" s="199">
        <f t="shared" si="2"/>
        <v>175.44115368606802</v>
      </c>
    </row>
    <row r="106" spans="2:5" s="18" customFormat="1" x14ac:dyDescent="0.25">
      <c r="B106" s="68">
        <v>172.18592964942502</v>
      </c>
      <c r="D106" s="144">
        <v>40148</v>
      </c>
      <c r="E106" s="199">
        <f t="shared" si="2"/>
        <v>174.88397421935349</v>
      </c>
    </row>
    <row r="107" spans="2:5" s="18" customFormat="1" x14ac:dyDescent="0.25">
      <c r="B107" s="68">
        <v>171.63453139369193</v>
      </c>
      <c r="D107" s="144">
        <v>40179</v>
      </c>
      <c r="E107" s="199">
        <f t="shared" si="2"/>
        <v>174.33744133943898</v>
      </c>
    </row>
    <row r="108" spans="2:5" s="18" customFormat="1" x14ac:dyDescent="0.25">
      <c r="B108" s="68">
        <v>170.62498594967388</v>
      </c>
      <c r="D108" s="144">
        <v>40210</v>
      </c>
      <c r="E108" s="199">
        <f t="shared" si="2"/>
        <v>173.74504102071162</v>
      </c>
    </row>
    <row r="109" spans="2:5" s="18" customFormat="1" x14ac:dyDescent="0.25">
      <c r="B109" s="68">
        <v>171.38571608278522</v>
      </c>
      <c r="D109" s="144">
        <v>40238</v>
      </c>
      <c r="E109" s="199">
        <f t="shared" si="2"/>
        <v>173.30334497029469</v>
      </c>
    </row>
    <row r="110" spans="2:5" s="18" customFormat="1" x14ac:dyDescent="0.25">
      <c r="B110" s="68">
        <v>171.914839071687</v>
      </c>
      <c r="D110" s="144">
        <v>40269</v>
      </c>
      <c r="E110" s="199">
        <f t="shared" si="2"/>
        <v>173.00564608754439</v>
      </c>
    </row>
    <row r="111" spans="2:5" s="18" customFormat="1" x14ac:dyDescent="0.25">
      <c r="B111" s="68">
        <v>172.55538032206496</v>
      </c>
      <c r="D111" s="144">
        <v>40299</v>
      </c>
      <c r="E111" s="199">
        <f t="shared" si="2"/>
        <v>172.79578877762034</v>
      </c>
    </row>
    <row r="112" spans="2:5" s="18" customFormat="1" x14ac:dyDescent="0.25">
      <c r="B112" s="68">
        <v>172.92257096794069</v>
      </c>
      <c r="D112" s="144">
        <v>40330</v>
      </c>
      <c r="E112" s="199">
        <f t="shared" si="2"/>
        <v>172.67814834198884</v>
      </c>
    </row>
    <row r="113" spans="2:5" s="18" customFormat="1" x14ac:dyDescent="0.25">
      <c r="B113" s="68">
        <v>172.78134821090495</v>
      </c>
      <c r="D113" s="144">
        <v>40360</v>
      </c>
      <c r="E113" s="199">
        <f t="shared" si="2"/>
        <v>172.53130091144422</v>
      </c>
    </row>
    <row r="114" spans="2:5" s="18" customFormat="1" x14ac:dyDescent="0.25">
      <c r="B114" s="68">
        <v>171.98578155775945</v>
      </c>
      <c r="D114" s="144">
        <v>40391</v>
      </c>
      <c r="E114" s="199">
        <f t="shared" si="2"/>
        <v>172.3962641732704</v>
      </c>
    </row>
    <row r="115" spans="2:5" s="18" customFormat="1" x14ac:dyDescent="0.25">
      <c r="B115" s="68">
        <v>171.32682814385501</v>
      </c>
      <c r="D115" s="144">
        <v>40422</v>
      </c>
      <c r="E115" s="199">
        <f t="shared" si="2"/>
        <v>172.16650039880429</v>
      </c>
    </row>
    <row r="116" spans="2:5" s="18" customFormat="1" x14ac:dyDescent="0.25">
      <c r="B116" s="68">
        <v>171.33298128922993</v>
      </c>
      <c r="D116" s="144">
        <v>40452</v>
      </c>
      <c r="E116" s="199">
        <f t="shared" si="2"/>
        <v>171.94593208251115</v>
      </c>
    </row>
    <row r="117" spans="2:5" s="18" customFormat="1" x14ac:dyDescent="0.25">
      <c r="B117" s="68">
        <v>171.01028356324716</v>
      </c>
      <c r="D117" s="144">
        <v>40483</v>
      </c>
      <c r="E117" s="199">
        <f t="shared" si="2"/>
        <v>171.80509801685545</v>
      </c>
    </row>
    <row r="118" spans="2:5" s="18" customFormat="1" x14ac:dyDescent="0.25">
      <c r="B118" s="68">
        <v>169.92526607938322</v>
      </c>
      <c r="D118" s="144">
        <v>40513</v>
      </c>
      <c r="E118" s="199">
        <f t="shared" si="2"/>
        <v>171.61670938601864</v>
      </c>
    </row>
    <row r="119" spans="2:5" s="18" customFormat="1" x14ac:dyDescent="0.25">
      <c r="B119" s="68">
        <v>168.8418422404927</v>
      </c>
      <c r="D119" s="144">
        <v>40544</v>
      </c>
      <c r="E119" s="199">
        <f t="shared" si="2"/>
        <v>171.38398528991868</v>
      </c>
    </row>
    <row r="120" spans="2:5" s="18" customFormat="1" x14ac:dyDescent="0.25">
      <c r="B120" s="68">
        <v>171.12113908693897</v>
      </c>
      <c r="D120" s="144">
        <v>40575</v>
      </c>
      <c r="E120" s="199">
        <f t="shared" si="2"/>
        <v>171.42533138469079</v>
      </c>
    </row>
    <row r="121" spans="2:5" s="18" customFormat="1" x14ac:dyDescent="0.25">
      <c r="B121" s="68">
        <v>172.16235927254684</v>
      </c>
      <c r="D121" s="144">
        <v>40603</v>
      </c>
      <c r="E121" s="199">
        <f t="shared" si="2"/>
        <v>171.49005165050426</v>
      </c>
    </row>
    <row r="122" spans="2:5" s="18" customFormat="1" x14ac:dyDescent="0.25">
      <c r="B122" s="68">
        <v>173.0981080130976</v>
      </c>
      <c r="D122" s="144">
        <v>40634</v>
      </c>
      <c r="E122" s="199">
        <f t="shared" si="2"/>
        <v>171.58865739562179</v>
      </c>
    </row>
    <row r="123" spans="2:5" s="18" customFormat="1" x14ac:dyDescent="0.25">
      <c r="B123" s="68">
        <v>173.75945274442091</v>
      </c>
      <c r="D123" s="144">
        <v>40664</v>
      </c>
      <c r="E123" s="199">
        <f t="shared" ref="E123:E152" si="3">+AVERAGE(B112:B123)</f>
        <v>171.68899676415143</v>
      </c>
    </row>
    <row r="124" spans="2:5" s="18" customFormat="1" x14ac:dyDescent="0.25">
      <c r="B124" s="68">
        <v>173.80976084631141</v>
      </c>
      <c r="D124" s="144">
        <v>40695</v>
      </c>
      <c r="E124" s="199">
        <f t="shared" si="3"/>
        <v>171.76292925401569</v>
      </c>
    </row>
    <row r="125" spans="2:5" s="18" customFormat="1" x14ac:dyDescent="0.25">
      <c r="B125" s="68">
        <v>174.5531997784334</v>
      </c>
      <c r="D125" s="144">
        <v>40725</v>
      </c>
      <c r="E125" s="199">
        <f t="shared" si="3"/>
        <v>171.91058355130971</v>
      </c>
    </row>
    <row r="126" spans="2:5" s="18" customFormat="1" x14ac:dyDescent="0.25">
      <c r="B126" s="68">
        <v>175.39541174179189</v>
      </c>
      <c r="D126" s="144">
        <v>40756</v>
      </c>
      <c r="E126" s="199">
        <f t="shared" si="3"/>
        <v>172.19471939997911</v>
      </c>
    </row>
    <row r="127" spans="2:5" s="18" customFormat="1" x14ac:dyDescent="0.25">
      <c r="B127" s="68">
        <v>175.3175550845958</v>
      </c>
      <c r="D127" s="144">
        <v>40787</v>
      </c>
      <c r="E127" s="199">
        <f t="shared" si="3"/>
        <v>172.52727997837414</v>
      </c>
    </row>
    <row r="128" spans="2:5" s="18" customFormat="1" x14ac:dyDescent="0.25">
      <c r="B128" s="18">
        <v>176.13338998705623</v>
      </c>
      <c r="D128" s="144">
        <v>40817</v>
      </c>
      <c r="E128" s="199">
        <f t="shared" si="3"/>
        <v>172.92731403652633</v>
      </c>
    </row>
    <row r="129" spans="2:5" s="18" customFormat="1" x14ac:dyDescent="0.25">
      <c r="B129" s="18">
        <v>176.11566603250833</v>
      </c>
      <c r="D129" s="144">
        <v>40848</v>
      </c>
      <c r="E129" s="199">
        <f t="shared" si="3"/>
        <v>173.35276257563143</v>
      </c>
    </row>
    <row r="130" spans="2:5" s="18" customFormat="1" x14ac:dyDescent="0.25">
      <c r="B130" s="18">
        <v>175.92633364959468</v>
      </c>
      <c r="D130" s="144">
        <v>40878</v>
      </c>
      <c r="E130" s="199">
        <f t="shared" si="3"/>
        <v>173.8528515398157</v>
      </c>
    </row>
    <row r="131" spans="2:5" s="18" customFormat="1" x14ac:dyDescent="0.25">
      <c r="B131" s="18">
        <v>174.89412463252077</v>
      </c>
      <c r="D131" s="144">
        <v>40909</v>
      </c>
      <c r="E131" s="199">
        <f t="shared" si="3"/>
        <v>174.35720840581806</v>
      </c>
    </row>
    <row r="132" spans="2:5" s="18" customFormat="1" x14ac:dyDescent="0.25">
      <c r="B132" s="18">
        <v>175.60868302228664</v>
      </c>
      <c r="D132" s="144">
        <v>40940</v>
      </c>
      <c r="E132" s="199">
        <f t="shared" si="3"/>
        <v>174.73117040043039</v>
      </c>
    </row>
    <row r="133" spans="2:5" s="18" customFormat="1" x14ac:dyDescent="0.25">
      <c r="B133" s="18">
        <v>175.54810769787426</v>
      </c>
      <c r="D133" s="144">
        <v>40969</v>
      </c>
      <c r="E133" s="199">
        <f t="shared" si="3"/>
        <v>175.01331610254101</v>
      </c>
    </row>
    <row r="134" spans="2:5" s="18" customFormat="1" x14ac:dyDescent="0.25">
      <c r="B134" s="18">
        <v>175.98939002441892</v>
      </c>
      <c r="D134" s="144">
        <v>41000</v>
      </c>
      <c r="E134" s="199">
        <f t="shared" si="3"/>
        <v>175.2542562701511</v>
      </c>
    </row>
    <row r="135" spans="2:5" s="18" customFormat="1" x14ac:dyDescent="0.25">
      <c r="B135" s="18">
        <v>175.60279708667807</v>
      </c>
      <c r="D135" s="144">
        <v>41030</v>
      </c>
      <c r="E135" s="199">
        <f t="shared" si="3"/>
        <v>175.40786829867253</v>
      </c>
    </row>
    <row r="136" spans="2:5" s="18" customFormat="1" x14ac:dyDescent="0.25">
      <c r="B136" s="18">
        <v>174.88666216800218</v>
      </c>
      <c r="D136" s="144">
        <v>41061</v>
      </c>
      <c r="E136" s="199">
        <f t="shared" si="3"/>
        <v>175.49761007548011</v>
      </c>
    </row>
    <row r="137" spans="2:5" s="18" customFormat="1" x14ac:dyDescent="0.25">
      <c r="B137" s="18">
        <v>175.61689370100027</v>
      </c>
      <c r="D137" s="144">
        <v>41091</v>
      </c>
      <c r="E137" s="199">
        <f t="shared" si="3"/>
        <v>175.58625123569402</v>
      </c>
    </row>
    <row r="138" spans="2:5" s="18" customFormat="1" x14ac:dyDescent="0.25">
      <c r="B138" s="18">
        <v>175.88092643636693</v>
      </c>
      <c r="D138" s="144">
        <v>41122</v>
      </c>
      <c r="E138" s="199">
        <f t="shared" si="3"/>
        <v>175.62671079357526</v>
      </c>
    </row>
    <row r="139" spans="2:5" s="18" customFormat="1" x14ac:dyDescent="0.25">
      <c r="B139" s="18">
        <v>175.24802506761907</v>
      </c>
      <c r="D139" s="144">
        <v>41153</v>
      </c>
      <c r="E139" s="199">
        <f t="shared" si="3"/>
        <v>175.62091662549389</v>
      </c>
    </row>
    <row r="140" spans="2:5" s="18" customFormat="1" x14ac:dyDescent="0.25">
      <c r="B140" s="18">
        <v>175.0164487973434</v>
      </c>
      <c r="D140" s="144">
        <v>41183</v>
      </c>
      <c r="E140" s="199">
        <f t="shared" si="3"/>
        <v>175.5278381930178</v>
      </c>
    </row>
    <row r="141" spans="2:5" s="18" customFormat="1" x14ac:dyDescent="0.25">
      <c r="B141" s="18">
        <v>175.21696816792522</v>
      </c>
      <c r="D141" s="144">
        <v>41214</v>
      </c>
      <c r="E141" s="199">
        <f t="shared" si="3"/>
        <v>175.45294670430255</v>
      </c>
    </row>
    <row r="142" spans="2:5" s="18" customFormat="1" x14ac:dyDescent="0.25">
      <c r="B142" s="18">
        <v>175.34522989375304</v>
      </c>
      <c r="D142" s="144">
        <v>41244</v>
      </c>
      <c r="E142" s="199">
        <f t="shared" si="3"/>
        <v>175.40452139131571</v>
      </c>
    </row>
    <row r="143" spans="2:5" s="18" customFormat="1" x14ac:dyDescent="0.25">
      <c r="B143" s="200">
        <v>175.74055489422733</v>
      </c>
      <c r="D143" s="144">
        <v>41275</v>
      </c>
      <c r="E143" s="199">
        <f t="shared" si="3"/>
        <v>175.47505724645794</v>
      </c>
    </row>
    <row r="144" spans="2:5" s="18" customFormat="1" x14ac:dyDescent="0.25">
      <c r="B144" s="200">
        <v>176.0044443801211</v>
      </c>
      <c r="D144" s="144">
        <v>41306</v>
      </c>
      <c r="E144" s="199">
        <f t="shared" si="3"/>
        <v>175.50803735961082</v>
      </c>
    </row>
    <row r="145" spans="2:8" s="18" customFormat="1" x14ac:dyDescent="0.25">
      <c r="B145" s="200">
        <v>176.88194699082644</v>
      </c>
      <c r="D145" s="144">
        <v>41334</v>
      </c>
      <c r="E145" s="199">
        <f t="shared" si="3"/>
        <v>175.61919063402345</v>
      </c>
    </row>
    <row r="146" spans="2:8" s="18" customFormat="1" x14ac:dyDescent="0.25">
      <c r="B146" s="200">
        <v>176.93806881644224</v>
      </c>
      <c r="D146" s="144">
        <v>41365</v>
      </c>
      <c r="E146" s="199">
        <f t="shared" si="3"/>
        <v>175.69824720002543</v>
      </c>
    </row>
    <row r="147" spans="2:8" s="18" customFormat="1" x14ac:dyDescent="0.25">
      <c r="B147" s="200">
        <v>176.48715451895046</v>
      </c>
      <c r="D147" s="144">
        <v>41395</v>
      </c>
      <c r="E147" s="199">
        <f t="shared" si="3"/>
        <v>175.77194365271478</v>
      </c>
    </row>
    <row r="148" spans="2:8" s="18" customFormat="1" x14ac:dyDescent="0.25">
      <c r="B148" s="200">
        <v>175.80100178324525</v>
      </c>
      <c r="D148" s="144">
        <v>41426</v>
      </c>
      <c r="E148" s="199">
        <f t="shared" si="3"/>
        <v>175.84813862065172</v>
      </c>
    </row>
    <row r="149" spans="2:8" s="18" customFormat="1" x14ac:dyDescent="0.25">
      <c r="B149" s="200">
        <v>175.99678675382285</v>
      </c>
      <c r="D149" s="144">
        <v>41456</v>
      </c>
      <c r="E149" s="199">
        <f t="shared" si="3"/>
        <v>175.87979637505362</v>
      </c>
    </row>
    <row r="150" spans="2:8" s="18" customFormat="1" x14ac:dyDescent="0.25">
      <c r="B150" s="200">
        <v>175.81722319859404</v>
      </c>
      <c r="D150" s="144">
        <v>41487</v>
      </c>
      <c r="E150" s="199">
        <f t="shared" si="3"/>
        <v>175.87448777190585</v>
      </c>
    </row>
    <row r="151" spans="2:8" s="18" customFormat="1" x14ac:dyDescent="0.25">
      <c r="B151" s="200">
        <v>175.57559310163703</v>
      </c>
      <c r="D151" s="144">
        <v>41518</v>
      </c>
      <c r="E151" s="199">
        <f t="shared" si="3"/>
        <v>175.90178510807402</v>
      </c>
    </row>
    <row r="152" spans="2:8" s="18" customFormat="1" x14ac:dyDescent="0.25">
      <c r="B152" s="200">
        <v>176.24440347642874</v>
      </c>
      <c r="D152" s="144">
        <v>41548</v>
      </c>
      <c r="E152" s="199">
        <f t="shared" si="3"/>
        <v>176.00411466466448</v>
      </c>
    </row>
    <row r="153" spans="2:8" s="18" customFormat="1" x14ac:dyDescent="0.25">
      <c r="B153" s="200">
        <v>177.13013717101092</v>
      </c>
      <c r="D153" s="144">
        <v>41579</v>
      </c>
      <c r="E153" s="199">
        <f t="shared" ref="E153:E164" si="4">+AVERAGE(B142:B153)</f>
        <v>176.16354541492163</v>
      </c>
    </row>
    <row r="154" spans="2:8" s="18" customFormat="1" x14ac:dyDescent="0.25">
      <c r="B154" s="200">
        <v>176.57504950684537</v>
      </c>
      <c r="D154" s="144">
        <v>41609</v>
      </c>
      <c r="E154" s="199">
        <f t="shared" si="4"/>
        <v>176.2660303826793</v>
      </c>
    </row>
    <row r="155" spans="2:8" s="18" customFormat="1" x14ac:dyDescent="0.25">
      <c r="B155" s="200">
        <v>176.16307982962482</v>
      </c>
      <c r="D155" s="144">
        <v>41640</v>
      </c>
      <c r="E155" s="199">
        <f t="shared" si="4"/>
        <v>176.30124079396242</v>
      </c>
    </row>
    <row r="156" spans="2:8" s="18" customFormat="1" x14ac:dyDescent="0.25">
      <c r="B156" s="200">
        <v>175.64688511221786</v>
      </c>
      <c r="D156" s="144">
        <v>41671</v>
      </c>
      <c r="E156" s="199">
        <f t="shared" si="4"/>
        <v>176.2714441883038</v>
      </c>
    </row>
    <row r="157" spans="2:8" s="18" customFormat="1" x14ac:dyDescent="0.25">
      <c r="B157" s="200">
        <v>175.90805614796184</v>
      </c>
      <c r="D157" s="144">
        <v>41699</v>
      </c>
      <c r="E157" s="199">
        <f t="shared" si="4"/>
        <v>176.19028661806513</v>
      </c>
    </row>
    <row r="158" spans="2:8" s="29" customFormat="1" x14ac:dyDescent="0.25">
      <c r="B158" s="200">
        <v>176.07034946021145</v>
      </c>
      <c r="D158" s="144">
        <v>41730</v>
      </c>
      <c r="E158" s="199">
        <f t="shared" si="4"/>
        <v>176.11797667171254</v>
      </c>
    </row>
    <row r="159" spans="2:8" s="29" customFormat="1" x14ac:dyDescent="0.25">
      <c r="B159" s="200">
        <v>175.2056640965437</v>
      </c>
      <c r="D159" s="144">
        <v>41760</v>
      </c>
      <c r="E159" s="199">
        <f t="shared" si="4"/>
        <v>176.01118580317868</v>
      </c>
      <c r="F159" s="201">
        <f>+E159/E154*100-100</f>
        <v>-0.14457951934774371</v>
      </c>
      <c r="G159" s="201">
        <f>+E159/E147*100-100</f>
        <v>0.13610940716259279</v>
      </c>
      <c r="H159" s="201">
        <f>+E159/E135*100-100</f>
        <v>0.34395122086476704</v>
      </c>
    </row>
    <row r="160" spans="2:8" s="29" customFormat="1" x14ac:dyDescent="0.25">
      <c r="B160" s="200">
        <v>175.04058788344867</v>
      </c>
      <c r="D160" s="144">
        <v>41791</v>
      </c>
      <c r="E160" s="199">
        <f t="shared" si="4"/>
        <v>175.94781797819562</v>
      </c>
    </row>
    <row r="161" spans="2:5" s="29" customFormat="1" x14ac:dyDescent="0.25">
      <c r="B161" s="200">
        <v>174.8762164930852</v>
      </c>
      <c r="D161" s="144">
        <v>41821</v>
      </c>
      <c r="E161" s="199">
        <f t="shared" si="4"/>
        <v>175.85443712313415</v>
      </c>
    </row>
    <row r="162" spans="2:5" s="29" customFormat="1" x14ac:dyDescent="0.25">
      <c r="B162" s="200">
        <v>174.62495738152063</v>
      </c>
      <c r="D162" s="144">
        <v>41852</v>
      </c>
      <c r="E162" s="199">
        <f t="shared" si="4"/>
        <v>175.75508163837799</v>
      </c>
    </row>
    <row r="163" spans="2:5" s="29" customFormat="1" x14ac:dyDescent="0.25">
      <c r="B163" s="200">
        <v>174.37214811325532</v>
      </c>
      <c r="D163" s="144">
        <v>41883</v>
      </c>
      <c r="E163" s="199">
        <f t="shared" si="4"/>
        <v>175.65479455601283</v>
      </c>
    </row>
    <row r="164" spans="2:5" s="29" customFormat="1" x14ac:dyDescent="0.25">
      <c r="B164" s="200">
        <v>174.08565228194686</v>
      </c>
      <c r="D164" s="144">
        <v>41913</v>
      </c>
      <c r="E164" s="199">
        <f t="shared" si="4"/>
        <v>175.47489862313935</v>
      </c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ignoredErrors>
    <ignoredError sqref="E152:E164 E47:F151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Area censada</vt:lpstr>
      <vt:lpstr>Area proceso edificaciones</vt:lpstr>
      <vt:lpstr>Area proceso vivienda</vt:lpstr>
      <vt:lpstr>Area proceso otros destinos</vt:lpstr>
      <vt:lpstr>Area nueva edificaciones</vt:lpstr>
      <vt:lpstr>Area nueva vivienda</vt:lpstr>
      <vt:lpstr>Area nueva VIS</vt:lpstr>
      <vt:lpstr>Area nueva No VIS</vt:lpstr>
      <vt:lpstr>Area nueva VIP</vt:lpstr>
      <vt:lpstr>Area nueva VIS 70-135smlm</vt:lpstr>
      <vt:lpstr>Area nueva otros destinos</vt:lpstr>
      <vt:lpstr>Resumen licencias area</vt:lpstr>
      <vt:lpstr>Resumen precios y costos</vt:lpstr>
      <vt:lpstr>Resumen empleo</vt:lpstr>
      <vt:lpstr>Resumen ventas vivienda</vt:lpstr>
      <vt:lpstr>Despachos cemento</vt:lpstr>
      <vt:lpstr>Insumos importados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</vt:lpstr>
      <vt:lpstr>Histórico ventas VIS 70-135sml</vt:lpstr>
      <vt:lpstr>Histórico ventas No VIS</vt:lpstr>
      <vt:lpstr>Histórico oferta vivienda</vt:lpstr>
      <vt:lpstr>Histórico rotación</vt:lpstr>
      <vt:lpstr>Histórico IPC</vt:lpstr>
      <vt:lpstr>Histórico ICCV</vt:lpstr>
      <vt:lpstr>'Area censada'!Área_de_impresión</vt:lpstr>
      <vt:lpstr>'Area nueva edificaciones'!Área_de_impresión</vt:lpstr>
      <vt:lpstr>'Area nueva No VIS'!Área_de_impresión</vt:lpstr>
      <vt:lpstr>'Area nueva otros destinos'!Área_de_impresión</vt:lpstr>
      <vt:lpstr>'Area nueva VIP'!Área_de_impresión</vt:lpstr>
      <vt:lpstr>'Area nueva VIS'!Área_de_impresión</vt:lpstr>
      <vt:lpstr>'Area nueva VIS 70-135smlm'!Área_de_impresión</vt:lpstr>
      <vt:lpstr>'Area nueva vivienda'!Área_de_impresión</vt:lpstr>
      <vt:lpstr>'Area proceso edificaciones'!Área_de_impresión</vt:lpstr>
      <vt:lpstr>'Area proceso otros destinos'!Área_de_impresión</vt:lpstr>
      <vt:lpstr>'Area proceso vivienda'!Área_de_impresión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area'!Área_de_impresión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Berna Rocio Bustamente Palma</cp:lastModifiedBy>
  <cp:lastPrinted>2014-10-10T21:18:20Z</cp:lastPrinted>
  <dcterms:created xsi:type="dcterms:W3CDTF">2009-04-02T15:53:30Z</dcterms:created>
  <dcterms:modified xsi:type="dcterms:W3CDTF">2015-01-14T13:14:52Z</dcterms:modified>
</cp:coreProperties>
</file>