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calcChain.xml><?xml version="1.0" encoding="utf-8"?>
<calcChain xmlns="http://schemas.openxmlformats.org/spreadsheetml/2006/main">
  <c r="E16" i="5" l="1"/>
  <c r="E17" i="5"/>
  <c r="E18" i="5"/>
  <c r="E19" i="5"/>
  <c r="E20" i="5"/>
  <c r="E21" i="5"/>
  <c r="E15" i="5"/>
  <c r="J24" i="5" l="1"/>
  <c r="I24" i="5"/>
  <c r="D24" i="5"/>
  <c r="C24" i="5"/>
  <c r="C23" i="5"/>
  <c r="E24" i="5" l="1"/>
  <c r="L24" i="5"/>
  <c r="K24" i="5"/>
  <c r="F24" i="5"/>
  <c r="I14" i="5" l="1"/>
  <c r="C14" i="5"/>
  <c r="J14" i="4"/>
  <c r="I14" i="4"/>
  <c r="D14" i="4"/>
  <c r="C14" i="4"/>
  <c r="K32" i="19" l="1"/>
  <c r="K31" i="19"/>
  <c r="K30" i="19"/>
  <c r="K29" i="19"/>
  <c r="K28" i="19"/>
  <c r="K27" i="19"/>
  <c r="K26" i="19"/>
  <c r="K25" i="19"/>
  <c r="K24" i="19"/>
  <c r="K23" i="19"/>
  <c r="K22" i="19"/>
  <c r="K21" i="19"/>
  <c r="K20" i="19"/>
  <c r="K19" i="19"/>
  <c r="K18" i="19"/>
  <c r="K17" i="19"/>
  <c r="K16" i="19"/>
  <c r="K15" i="19"/>
  <c r="K14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E15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28" i="19"/>
  <c r="E29" i="19"/>
  <c r="E30" i="19"/>
  <c r="E31" i="19"/>
  <c r="E32" i="19"/>
  <c r="E14" i="19"/>
  <c r="E14" i="11"/>
  <c r="H14" i="11"/>
  <c r="K14" i="11"/>
  <c r="K32" i="11"/>
  <c r="K31" i="11"/>
  <c r="K30" i="11"/>
  <c r="K29" i="11"/>
  <c r="K28" i="11"/>
  <c r="K27" i="11"/>
  <c r="K26" i="11"/>
  <c r="K25" i="11"/>
  <c r="K24" i="11"/>
  <c r="K23" i="11"/>
  <c r="K22" i="11"/>
  <c r="K21" i="11"/>
  <c r="K20" i="11"/>
  <c r="K19" i="11"/>
  <c r="K18" i="11"/>
  <c r="K17" i="11"/>
  <c r="K16" i="11"/>
  <c r="K15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E32" i="11"/>
  <c r="E31" i="11"/>
  <c r="E30" i="11"/>
  <c r="E29" i="11"/>
  <c r="E28" i="11"/>
  <c r="E27" i="11"/>
  <c r="E26" i="11"/>
  <c r="E25" i="11"/>
  <c r="E24" i="11"/>
  <c r="E23" i="11"/>
  <c r="E22" i="11"/>
  <c r="E21" i="11"/>
  <c r="E20" i="11"/>
  <c r="E19" i="11"/>
  <c r="E18" i="11"/>
  <c r="E17" i="11"/>
  <c r="E16" i="11"/>
  <c r="E15" i="11"/>
  <c r="E31" i="10"/>
  <c r="E30" i="10"/>
  <c r="E17" i="10"/>
  <c r="E20" i="10"/>
  <c r="E14" i="10"/>
  <c r="E23" i="10"/>
  <c r="E29" i="10"/>
  <c r="E25" i="10"/>
  <c r="E21" i="10"/>
  <c r="E26" i="10"/>
  <c r="E32" i="10"/>
  <c r="E22" i="10"/>
  <c r="E28" i="10"/>
  <c r="E16" i="10"/>
  <c r="E15" i="10"/>
  <c r="E18" i="10"/>
  <c r="E27" i="10"/>
  <c r="E19" i="10"/>
  <c r="E24" i="10"/>
  <c r="I23" i="5"/>
  <c r="F16" i="5"/>
  <c r="F17" i="5"/>
  <c r="F18" i="5"/>
  <c r="F19" i="5"/>
  <c r="F20" i="5"/>
  <c r="F21" i="5"/>
  <c r="K16" i="5"/>
  <c r="L16" i="5"/>
  <c r="K17" i="5"/>
  <c r="L17" i="5"/>
  <c r="K18" i="5"/>
  <c r="L18" i="5"/>
  <c r="K19" i="5"/>
  <c r="L19" i="5"/>
  <c r="K20" i="5"/>
  <c r="L20" i="5"/>
  <c r="K21" i="5"/>
  <c r="L21" i="5"/>
  <c r="J14" i="5"/>
  <c r="D14" i="5"/>
  <c r="G24" i="5" l="1"/>
  <c r="E14" i="5"/>
  <c r="M17" i="5"/>
  <c r="M21" i="5"/>
  <c r="M19" i="5"/>
  <c r="M18" i="5"/>
  <c r="M14" i="5"/>
  <c r="M15" i="5"/>
  <c r="M16" i="5"/>
  <c r="M20" i="5"/>
  <c r="M24" i="5"/>
  <c r="G21" i="5"/>
  <c r="G18" i="5"/>
  <c r="G16" i="5"/>
  <c r="G19" i="5"/>
  <c r="G20" i="5"/>
  <c r="G17" i="5"/>
  <c r="E32" i="18"/>
  <c r="E26" i="18"/>
  <c r="E25" i="18"/>
  <c r="E22" i="18"/>
  <c r="E18" i="18"/>
  <c r="E30" i="18"/>
  <c r="E16" i="18"/>
  <c r="E17" i="18"/>
  <c r="E27" i="18"/>
  <c r="E31" i="18"/>
  <c r="E21" i="18"/>
  <c r="E20" i="18"/>
  <c r="E23" i="18"/>
  <c r="E14" i="18"/>
  <c r="E15" i="18"/>
  <c r="E19" i="18"/>
  <c r="E29" i="18"/>
  <c r="E24" i="18"/>
  <c r="E28" i="18"/>
  <c r="E29" i="17"/>
  <c r="E28" i="17"/>
  <c r="E26" i="17"/>
  <c r="E31" i="17"/>
  <c r="E14" i="17"/>
  <c r="E22" i="17"/>
  <c r="E32" i="17"/>
  <c r="E18" i="17"/>
  <c r="E16" i="17"/>
  <c r="E21" i="17"/>
  <c r="E30" i="17"/>
  <c r="E23" i="17"/>
  <c r="E24" i="17"/>
  <c r="E27" i="17"/>
  <c r="E15" i="17"/>
  <c r="E19" i="17"/>
  <c r="E20" i="17"/>
  <c r="E17" i="17"/>
  <c r="E25" i="17"/>
  <c r="E26" i="9"/>
  <c r="E24" i="9"/>
  <c r="E28" i="9"/>
  <c r="E18" i="9"/>
  <c r="E30" i="9"/>
  <c r="E16" i="9"/>
  <c r="E29" i="9"/>
  <c r="E25" i="9"/>
  <c r="E22" i="9"/>
  <c r="E19" i="9"/>
  <c r="E14" i="9"/>
  <c r="E21" i="9"/>
  <c r="E27" i="9"/>
  <c r="E20" i="9"/>
  <c r="E23" i="9"/>
  <c r="E15" i="9"/>
  <c r="E17" i="9"/>
  <c r="E31" i="9"/>
  <c r="E32" i="9"/>
  <c r="L15" i="5"/>
  <c r="K15" i="5"/>
  <c r="K14" i="5"/>
  <c r="G15" i="5"/>
  <c r="F15" i="5"/>
  <c r="G14" i="5"/>
  <c r="L14" i="5"/>
  <c r="F14" i="5"/>
  <c r="J23" i="5"/>
  <c r="K23" i="5" s="1"/>
  <c r="D23" i="5"/>
  <c r="F23" i="5" s="1"/>
  <c r="M23" i="5" l="1"/>
  <c r="D48" i="5" s="1"/>
  <c r="D49" i="5" s="1"/>
  <c r="E23" i="5"/>
  <c r="G23" i="5"/>
  <c r="C48" i="5" s="1"/>
  <c r="C49" i="5" s="1"/>
  <c r="L23" i="5"/>
  <c r="L22" i="4"/>
  <c r="L21" i="4"/>
  <c r="L20" i="4"/>
  <c r="L19" i="4"/>
  <c r="L18" i="4"/>
  <c r="L17" i="4"/>
  <c r="L16" i="4"/>
  <c r="L15" i="4"/>
  <c r="F22" i="4"/>
  <c r="F21" i="4"/>
  <c r="F20" i="4"/>
  <c r="F19" i="4"/>
  <c r="F18" i="4"/>
  <c r="F17" i="4"/>
  <c r="F16" i="4"/>
  <c r="F15" i="4"/>
  <c r="K22" i="4"/>
  <c r="K21" i="4"/>
  <c r="K20" i="4"/>
  <c r="K19" i="4"/>
  <c r="K18" i="4"/>
  <c r="K17" i="4"/>
  <c r="K16" i="4"/>
  <c r="K15" i="4"/>
  <c r="E22" i="4"/>
  <c r="E21" i="4"/>
  <c r="E20" i="4"/>
  <c r="E19" i="4"/>
  <c r="E18" i="4"/>
  <c r="E17" i="4"/>
  <c r="E16" i="4"/>
  <c r="E15" i="4"/>
  <c r="G19" i="4"/>
  <c r="M15" i="4" l="1"/>
  <c r="M19" i="4"/>
  <c r="M14" i="4"/>
  <c r="M17" i="4"/>
  <c r="M18" i="4"/>
  <c r="M16" i="4"/>
  <c r="M20" i="4"/>
  <c r="M21" i="4"/>
  <c r="M22" i="4"/>
  <c r="K14" i="4"/>
  <c r="L14" i="4"/>
  <c r="E14" i="4"/>
  <c r="G14" i="4"/>
  <c r="G18" i="4"/>
  <c r="G22" i="4"/>
  <c r="G15" i="4"/>
  <c r="F14" i="4"/>
  <c r="G16" i="4"/>
  <c r="G20" i="4"/>
  <c r="G17" i="4"/>
  <c r="G21" i="4"/>
  <c r="A37" i="19" l="1"/>
  <c r="A36" i="18"/>
  <c r="A36" i="17"/>
  <c r="A37" i="11"/>
  <c r="A36" i="10"/>
  <c r="A36" i="9"/>
  <c r="A45" i="5" l="1"/>
  <c r="B9" i="5"/>
  <c r="A42" i="4" l="1"/>
  <c r="B9" i="4"/>
</calcChain>
</file>

<file path=xl/sharedStrings.xml><?xml version="1.0" encoding="utf-8"?>
<sst xmlns="http://schemas.openxmlformats.org/spreadsheetml/2006/main" count="1492" uniqueCount="227">
  <si>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</si>
  <si>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</si>
  <si>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</si>
  <si>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</si>
  <si>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</si>
  <si>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</si>
  <si>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</si>
  <si>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</si>
  <si>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</si>
  <si>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</si>
  <si>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</si>
  <si>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</si>
  <si>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</si>
  <si>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</si>
  <si>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</si>
  <si>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</si>
  <si>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</si>
  <si>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</si>
  <si>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</si>
  <si>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</si>
  <si>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</si>
  <si>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</si>
  <si>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</si>
  <si>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</si>
  <si>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</si>
  <si>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</si>
  <si>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</si>
  <si>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</si>
  <si>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</si>
  <si>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</si>
  <si>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</si>
  <si>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</si>
  <si>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</si>
  <si>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</si>
  <si>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</si>
  <si>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</si>
  <si>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</si>
  <si>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</si>
  <si>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</si>
  <si>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</si>
  <si>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</si>
  <si>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</si>
  <si>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</si>
  <si>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</si>
  <si>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</si>
  <si>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</si>
  <si>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</si>
  <si>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</si>
  <si>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</si>
  <si>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</si>
  <si>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</si>
  <si>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</si>
  <si>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</si>
  <si>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</si>
  <si>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</si>
  <si>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</si>
  <si>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</si>
  <si>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</si>
  <si>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</si>
  <si>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</si>
  <si>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</si>
  <si>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</si>
  <si>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</si>
  <si>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</si>
  <si>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</si>
  <si>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</si>
  <si>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</si>
  <si>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</si>
  <si>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</si>
  <si>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</si>
  <si>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</si>
  <si>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</si>
  <si>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</si>
  <si>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</si>
  <si>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</si>
  <si>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</si>
  <si>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</si>
  <si>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</si>
  <si>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</si>
  <si>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</si>
  <si>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</si>
  <si>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</si>
  <si>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</si>
  <si>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</si>
  <si>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</si>
  <si>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</si>
  <si>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</si>
  <si>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</si>
  <si>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</si>
  <si>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</si>
  <si>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</si>
  <si>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</si>
  <si>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</si>
  <si>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</si>
  <si>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</si>
  <si>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</si>
  <si>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</si>
  <si>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</si>
  <si>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</si>
  <si>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</si>
  <si>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</si>
  <si>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</si>
  <si>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</si>
  <si>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</si>
  <si>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</si>
  <si>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</si>
  <si>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</si>
  <si>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</si>
  <si>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</si>
  <si>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</si>
  <si>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</si>
  <si>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</si>
  <si>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</si>
  <si>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</si>
  <si>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</si>
  <si>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</si>
  <si>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</si>
  <si>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</si>
  <si>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</si>
  <si>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</si>
  <si>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</si>
  <si>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</si>
  <si>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</si>
  <si>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</si>
  <si>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</si>
  <si>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</si>
  <si>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</si>
  <si>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</si>
  <si>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</si>
  <si>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</si>
  <si>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</si>
  <si>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Suba:</t>
  </si>
  <si>
    <t>Principales cifras del mercado laboral para la localidad de Suba de Bogotá</t>
  </si>
  <si>
    <t>Ocupados por rama de actividad en la localidad de Suba de Bogotá</t>
  </si>
  <si>
    <t>Distribución de ocupados en la localidad de Suba de Bogotá</t>
  </si>
  <si>
    <t>Ocupados según posición ocupacional en la localidad de Suba de Bogotá</t>
  </si>
  <si>
    <t>en la localidad de Suba de Bogotá</t>
  </si>
  <si>
    <t>Ocupados por rama de actividad según genero en la localidad de Suba de Bogotá</t>
  </si>
  <si>
    <t>de actividad en la localidad de Suba de Bogotá</t>
  </si>
  <si>
    <t>Ocupados por posición ocupacional según genero en la localidad de Suba de Bogotá</t>
  </si>
  <si>
    <t>ocupacional en la localidad de Suba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</si>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</sst>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142371.13776667402</c:v>
                </c:pt>
                <c:pt idx="1">
                  <c:v>154238.76068289223</c:v>
                </c:pt>
                <c:pt idx="2">
                  <c:v>48331.462499229216</c:v>
                </c:pt>
                <c:pt idx="3">
                  <c:v>103961.13516146291</c:v>
                </c:pt>
                <c:pt idx="4">
                  <c:v>20048.411115651397</c:v>
                </c:pt>
                <c:pt idx="5">
                  <c:v>55078.905911993861</c:v>
                </c:pt>
                <c:pt idx="6">
                  <c:v>31094.387174570424</c:v>
                </c:pt>
                <c:pt idx="7">
                  <c:v>34427.344110491758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65.036891160972701</c:v>
                </c:pt>
                <c:pt idx="1">
                  <c:v>34.963108839027299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48278.098569291935</c:v>
                </c:pt>
                <c:pt idx="1">
                  <c:v>78374.136938244512</c:v>
                </c:pt>
                <c:pt idx="2">
                  <c:v>26696.082550014326</c:v>
                </c:pt>
                <c:pt idx="3">
                  <c:v>55528.591546240481</c:v>
                </c:pt>
                <c:pt idx="4">
                  <c:v>12000.858205375174</c:v>
                </c:pt>
                <c:pt idx="5">
                  <c:v>42837.470645364556</c:v>
                </c:pt>
                <c:pt idx="6">
                  <c:v>18057.0611521801</c:v>
                </c:pt>
                <c:pt idx="7">
                  <c:v>31651.860638452519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94093.039197382066</c:v>
                </c:pt>
                <c:pt idx="1">
                  <c:v>75864.623744647703</c:v>
                </c:pt>
                <c:pt idx="2">
                  <c:v>21635.379949214897</c:v>
                </c:pt>
                <c:pt idx="3">
                  <c:v>48432.543615222312</c:v>
                </c:pt>
                <c:pt idx="4">
                  <c:v>8047.5529102762248</c:v>
                </c:pt>
                <c:pt idx="5">
                  <c:v>12241.435266629316</c:v>
                </c:pt>
                <c:pt idx="6">
                  <c:v>13037.326022390327</c:v>
                </c:pt>
                <c:pt idx="7">
                  <c:v>2775.4834720392419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65.029798916289749</c:v>
                </c:pt>
                <c:pt idx="1">
                  <c:v>34.970201083710251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65.044941361573365</c:v>
                </c:pt>
                <c:pt idx="1">
                  <c:v>34.955058638426635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95250</xdr:colOff>
      <xdr:row>0</xdr:row>
      <xdr:rowOff>0</xdr:rowOff>
    </xdr:from>
    <xdr:to>
      <xdr:col>12</xdr:col>
      <xdr:colOff>3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457950" y="0"/>
          <a:ext cx="1838328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Suba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100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7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62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145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7" t="s">
        <v>146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147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141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142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143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132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148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1068931.9999999907</v>
      </c>
      <c r="D15" s="37">
        <v>1146365.9999999942</v>
      </c>
      <c r="E15" s="47">
        <v>7.244052942563628</v>
      </c>
      <c r="F15" s="46">
        <v>77434.000000003492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878679.29252082016</v>
      </c>
      <c r="D16" s="37">
        <v>942142.00000000023</v>
      </c>
      <c r="E16" s="47">
        <v>7.222510877331989</v>
      </c>
      <c r="F16" s="46">
        <v>63462.70747918007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568768.29411373567</v>
      </c>
      <c r="D17" s="37">
        <v>617420.28599008452</v>
      </c>
      <c r="E17" s="47">
        <v>8.5539212329265304</v>
      </c>
      <c r="F17" s="46">
        <v>48651.991876348853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529722.90467608871</v>
      </c>
      <c r="D18" s="37">
        <v>589551.54442296817</v>
      </c>
      <c r="E18" s="47">
        <v>11.294327509485935</v>
      </c>
      <c r="F18" s="46">
        <v>59828.63974687946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318091.17646238423</v>
      </c>
      <c r="D19" s="37">
        <v>355112.68039175804</v>
      </c>
      <c r="E19" s="47">
        <v>11.63864535354433</v>
      </c>
      <c r="F19" s="46">
        <v>37021.503929373808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132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151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82.20160800881888</v>
      </c>
      <c r="D27" s="39">
        <v>82.185096208366701</v>
      </c>
      <c r="E27" s="39">
        <v>-1.6511800452178704E-2</v>
      </c>
      <c r="F27" s="53"/>
      <c r="G27" s="33"/>
    </row>
    <row r="28" spans="1:10" s="15" customFormat="1" x14ac:dyDescent="0.25">
      <c r="A28" s="31"/>
      <c r="B28" s="32" t="s">
        <v>61</v>
      </c>
      <c r="C28" s="47">
        <v>64.729907595979768</v>
      </c>
      <c r="D28" s="39">
        <v>65.533676026552726</v>
      </c>
      <c r="E28" s="39">
        <v>0.80376843057295844</v>
      </c>
      <c r="F28" s="53"/>
      <c r="G28" s="33"/>
    </row>
    <row r="29" spans="1:10" s="15" customFormat="1" x14ac:dyDescent="0.25">
      <c r="A29" s="31"/>
      <c r="B29" s="32" t="s">
        <v>62</v>
      </c>
      <c r="C29" s="47">
        <v>60.286262483366428</v>
      </c>
      <c r="D29" s="39">
        <v>62.575656793027804</v>
      </c>
      <c r="E29" s="39">
        <v>2.2893943096613754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144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133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529722.90467608941</v>
      </c>
      <c r="D15" s="37">
        <v>589551.54442296585</v>
      </c>
      <c r="E15" s="39">
        <v>11.294327509485358</v>
      </c>
      <c r="F15" s="37">
        <v>59828.639746876433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145005.99307986049</v>
      </c>
      <c r="D16" s="37">
        <v>142371.13776667402</v>
      </c>
      <c r="E16" s="47">
        <v>-1.8170664930623692</v>
      </c>
      <c r="F16" s="46">
        <v>-2634.8553131864755</v>
      </c>
      <c r="G16" s="68">
        <v>24.149056874411603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122727.79013100298</v>
      </c>
      <c r="D17" s="37">
        <v>154238.76068289223</v>
      </c>
      <c r="E17" s="47">
        <v>25.675497389999101</v>
      </c>
      <c r="F17" s="46">
        <v>31510.970551889244</v>
      </c>
      <c r="G17" s="68">
        <v>26.162048448852115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59532.538947603723</v>
      </c>
      <c r="D18" s="37">
        <v>48331.462499229216</v>
      </c>
      <c r="E18" s="47">
        <v>-18.815049125038819</v>
      </c>
      <c r="F18" s="46">
        <v>-11201.076448374508</v>
      </c>
      <c r="G18" s="68">
        <v>8.1980045606588146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84399.726655093487</v>
      </c>
      <c r="D19" s="37">
        <v>103961.13516146291</v>
      </c>
      <c r="E19" s="47">
        <v>23.177099359940769</v>
      </c>
      <c r="F19" s="46">
        <v>19561.408506369422</v>
      </c>
      <c r="G19" s="68">
        <v>17.633934834861087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18296.66179947841</v>
      </c>
      <c r="D20" s="37">
        <v>20048.411115651397</v>
      </c>
      <c r="E20" s="83">
        <v>9.5741471060197814</v>
      </c>
      <c r="F20" s="51">
        <v>1751.7493161729872</v>
      </c>
      <c r="G20" s="68">
        <v>3.4006205742831428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47326.233093374489</v>
      </c>
      <c r="D21" s="37">
        <v>55078.905911993861</v>
      </c>
      <c r="E21" s="83">
        <v>16.38134352109406</v>
      </c>
      <c r="F21" s="51">
        <v>7752.6728186193723</v>
      </c>
      <c r="G21" s="68">
        <v>9.3425089685590308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12733.402309265111</v>
      </c>
      <c r="D22" s="37">
        <v>31094.387174570424</v>
      </c>
      <c r="E22" s="83">
        <v>144.19543511906042</v>
      </c>
      <c r="F22" s="51">
        <v>18360.984865305312</v>
      </c>
      <c r="G22" s="68">
        <v>5.2742440366269605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39700.558660410759</v>
      </c>
      <c r="D23" s="37">
        <v>34427.344110491758</v>
      </c>
      <c r="E23" s="83">
        <v>-13.282469385443264</v>
      </c>
      <c r="F23" s="51">
        <v>-5273.214549919001</v>
      </c>
      <c r="G23" s="68">
        <v>5.8395817017472389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134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103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144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135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529722.90467608918</v>
      </c>
      <c r="D15" s="37">
        <v>589551.54442296713</v>
      </c>
      <c r="E15" s="39">
        <v>11.294327509485647</v>
      </c>
      <c r="F15" s="37">
        <v>59828.639746877947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18383.12103033634</v>
      </c>
      <c r="D16" s="37">
        <v>15690.516620244753</v>
      </c>
      <c r="E16" s="47">
        <v>-14.647155973396341</v>
      </c>
      <c r="F16" s="46">
        <v>-2692.6044100915879</v>
      </c>
      <c r="G16" s="68">
        <v>2.6614325360816573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294285.52795114391</v>
      </c>
      <c r="D17" s="37">
        <v>366369.11711672985</v>
      </c>
      <c r="E17" s="47">
        <v>24.49443901215318</v>
      </c>
      <c r="F17" s="46">
        <v>72083.58916558593</v>
      </c>
      <c r="G17" s="68">
        <v>62.143695590742517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29347.787536677082</v>
      </c>
      <c r="D18" s="37">
        <v>17056.879167468855</v>
      </c>
      <c r="E18" s="47">
        <v>-41.880187233357191</v>
      </c>
      <c r="F18" s="46">
        <v>-12290.908369208228</v>
      </c>
      <c r="G18" s="68">
        <v>2.8931955702301728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10194.843758944706</v>
      </c>
      <c r="D19" s="37">
        <v>8322.5250206490291</v>
      </c>
      <c r="E19" s="47">
        <v>-18.365350000120895</v>
      </c>
      <c r="F19" s="46">
        <v>-1872.3187382956767</v>
      </c>
      <c r="G19" s="68">
        <v>1.4116704636563766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14735.533496109383</v>
      </c>
      <c r="D20" s="37">
        <v>10283.810378034128</v>
      </c>
      <c r="E20" s="83">
        <v>-30.210803831776033</v>
      </c>
      <c r="F20" s="51">
        <v>-4451.7231180752551</v>
      </c>
      <c r="G20" s="68">
        <v>1.7443445743322696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28296.57148104125</v>
      </c>
      <c r="D21" s="37">
        <v>58204.242896046359</v>
      </c>
      <c r="E21" s="83">
        <v>105.69362240596286</v>
      </c>
      <c r="F21" s="51">
        <v>29907.671415005108</v>
      </c>
      <c r="G21" s="68">
        <v>9.8726300434026815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134479.51942183648</v>
      </c>
      <c r="D22" s="37">
        <v>113624.45322379417</v>
      </c>
      <c r="E22" s="83">
        <v>-15.507986857555577</v>
      </c>
      <c r="F22" s="51">
        <v>-20855.066198042303</v>
      </c>
      <c r="G22" s="68">
        <v>19.273031221554326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323633.315487821</v>
      </c>
      <c r="D24" s="37">
        <v>383425.99628419871</v>
      </c>
      <c r="E24" s="83">
        <v>18.475440547970368</v>
      </c>
      <c r="F24" s="51">
        <v>59792.68079637771</v>
      </c>
      <c r="G24" s="68">
        <v>65.036891160972701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206089.58918826818</v>
      </c>
      <c r="D25" s="37">
        <v>206125.54813876844</v>
      </c>
      <c r="E25" s="83">
        <v>1.7448213003823376E-2</v>
      </c>
      <c r="F25" s="51">
        <v>35.958950500265928</v>
      </c>
      <c r="G25" s="68">
        <v>34.963108839027313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106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136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152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144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65.036891160972701</v>
      </c>
    </row>
    <row r="49" spans="3:4" x14ac:dyDescent="0.2">
      <c r="C49" s="93" t="s">
        <v>42</v>
      </c>
      <c r="D49" s="95">
        <v>34.963108839027299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49" t="s">
        <v>6</v>
      </c>
      <c r="C15" s="84">
        <v>60.286262483366421</v>
      </c>
      <c r="D15" s="84">
        <v>62.575656793027804</v>
      </c>
      <c r="E15" s="84">
        <v>2.2893943096613825</v>
      </c>
      <c r="F15" s="80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153</v>
      </c>
      <c r="B34" s="53"/>
      <c r="C34" s="53"/>
      <c r="D34" s="53"/>
      <c r="E34" s="53"/>
      <c r="F34" s="53"/>
      <c r="G34" s="58"/>
    </row>
    <row r="35" spans="1:7" x14ac:dyDescent="0.2">
      <c r="A35" s="60" t="s">
        <v>144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98" t="s">
        <v>6</v>
      </c>
      <c r="C15" s="84">
        <v>64.729907595979768</v>
      </c>
      <c r="D15" s="84">
        <v>65.533676026552726</v>
      </c>
      <c r="E15" s="84">
        <v>0.80376843057295844</v>
      </c>
      <c r="F15" s="80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">
        <v>144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137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tr">
        <f>'Mercado Laboral'!B10:F10</f>
        <v>Número de personas, 2011 y 2014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78</v>
      </c>
      <c r="H11" s="74"/>
      <c r="I11" s="136" t="s">
        <v>47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f>SUM(C15:C22)</f>
        <v>274339.90752709121</v>
      </c>
      <c r="D14" s="37">
        <f>SUM(D15:D22)</f>
        <v>313424.1602451636</v>
      </c>
      <c r="E14" s="39">
        <f>(D14/C14-1)*100</f>
        <v>14.246652289992777</v>
      </c>
      <c r="F14" s="37">
        <f>D14-C14</f>
        <v>39084.252718072385</v>
      </c>
      <c r="G14" s="86">
        <f>D14/$D$14*100</f>
        <v>100</v>
      </c>
      <c r="H14" s="76"/>
      <c r="I14" s="37">
        <f>SUM(I15:I22)</f>
        <v>255382.99714899829</v>
      </c>
      <c r="J14" s="37">
        <f>SUM(J15:J22)</f>
        <v>276127.38417780207</v>
      </c>
      <c r="K14" s="39">
        <f>(J14/I14-1)*100</f>
        <v>8.1228536200085735</v>
      </c>
      <c r="L14" s="37">
        <f>J14-I14</f>
        <v>20744.387028803787</v>
      </c>
      <c r="M14" s="37">
        <f>J14/$J$14*100</f>
        <v>100</v>
      </c>
      <c r="N14" s="58"/>
    </row>
    <row r="15" spans="1:14" ht="14.25" customHeight="1" x14ac:dyDescent="0.25">
      <c r="A15" s="57"/>
      <c r="B15" s="32" t="s">
        <v>25</v>
      </c>
      <c r="C15" s="46">
        <v>38603.491259407994</v>
      </c>
      <c r="D15" s="37">
        <v>48278.098569291935</v>
      </c>
      <c r="E15" s="47">
        <f t="shared" ref="E15:E22" si="0">(D15/C15-1)*100</f>
        <v>25.061482768158072</v>
      </c>
      <c r="F15" s="46">
        <f t="shared" ref="F15:F22" si="1">D15-C15</f>
        <v>9674.6073098839406</v>
      </c>
      <c r="G15" s="68">
        <f t="shared" ref="G15:G22" si="2">D15/$D$14*100</f>
        <v>15.403438755815221</v>
      </c>
      <c r="H15" s="76"/>
      <c r="I15" s="46">
        <v>106402.50182045248</v>
      </c>
      <c r="J15" s="37">
        <v>94093.039197382066</v>
      </c>
      <c r="K15" s="47">
        <f t="shared" ref="K15:K22" si="3">(J15/I15-1)*100</f>
        <v>-11.568771798093492</v>
      </c>
      <c r="L15" s="46">
        <f t="shared" ref="L15:L22" si="4">J15-I15</f>
        <v>-12309.462623070416</v>
      </c>
      <c r="M15" s="39">
        <f t="shared" ref="M15:M22" si="5">J15/$J$14*100</f>
        <v>34.075953559460913</v>
      </c>
      <c r="N15" s="58"/>
    </row>
    <row r="16" spans="1:14" ht="14.25" customHeight="1" x14ac:dyDescent="0.25">
      <c r="A16" s="57"/>
      <c r="B16" s="32" t="s">
        <v>26</v>
      </c>
      <c r="C16" s="46">
        <v>67495.408004100114</v>
      </c>
      <c r="D16" s="37">
        <v>78374.136938244512</v>
      </c>
      <c r="E16" s="47">
        <f t="shared" si="0"/>
        <v>16.117731940347046</v>
      </c>
      <c r="F16" s="46">
        <f t="shared" si="1"/>
        <v>10878.728934144397</v>
      </c>
      <c r="G16" s="68">
        <f t="shared" si="2"/>
        <v>25.005773925321982</v>
      </c>
      <c r="H16" s="76"/>
      <c r="I16" s="46">
        <v>55232.382126902899</v>
      </c>
      <c r="J16" s="37">
        <v>75864.623744647703</v>
      </c>
      <c r="K16" s="47">
        <f t="shared" si="3"/>
        <v>37.355335444956552</v>
      </c>
      <c r="L16" s="46">
        <f t="shared" si="4"/>
        <v>20632.241617744803</v>
      </c>
      <c r="M16" s="39">
        <f t="shared" si="5"/>
        <v>27.474502020341983</v>
      </c>
      <c r="N16" s="58"/>
    </row>
    <row r="17" spans="1:14" ht="14.25" customHeight="1" x14ac:dyDescent="0.25">
      <c r="A17" s="57"/>
      <c r="B17" s="32" t="s">
        <v>27</v>
      </c>
      <c r="C17" s="46">
        <v>28453.878382657098</v>
      </c>
      <c r="D17" s="37">
        <v>26696.082550014326</v>
      </c>
      <c r="E17" s="47">
        <f t="shared" si="0"/>
        <v>-6.1777020657899691</v>
      </c>
      <c r="F17" s="46">
        <f t="shared" si="1"/>
        <v>-1757.7958326427724</v>
      </c>
      <c r="G17" s="68">
        <f t="shared" si="2"/>
        <v>8.5175573348054527</v>
      </c>
      <c r="H17" s="76"/>
      <c r="I17" s="46">
        <v>31078.660564946636</v>
      </c>
      <c r="J17" s="37">
        <v>21635.379949214897</v>
      </c>
      <c r="K17" s="47">
        <f t="shared" si="3"/>
        <v>-30.385095252086693</v>
      </c>
      <c r="L17" s="46">
        <f t="shared" si="4"/>
        <v>-9443.2806157317391</v>
      </c>
      <c r="M17" s="39">
        <f t="shared" si="5"/>
        <v>7.8352895036602348</v>
      </c>
      <c r="N17" s="58"/>
    </row>
    <row r="18" spans="1:14" ht="14.25" customHeight="1" x14ac:dyDescent="0.25">
      <c r="A18" s="57"/>
      <c r="B18" s="32" t="s">
        <v>28</v>
      </c>
      <c r="C18" s="46">
        <v>51881.501164724046</v>
      </c>
      <c r="D18" s="37">
        <v>55528.591546240481</v>
      </c>
      <c r="E18" s="47">
        <f t="shared" si="0"/>
        <v>7.0296546931764903</v>
      </c>
      <c r="F18" s="46">
        <f t="shared" si="1"/>
        <v>3647.0903815164347</v>
      </c>
      <c r="G18" s="68">
        <f t="shared" si="2"/>
        <v>17.716755307824851</v>
      </c>
      <c r="H18" s="76"/>
      <c r="I18" s="46">
        <v>32518.225490369441</v>
      </c>
      <c r="J18" s="37">
        <v>48432.543615222312</v>
      </c>
      <c r="K18" s="47">
        <f t="shared" si="3"/>
        <v>48.93968808219882</v>
      </c>
      <c r="L18" s="46">
        <f t="shared" si="4"/>
        <v>15914.318124852871</v>
      </c>
      <c r="M18" s="39">
        <f t="shared" si="5"/>
        <v>17.539927725544221</v>
      </c>
      <c r="N18" s="58"/>
    </row>
    <row r="19" spans="1:14" ht="14.25" customHeight="1" x14ac:dyDescent="0.25">
      <c r="A19" s="57"/>
      <c r="B19" s="32" t="s">
        <v>29</v>
      </c>
      <c r="C19" s="46">
        <v>7809.3820225915606</v>
      </c>
      <c r="D19" s="37">
        <v>12000.858205375174</v>
      </c>
      <c r="E19" s="83">
        <f t="shared" si="0"/>
        <v>53.672315820358122</v>
      </c>
      <c r="F19" s="51">
        <f t="shared" si="1"/>
        <v>4191.4761827836137</v>
      </c>
      <c r="G19" s="68">
        <f t="shared" si="2"/>
        <v>3.8289512193278203</v>
      </c>
      <c r="H19" s="76"/>
      <c r="I19" s="46">
        <v>10487.279776886851</v>
      </c>
      <c r="J19" s="37">
        <v>8047.5529102762248</v>
      </c>
      <c r="K19" s="83">
        <f t="shared" si="3"/>
        <v>-23.263676744732177</v>
      </c>
      <c r="L19" s="51">
        <f t="shared" si="4"/>
        <v>-2439.7268666106265</v>
      </c>
      <c r="M19" s="39">
        <f t="shared" si="5"/>
        <v>2.9144349207662428</v>
      </c>
      <c r="N19" s="58"/>
    </row>
    <row r="20" spans="1:14" ht="14.25" customHeight="1" x14ac:dyDescent="0.25">
      <c r="A20" s="57"/>
      <c r="B20" s="32" t="s">
        <v>30</v>
      </c>
      <c r="C20" s="46">
        <v>36619.785304299046</v>
      </c>
      <c r="D20" s="37">
        <v>42837.470645364556</v>
      </c>
      <c r="E20" s="83">
        <f t="shared" si="0"/>
        <v>16.979032753465042</v>
      </c>
      <c r="F20" s="51">
        <f t="shared" si="1"/>
        <v>6217.6853410655094</v>
      </c>
      <c r="G20" s="68">
        <f t="shared" si="2"/>
        <v>13.66757132310944</v>
      </c>
      <c r="H20" s="76"/>
      <c r="I20" s="46">
        <v>10706.447789075422</v>
      </c>
      <c r="J20" s="37">
        <v>12241.435266629316</v>
      </c>
      <c r="K20" s="83">
        <f t="shared" si="3"/>
        <v>14.337037902712746</v>
      </c>
      <c r="L20" s="51">
        <f t="shared" si="4"/>
        <v>1534.9874775538938</v>
      </c>
      <c r="M20" s="39">
        <f t="shared" si="5"/>
        <v>4.4332565214708639</v>
      </c>
      <c r="N20" s="58"/>
    </row>
    <row r="21" spans="1:14" ht="17.25" x14ac:dyDescent="0.25">
      <c r="A21" s="57"/>
      <c r="B21" s="32" t="s">
        <v>102</v>
      </c>
      <c r="C21" s="46">
        <v>7667.1082864212403</v>
      </c>
      <c r="D21" s="37">
        <v>18057.0611521801</v>
      </c>
      <c r="E21" s="83">
        <f t="shared" si="0"/>
        <v>135.51331841966919</v>
      </c>
      <c r="F21" s="51">
        <f t="shared" si="1"/>
        <v>10389.95286575886</v>
      </c>
      <c r="G21" s="68">
        <f t="shared" si="2"/>
        <v>5.7612218337143126</v>
      </c>
      <c r="H21" s="76"/>
      <c r="I21" s="46">
        <v>5066.2940228438711</v>
      </c>
      <c r="J21" s="37">
        <v>13037.326022390327</v>
      </c>
      <c r="K21" s="83">
        <f t="shared" si="3"/>
        <v>157.33457165346402</v>
      </c>
      <c r="L21" s="51">
        <f t="shared" si="4"/>
        <v>7971.0319995464561</v>
      </c>
      <c r="M21" s="39">
        <f t="shared" si="5"/>
        <v>4.7214897070822284</v>
      </c>
      <c r="N21" s="58"/>
    </row>
    <row r="22" spans="1:14" ht="14.25" customHeight="1" x14ac:dyDescent="0.25">
      <c r="A22" s="57"/>
      <c r="B22" s="32" t="s">
        <v>31</v>
      </c>
      <c r="C22" s="46">
        <v>35809.353102890091</v>
      </c>
      <c r="D22" s="37">
        <v>31651.860638452519</v>
      </c>
      <c r="E22" s="83">
        <f t="shared" si="0"/>
        <v>-11.610074196235697</v>
      </c>
      <c r="F22" s="51">
        <f t="shared" si="1"/>
        <v>-4157.4924644375715</v>
      </c>
      <c r="G22" s="68">
        <f t="shared" si="2"/>
        <v>10.098730300080922</v>
      </c>
      <c r="H22" s="76"/>
      <c r="I22" s="46">
        <v>3891.2055575206432</v>
      </c>
      <c r="J22" s="37">
        <v>2775.4834720392419</v>
      </c>
      <c r="K22" s="83">
        <f t="shared" si="3"/>
        <v>-28.67291560388049</v>
      </c>
      <c r="L22" s="51">
        <f t="shared" si="4"/>
        <v>-1115.7220854814013</v>
      </c>
      <c r="M22" s="39">
        <f t="shared" si="5"/>
        <v>1.005146041673314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138</v>
      </c>
      <c r="C26" s="131"/>
      <c r="D26" s="131"/>
      <c r="E26" s="131"/>
      <c r="F26" s="131"/>
      <c r="G26" s="71"/>
      <c r="H26" s="131" t="s">
        <v>138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103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tr">
        <f>'Mercado Laboral'!A33</f>
        <v>Fuente: DANE, Encuesta multipropósito Bogotá (EMB) 2011 y 2014. Cálculos Observatorio de Desarrollo Económico (ODE).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139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tr">
        <f>'Mercado Laboral'!B10:F10</f>
        <v>Número de personas, 2011 y 2014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f>SUM(C15:C21)</f>
        <v>274339.90752709121</v>
      </c>
      <c r="D14" s="37">
        <f>SUM(D15:D21)</f>
        <v>313424.16024516372</v>
      </c>
      <c r="E14" s="39">
        <f>IF(OR(OR(D14=0,C14=0),D14=""),"",(D14/C14-1)*100)</f>
        <v>14.246652289992801</v>
      </c>
      <c r="F14" s="37">
        <f>D14-C14</f>
        <v>39084.252718072501</v>
      </c>
      <c r="G14" s="86">
        <f>D14/$D$14*100</f>
        <v>100</v>
      </c>
      <c r="H14" s="76"/>
      <c r="I14" s="37">
        <f>SUM(I15:I21)</f>
        <v>255382.99714899817</v>
      </c>
      <c r="J14" s="37">
        <f>SUM(J15:J21)</f>
        <v>276127.38417780219</v>
      </c>
      <c r="K14" s="39">
        <f>(J14/I14-1)*100</f>
        <v>8.1228536200086623</v>
      </c>
      <c r="L14" s="37">
        <f>J14-I14</f>
        <v>20744.38702880402</v>
      </c>
      <c r="M14" s="37">
        <f>J14/$J$14*100</f>
        <v>100</v>
      </c>
      <c r="N14" s="58"/>
    </row>
    <row r="15" spans="1:14" ht="14.25" customHeight="1" x14ac:dyDescent="0.25">
      <c r="A15" s="57"/>
      <c r="B15" s="32" t="s">
        <v>35</v>
      </c>
      <c r="C15" s="46">
        <v>386.14666323637175</v>
      </c>
      <c r="D15" s="37">
        <v>565.37791918244477</v>
      </c>
      <c r="E15" s="47">
        <f>IF(OR(OR(D15=0,C15=0),D15=""),"",(D15/C15-1)*100)</f>
        <v>46.41533205127304</v>
      </c>
      <c r="F15" s="46">
        <f t="shared" ref="F15" si="0">D15-C15</f>
        <v>179.23125594607302</v>
      </c>
      <c r="G15" s="68">
        <f t="shared" ref="G15" si="1">D15/$D$14*100</f>
        <v>0.18038747196138299</v>
      </c>
      <c r="H15" s="76"/>
      <c r="I15" s="46">
        <v>17996.974367099963</v>
      </c>
      <c r="J15" s="37">
        <v>15125.138701062309</v>
      </c>
      <c r="K15" s="47">
        <f t="shared" ref="K15" si="2">(J15/I15-1)*100</f>
        <v>-15.957324867271128</v>
      </c>
      <c r="L15" s="46">
        <f t="shared" ref="L15" si="3">J15-I15</f>
        <v>-2871.8356660376539</v>
      </c>
      <c r="M15" s="39">
        <f t="shared" ref="M15:M21" si="4">J15/$J$14*100</f>
        <v>5.4775946058732901</v>
      </c>
      <c r="N15" s="58"/>
    </row>
    <row r="16" spans="1:14" ht="14.25" customHeight="1" x14ac:dyDescent="0.25">
      <c r="A16" s="57"/>
      <c r="B16" s="32" t="s">
        <v>36</v>
      </c>
      <c r="C16" s="46">
        <v>146975.05181355332</v>
      </c>
      <c r="D16" s="37">
        <v>194161.75110624178</v>
      </c>
      <c r="E16" s="47">
        <f t="shared" ref="E16:E21" si="5">IF(OR(OR(D16=0,C16=0),D16=""),"",(D16/C16-1)*100)</f>
        <v>32.105244196510043</v>
      </c>
      <c r="F16" s="46">
        <f t="shared" ref="F16:F21" si="6">D16-C16</f>
        <v>47186.699292688456</v>
      </c>
      <c r="G16" s="68">
        <f t="shared" ref="G16:G21" si="7">D16/$D$14*100</f>
        <v>61.948559088222929</v>
      </c>
      <c r="H16" s="76"/>
      <c r="I16" s="46">
        <v>147310.47613759074</v>
      </c>
      <c r="J16" s="37">
        <v>172207.36601048693</v>
      </c>
      <c r="K16" s="47">
        <f t="shared" ref="K16:K21" si="8">(J16/I16-1)*100</f>
        <v>16.90096354697954</v>
      </c>
      <c r="L16" s="46">
        <f t="shared" ref="L16:L21" si="9">J16-I16</f>
        <v>24896.889872896194</v>
      </c>
      <c r="M16" s="39">
        <f t="shared" si="4"/>
        <v>62.365189357532266</v>
      </c>
      <c r="N16" s="58"/>
    </row>
    <row r="17" spans="1:14" ht="14.25" customHeight="1" x14ac:dyDescent="0.25">
      <c r="A17" s="57"/>
      <c r="B17" s="32" t="s">
        <v>37</v>
      </c>
      <c r="C17" s="46">
        <v>12433.378099711497</v>
      </c>
      <c r="D17" s="37">
        <v>9657.3500562579502</v>
      </c>
      <c r="E17" s="47">
        <f t="shared" si="5"/>
        <v>-22.327222909097898</v>
      </c>
      <c r="F17" s="46">
        <f t="shared" si="6"/>
        <v>-2776.0280434535471</v>
      </c>
      <c r="G17" s="68">
        <f t="shared" si="7"/>
        <v>3.0812398280668178</v>
      </c>
      <c r="H17" s="76"/>
      <c r="I17" s="46">
        <v>16914.40943696559</v>
      </c>
      <c r="J17" s="37">
        <v>7399.5291112109071</v>
      </c>
      <c r="K17" s="47">
        <f t="shared" si="8"/>
        <v>-56.25310396566605</v>
      </c>
      <c r="L17" s="46">
        <f t="shared" si="9"/>
        <v>-9514.8803257546824</v>
      </c>
      <c r="M17" s="39">
        <f t="shared" si="4"/>
        <v>2.6797520040410947</v>
      </c>
      <c r="N17" s="58"/>
    </row>
    <row r="18" spans="1:14" ht="17.25" x14ac:dyDescent="0.25">
      <c r="A18" s="57"/>
      <c r="B18" s="32" t="s">
        <v>102</v>
      </c>
      <c r="C18" s="46">
        <v>3933.7992710852141</v>
      </c>
      <c r="D18" s="37">
        <v>2899.3356217523528</v>
      </c>
      <c r="E18" s="47">
        <f t="shared" si="5"/>
        <v>-26.296808201082523</v>
      </c>
      <c r="F18" s="46">
        <f t="shared" si="6"/>
        <v>-1034.4636493328612</v>
      </c>
      <c r="G18" s="68">
        <f t="shared" si="7"/>
        <v>0.92505173164840315</v>
      </c>
      <c r="H18" s="76"/>
      <c r="I18" s="46">
        <v>6261.0444878594899</v>
      </c>
      <c r="J18" s="37">
        <v>5423.1893988966767</v>
      </c>
      <c r="K18" s="47">
        <f t="shared" si="8"/>
        <v>-13.382033789848647</v>
      </c>
      <c r="L18" s="46">
        <f t="shared" si="9"/>
        <v>-837.85508896281317</v>
      </c>
      <c r="M18" s="39">
        <f t="shared" si="4"/>
        <v>1.9640172288760072</v>
      </c>
      <c r="N18" s="58"/>
    </row>
    <row r="19" spans="1:14" ht="14.25" customHeight="1" x14ac:dyDescent="0.25">
      <c r="A19" s="57"/>
      <c r="B19" s="32" t="s">
        <v>38</v>
      </c>
      <c r="C19" s="46">
        <v>11711.029861961853</v>
      </c>
      <c r="D19" s="37">
        <v>5701.8008527958827</v>
      </c>
      <c r="E19" s="47">
        <f t="shared" si="5"/>
        <v>-51.312558160954879</v>
      </c>
      <c r="F19" s="46">
        <f t="shared" si="6"/>
        <v>-6009.2290091659706</v>
      </c>
      <c r="G19" s="68">
        <f t="shared" si="7"/>
        <v>1.8191963402999543</v>
      </c>
      <c r="H19" s="76"/>
      <c r="I19" s="51">
        <v>3024.5036341475288</v>
      </c>
      <c r="J19" s="37">
        <v>4582.0095252382471</v>
      </c>
      <c r="K19" s="47">
        <f t="shared" si="8"/>
        <v>51.496247963005317</v>
      </c>
      <c r="L19" s="46">
        <f t="shared" si="9"/>
        <v>1557.5058910907183</v>
      </c>
      <c r="M19" s="39">
        <f t="shared" si="4"/>
        <v>1.6593825124884494</v>
      </c>
      <c r="N19" s="58"/>
    </row>
    <row r="20" spans="1:14" ht="14.25" customHeight="1" x14ac:dyDescent="0.25">
      <c r="A20" s="57"/>
      <c r="B20" s="32" t="s">
        <v>77</v>
      </c>
      <c r="C20" s="46">
        <v>16207.403487458705</v>
      </c>
      <c r="D20" s="37">
        <v>34601.265453331005</v>
      </c>
      <c r="E20" s="47">
        <f t="shared" si="5"/>
        <v>113.49049204646184</v>
      </c>
      <c r="F20" s="46">
        <f t="shared" si="6"/>
        <v>18393.8619658723</v>
      </c>
      <c r="G20" s="68">
        <f t="shared" si="7"/>
        <v>11.039756930756559</v>
      </c>
      <c r="H20" s="76"/>
      <c r="I20" s="51">
        <v>12089.16799358255</v>
      </c>
      <c r="J20" s="37">
        <v>23602.977442715335</v>
      </c>
      <c r="K20" s="47">
        <f t="shared" si="8"/>
        <v>95.240710156768515</v>
      </c>
      <c r="L20" s="46">
        <f t="shared" si="9"/>
        <v>11513.809449132785</v>
      </c>
      <c r="M20" s="39">
        <f t="shared" si="4"/>
        <v>8.5478582694706784</v>
      </c>
      <c r="N20" s="58"/>
    </row>
    <row r="21" spans="1:14" ht="14.25" customHeight="1" x14ac:dyDescent="0.25">
      <c r="A21" s="57"/>
      <c r="B21" s="32" t="s">
        <v>39</v>
      </c>
      <c r="C21" s="46">
        <v>82693.098330084264</v>
      </c>
      <c r="D21" s="37">
        <v>65837.279235602298</v>
      </c>
      <c r="E21" s="47">
        <f t="shared" si="5"/>
        <v>-20.383586338969849</v>
      </c>
      <c r="F21" s="46">
        <f t="shared" si="6"/>
        <v>-16855.819094481965</v>
      </c>
      <c r="G21" s="68">
        <f t="shared" si="7"/>
        <v>21.005808609043946</v>
      </c>
      <c r="H21" s="76"/>
      <c r="I21" s="51">
        <v>51786.421091752294</v>
      </c>
      <c r="J21" s="37">
        <v>47787.173988191797</v>
      </c>
      <c r="K21" s="47">
        <f t="shared" si="8"/>
        <v>-7.7225786591331609</v>
      </c>
      <c r="L21" s="46">
        <f t="shared" si="9"/>
        <v>-3999.2471035604976</v>
      </c>
      <c r="M21" s="39">
        <f t="shared" si="4"/>
        <v>17.306206021718218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f>C16+C17</f>
        <v>159408.42991326482</v>
      </c>
      <c r="D23" s="37">
        <f>D16+D17</f>
        <v>203819.10116249972</v>
      </c>
      <c r="E23" s="83">
        <f t="shared" ref="E23" si="10">(D23/C23-1)*100</f>
        <v>27.859675472243882</v>
      </c>
      <c r="F23" s="51">
        <f t="shared" ref="F23" si="11">D23-C23</f>
        <v>44410.671249234903</v>
      </c>
      <c r="G23" s="68">
        <f>D23/$D$14*100</f>
        <v>65.029798916289749</v>
      </c>
      <c r="H23" s="76"/>
      <c r="I23" s="51">
        <f>I16+I17</f>
        <v>164224.88557455633</v>
      </c>
      <c r="J23" s="37">
        <f t="shared" ref="J23" si="12">J16+J17</f>
        <v>179606.89512169783</v>
      </c>
      <c r="K23" s="83">
        <f t="shared" ref="K23" si="13">(J23/I23-1)*100</f>
        <v>9.3664303636602284</v>
      </c>
      <c r="L23" s="51">
        <f t="shared" ref="L23" si="14">J23-I23</f>
        <v>15382.009547141497</v>
      </c>
      <c r="M23" s="68">
        <f>J23/$J$14*100</f>
        <v>65.044941361573365</v>
      </c>
      <c r="N23" s="58"/>
    </row>
    <row r="24" spans="1:14" ht="15" x14ac:dyDescent="0.25">
      <c r="A24" s="57"/>
      <c r="B24" s="32" t="s">
        <v>42</v>
      </c>
      <c r="C24" s="51">
        <f>C15+C18+C19+C20+C21</f>
        <v>114931.4776138264</v>
      </c>
      <c r="D24" s="37">
        <f>D15+D18+D19+D20+D21</f>
        <v>109605.05908266398</v>
      </c>
      <c r="E24" s="83">
        <f t="shared" ref="E24" si="15">(D24/C24-1)*100</f>
        <v>-4.6344296982410382</v>
      </c>
      <c r="F24" s="51">
        <f t="shared" ref="F24" si="16">D24-C24</f>
        <v>-5326.4185311624169</v>
      </c>
      <c r="G24" s="68">
        <f>D24/$D$14*100</f>
        <v>34.970201083710243</v>
      </c>
      <c r="H24" s="76"/>
      <c r="I24" s="51">
        <f t="shared" ref="I24:J24" si="17">I15+I18+I19+I20+I21</f>
        <v>91158.111574441835</v>
      </c>
      <c r="J24" s="37">
        <f t="shared" si="17"/>
        <v>96520.489056104358</v>
      </c>
      <c r="K24" s="83">
        <f t="shared" ref="K24" si="18">(J24/I24-1)*100</f>
        <v>5.8825017204129804</v>
      </c>
      <c r="L24" s="51">
        <f t="shared" ref="L24" si="19">J24-I24</f>
        <v>5362.3774816625228</v>
      </c>
      <c r="M24" s="68">
        <f>J24/$J$14*100</f>
        <v>34.955058638426642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140</v>
      </c>
      <c r="C27" s="131"/>
      <c r="D27" s="131"/>
      <c r="E27" s="131"/>
      <c r="F27" s="131"/>
      <c r="G27" s="71"/>
      <c r="H27" s="131" t="s">
        <v>140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152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tr">
        <f>'Mercado Laboral'!A33</f>
        <v>Fuente: DANE, Encuesta multipropósito Bogotá (EMB) 2011 y 2014. Cálculos Observatorio de Desarrollo Económico (ODE).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f>G23</f>
        <v>65.029798916289749</v>
      </c>
      <c r="D48" s="95">
        <f>M23</f>
        <v>65.044941361573365</v>
      </c>
      <c r="H48" s="94"/>
    </row>
    <row r="49" spans="2:8" s="93" customFormat="1" x14ac:dyDescent="0.2">
      <c r="B49" s="93" t="s">
        <v>42</v>
      </c>
      <c r="C49" s="95">
        <f>100-C48</f>
        <v>34.970201083710251</v>
      </c>
      <c r="D49" s="95">
        <f>100-D48</f>
        <v>34.955058638426635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49" t="s">
        <v>6</v>
      </c>
      <c r="C14" s="84">
        <v>66.593535685794322</v>
      </c>
      <c r="D14" s="84">
        <v>71.167552246527492</v>
      </c>
      <c r="E14" s="84">
        <f t="shared" ref="E14:E32" si="0">D14-C14</f>
        <v>4.5740165607331704</v>
      </c>
      <c r="F14" s="80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f t="shared" si="0"/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f t="shared" si="0"/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f t="shared" si="0"/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f t="shared" si="0"/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f t="shared" si="0"/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f t="shared" si="0"/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f t="shared" si="0"/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f t="shared" si="0"/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f t="shared" si="0"/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f t="shared" si="0"/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f t="shared" si="0"/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f t="shared" si="0"/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f t="shared" si="0"/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f t="shared" si="0"/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f t="shared" si="0"/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f t="shared" si="0"/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f t="shared" si="0"/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f t="shared" si="0"/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tr">
        <f>'Mercado Laboral'!A33</f>
        <v>Fuente: DANE, Encuesta multipropósito Bogotá (EMB) 2011 y 2014. Cálculos Observatorio de Desarrollo Económico (ODE).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f t="shared" ref="E14:E32" si="0">D14-C14</f>
        <v>2.0998073446623735</v>
      </c>
      <c r="F14" s="52">
        <v>1</v>
      </c>
      <c r="G14" s="58"/>
    </row>
    <row r="15" spans="1:7" ht="14.25" customHeight="1" x14ac:dyDescent="0.2">
      <c r="A15" s="57"/>
      <c r="B15" s="49" t="s">
        <v>6</v>
      </c>
      <c r="C15" s="84">
        <v>54.718964722120013</v>
      </c>
      <c r="D15" s="84">
        <v>55.034087630673675</v>
      </c>
      <c r="E15" s="84">
        <f t="shared" si="0"/>
        <v>0.31512290855366132</v>
      </c>
      <c r="F15" s="80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f t="shared" si="0"/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f t="shared" si="0"/>
        <v>-0.92579378432442638</v>
      </c>
      <c r="F17" s="52">
        <v>4</v>
      </c>
      <c r="G17" s="58"/>
    </row>
    <row r="18" spans="1:7" ht="14.25" customHeight="1" x14ac:dyDescent="0.2">
      <c r="A18" s="57"/>
      <c r="B18" s="99" t="s">
        <v>8</v>
      </c>
      <c r="C18" s="83">
        <v>49.351268096486976</v>
      </c>
      <c r="D18" s="83">
        <v>52.873170369906404</v>
      </c>
      <c r="E18" s="83">
        <f t="shared" si="0"/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f t="shared" si="0"/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f t="shared" si="0"/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f t="shared" si="0"/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f t="shared" si="0"/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f t="shared" si="0"/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f t="shared" si="0"/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f t="shared" si="0"/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f t="shared" si="0"/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f t="shared" si="0"/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f t="shared" si="0"/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f t="shared" si="0"/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f t="shared" si="0"/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f t="shared" si="0"/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f t="shared" si="0"/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tr">
        <f>'Mercado Laboral'!A33</f>
        <v>Fuente: DANE, Encuesta multipropósito Bogotá (EMB) 2011 y 2014. Cálculos Observatorio de Desarrollo Económico (ODE).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49" t="s">
        <v>6</v>
      </c>
      <c r="C14" s="84">
        <v>70.085161260450377</v>
      </c>
      <c r="D14" s="84">
        <v>73.874316824686815</v>
      </c>
      <c r="E14" s="84">
        <f t="shared" ref="E14:E32" si="0">D14-C14</f>
        <v>3.7891555642364381</v>
      </c>
      <c r="F14" s="80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f t="shared" si="0"/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f t="shared" si="0"/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f t="shared" si="0"/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f t="shared" si="0"/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f t="shared" si="0"/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f t="shared" si="0"/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f t="shared" si="0"/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f t="shared" si="0"/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f t="shared" si="0"/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f t="shared" si="0"/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f t="shared" si="0"/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f t="shared" si="0"/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f t="shared" si="0"/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f t="shared" si="0"/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f t="shared" si="0"/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f t="shared" si="0"/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f t="shared" si="0"/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f t="shared" si="0"/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tr">
        <f>'Mercado Laboral'!A33</f>
        <v>Fuente: DANE, Encuesta multipropósito Bogotá (EMB) 2011 y 2014. Cálculos Observatorio de Desarrollo Económico (ODE).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f t="shared" ref="E14:E32" si="0">D14-C14</f>
        <v>-7.7362098560627146E-2</v>
      </c>
      <c r="F14" s="52">
        <v>1</v>
      </c>
      <c r="G14" s="58"/>
    </row>
    <row r="15" spans="1:7" ht="14.25" customHeight="1" x14ac:dyDescent="0.2">
      <c r="A15" s="57"/>
      <c r="B15" s="98" t="s">
        <v>6</v>
      </c>
      <c r="C15" s="84">
        <v>60.002937512356894</v>
      </c>
      <c r="D15" s="84">
        <v>58.212646600867636</v>
      </c>
      <c r="E15" s="84">
        <f t="shared" si="0"/>
        <v>-1.790290911489258</v>
      </c>
      <c r="F15" s="80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f t="shared" si="0"/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f t="shared" si="0"/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f t="shared" si="0"/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f t="shared" si="0"/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f t="shared" si="0"/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f t="shared" si="0"/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f t="shared" si="0"/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f t="shared" si="0"/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f t="shared" si="0"/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f t="shared" si="0"/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f t="shared" si="0"/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f t="shared" si="0"/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f t="shared" si="0"/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f t="shared" si="0"/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f t="shared" si="0"/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f t="shared" si="0"/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f t="shared" si="0"/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60" t="str">
        <f>'Mercado Laboral'!A33</f>
        <v>Fuente: DANE, Encuesta multipropósito Bogotá (EMB) 2011 y 2014. Cálculos Observatorio de Desarrollo Económico (ODE).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f>D14-C14</f>
        <v>1.2392713866999898</v>
      </c>
      <c r="F14" s="83">
        <v>81.335141336309121</v>
      </c>
      <c r="G14" s="83">
        <v>85.265237729754148</v>
      </c>
      <c r="H14" s="83">
        <f>G14-F14</f>
        <v>3.9300963934450266</v>
      </c>
      <c r="I14" s="83">
        <v>50.255758196127921</v>
      </c>
      <c r="J14" s="83">
        <v>50.257322370906316</v>
      </c>
      <c r="K14" s="83">
        <f>J14-I14</f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f t="shared" ref="E15:E32" si="0">D15-C15</f>
        <v>4.9506384836200894</v>
      </c>
      <c r="F15" s="83">
        <v>88.515577492255744</v>
      </c>
      <c r="G15" s="83">
        <v>89.221010767151043</v>
      </c>
      <c r="H15" s="83">
        <f t="shared" ref="H15:H32" si="1">G15-F15</f>
        <v>0.70543327489529872</v>
      </c>
      <c r="I15" s="83">
        <v>58.780679230262457</v>
      </c>
      <c r="J15" s="83">
        <v>59.909312778831378</v>
      </c>
      <c r="K15" s="83">
        <f t="shared" ref="K15:K32" si="2">J15-I15</f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f t="shared" si="0"/>
        <v>1.0362384121612536</v>
      </c>
      <c r="F16" s="83">
        <v>84.2963671836727</v>
      </c>
      <c r="G16" s="83">
        <v>84.955772691032124</v>
      </c>
      <c r="H16" s="83">
        <f t="shared" si="1"/>
        <v>0.65940550735942338</v>
      </c>
      <c r="I16" s="83">
        <v>53.950748950412418</v>
      </c>
      <c r="J16" s="83">
        <v>56.725056859110452</v>
      </c>
      <c r="K16" s="83">
        <f t="shared" si="2"/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f t="shared" si="0"/>
        <v>4.3451031936278568</v>
      </c>
      <c r="F17" s="83">
        <v>79.165011080345863</v>
      </c>
      <c r="G17" s="83">
        <v>81.903933406885841</v>
      </c>
      <c r="H17" s="83">
        <f t="shared" si="1"/>
        <v>2.7389223265399778</v>
      </c>
      <c r="I17" s="83">
        <v>44.92795333900191</v>
      </c>
      <c r="J17" s="83">
        <v>53.752992246376174</v>
      </c>
      <c r="K17" s="83">
        <f t="shared" si="2"/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f t="shared" si="0"/>
        <v>5.6170011496350227</v>
      </c>
      <c r="F18" s="83">
        <v>79.656113664410199</v>
      </c>
      <c r="G18" s="83">
        <v>80.866319489162692</v>
      </c>
      <c r="H18" s="83">
        <f t="shared" si="1"/>
        <v>1.2102058247524923</v>
      </c>
      <c r="I18" s="83">
        <v>47.688305662710157</v>
      </c>
      <c r="J18" s="83">
        <v>57.547378486064972</v>
      </c>
      <c r="K18" s="83">
        <f t="shared" si="2"/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f t="shared" si="0"/>
        <v>5.2735865120618399</v>
      </c>
      <c r="F19" s="83">
        <v>80.935754905702467</v>
      </c>
      <c r="G19" s="83">
        <v>83.171959405537862</v>
      </c>
      <c r="H19" s="83">
        <f t="shared" si="1"/>
        <v>2.2362044998353952</v>
      </c>
      <c r="I19" s="83">
        <v>45.147731469406779</v>
      </c>
      <c r="J19" s="83">
        <v>55.588971532947198</v>
      </c>
      <c r="K19" s="83">
        <f t="shared" si="2"/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f t="shared" si="0"/>
        <v>1.6680857641965829</v>
      </c>
      <c r="F20" s="83">
        <v>81.626069008955128</v>
      </c>
      <c r="G20" s="83">
        <v>79.67151012955344</v>
      </c>
      <c r="H20" s="83">
        <f t="shared" si="1"/>
        <v>-1.9545588794016879</v>
      </c>
      <c r="I20" s="83">
        <v>43.77630863412621</v>
      </c>
      <c r="J20" s="83">
        <v>55.775456087835408</v>
      </c>
      <c r="K20" s="83">
        <f t="shared" si="2"/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f t="shared" si="0"/>
        <v>-5.4595764838117233</v>
      </c>
      <c r="F21" s="83">
        <v>84.99983028238259</v>
      </c>
      <c r="G21" s="83">
        <v>80.083075228175801</v>
      </c>
      <c r="H21" s="83">
        <f t="shared" si="1"/>
        <v>-4.9167550542067886</v>
      </c>
      <c r="I21" s="83">
        <v>47.667689909368086</v>
      </c>
      <c r="J21" s="83">
        <v>54.666131426802998</v>
      </c>
      <c r="K21" s="83">
        <f t="shared" si="2"/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f t="shared" si="0"/>
        <v>-0.14843170520516935</v>
      </c>
      <c r="F22" s="83">
        <v>84.104063349668223</v>
      </c>
      <c r="G22" s="83">
        <v>82.486780588729047</v>
      </c>
      <c r="H22" s="83">
        <f t="shared" si="1"/>
        <v>-1.617282760939176</v>
      </c>
      <c r="I22" s="83">
        <v>49.004886416706512</v>
      </c>
      <c r="J22" s="83">
        <v>53.971817896703783</v>
      </c>
      <c r="K22" s="83">
        <f t="shared" si="2"/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f t="shared" si="0"/>
        <v>-0.36391894836056338</v>
      </c>
      <c r="F23" s="83">
        <v>81.788558059962014</v>
      </c>
      <c r="G23" s="83">
        <v>87.243936309327651</v>
      </c>
      <c r="H23" s="83">
        <f t="shared" si="1"/>
        <v>5.4553782493656371</v>
      </c>
      <c r="I23" s="83">
        <v>43.721138977358557</v>
      </c>
      <c r="J23" s="83">
        <v>51.179320037625075</v>
      </c>
      <c r="K23" s="83">
        <f t="shared" si="2"/>
        <v>7.4581810602665186</v>
      </c>
      <c r="L23" s="58"/>
    </row>
    <row r="24" spans="1:12" ht="14.25" customHeight="1" x14ac:dyDescent="0.2">
      <c r="A24" s="57"/>
      <c r="B24" s="49" t="s">
        <v>6</v>
      </c>
      <c r="C24" s="84">
        <v>42.94966208044216</v>
      </c>
      <c r="D24" s="84">
        <v>49.299590481125321</v>
      </c>
      <c r="E24" s="84">
        <f t="shared" si="0"/>
        <v>6.3499284006831616</v>
      </c>
      <c r="F24" s="84">
        <v>87.042224281461856</v>
      </c>
      <c r="G24" s="84">
        <v>86.740921183929672</v>
      </c>
      <c r="H24" s="84">
        <f t="shared" si="1"/>
        <v>-0.30130309753218398</v>
      </c>
      <c r="I24" s="84">
        <v>50.62693945409108</v>
      </c>
      <c r="J24" s="84">
        <v>57.576467950548867</v>
      </c>
      <c r="K24" s="84">
        <f t="shared" si="2"/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f t="shared" si="0"/>
        <v>1.684502541087987</v>
      </c>
      <c r="F25" s="83">
        <v>83.256882359910961</v>
      </c>
      <c r="G25" s="83">
        <v>85.438098215413149</v>
      </c>
      <c r="H25" s="83">
        <f t="shared" si="1"/>
        <v>2.1812158555021881</v>
      </c>
      <c r="I25" s="83">
        <v>48.93185270264901</v>
      </c>
      <c r="J25" s="83">
        <v>51.661963159522159</v>
      </c>
      <c r="K25" s="83">
        <f t="shared" si="2"/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f t="shared" si="0"/>
        <v>-6.8857719570559937</v>
      </c>
      <c r="F26" s="83">
        <v>87.180208578398847</v>
      </c>
      <c r="G26" s="83">
        <v>87.744446712493016</v>
      </c>
      <c r="H26" s="83">
        <f t="shared" si="1"/>
        <v>0.56423813409416823</v>
      </c>
      <c r="I26" s="83">
        <v>51.946510365442705</v>
      </c>
      <c r="J26" s="83">
        <v>54.322627020240823</v>
      </c>
      <c r="K26" s="83">
        <f t="shared" si="2"/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f t="shared" si="0"/>
        <v>2.4996687752772857</v>
      </c>
      <c r="F27" s="83">
        <v>77.759194784179016</v>
      </c>
      <c r="G27" s="83">
        <v>83.190301622322011</v>
      </c>
      <c r="H27" s="83">
        <f t="shared" si="1"/>
        <v>5.4311068381429948</v>
      </c>
      <c r="I27" s="83">
        <v>48.255097932834033</v>
      </c>
      <c r="J27" s="83">
        <v>53.880783192002561</v>
      </c>
      <c r="K27" s="83">
        <f t="shared" si="2"/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f t="shared" si="0"/>
        <v>2.9562362341859512</v>
      </c>
      <c r="F28" s="83">
        <v>84.569587839842612</v>
      </c>
      <c r="G28" s="83">
        <v>83.130454910970442</v>
      </c>
      <c r="H28" s="83">
        <f t="shared" si="1"/>
        <v>-1.4391329288721693</v>
      </c>
      <c r="I28" s="83">
        <v>44.644910494282726</v>
      </c>
      <c r="J28" s="83">
        <v>51.663546331134896</v>
      </c>
      <c r="K28" s="83">
        <f t="shared" si="2"/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f t="shared" si="0"/>
        <v>-2.9041109639726059</v>
      </c>
      <c r="F29" s="83">
        <v>80.462026086538941</v>
      </c>
      <c r="G29" s="83">
        <v>80.142568975471377</v>
      </c>
      <c r="H29" s="83">
        <f t="shared" si="1"/>
        <v>-0.31945711106756391</v>
      </c>
      <c r="I29" s="83">
        <v>41.461442041080012</v>
      </c>
      <c r="J29" s="83">
        <v>49.971842559497865</v>
      </c>
      <c r="K29" s="83">
        <f t="shared" si="2"/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f t="shared" si="0"/>
        <v>2.3229928034395613</v>
      </c>
      <c r="F30" s="83">
        <v>80.797669159241735</v>
      </c>
      <c r="G30" s="83">
        <v>87.519115297539884</v>
      </c>
      <c r="H30" s="83">
        <f t="shared" si="1"/>
        <v>6.7214461382981483</v>
      </c>
      <c r="I30" s="83">
        <v>50.513396072431192</v>
      </c>
      <c r="J30" s="83">
        <v>62.219517995420965</v>
      </c>
      <c r="K30" s="83">
        <f t="shared" si="2"/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f t="shared" si="0"/>
        <v>5.9302990739271735</v>
      </c>
      <c r="F31" s="83">
        <v>80.561780675781819</v>
      </c>
      <c r="G31" s="83">
        <v>82.764810679968889</v>
      </c>
      <c r="H31" s="83">
        <f t="shared" si="1"/>
        <v>2.2030300041870703</v>
      </c>
      <c r="I31" s="83">
        <v>47.149716308360127</v>
      </c>
      <c r="J31" s="83">
        <v>55.099287654625662</v>
      </c>
      <c r="K31" s="83">
        <f t="shared" si="2"/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f t="shared" si="0"/>
        <v>4.6489876429021351</v>
      </c>
      <c r="F32" s="83">
        <v>76.189476937129527</v>
      </c>
      <c r="G32" s="83">
        <v>80.27769591995434</v>
      </c>
      <c r="H32" s="83">
        <f t="shared" si="1"/>
        <v>4.088218982824813</v>
      </c>
      <c r="I32" s="83">
        <v>40.709647282652092</v>
      </c>
      <c r="J32" s="83">
        <v>53.670809367964736</v>
      </c>
      <c r="K32" s="83">
        <f t="shared" si="2"/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153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tr">
        <f>'Mercado Laboral'!A33</f>
        <v>Fuente: DANE, Encuesta multipropósito Bogotá (EMB) 2011 y 2014. Cálculos Observatorio de Desarrollo Económico (ODE).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f>D14-C14</f>
        <v>-2.2023009023222784</v>
      </c>
      <c r="F14" s="83">
        <v>85.691173757212042</v>
      </c>
      <c r="G14" s="83">
        <v>87.629419153684893</v>
      </c>
      <c r="H14" s="83">
        <f>G14-F14</f>
        <v>1.9382453964728512</v>
      </c>
      <c r="I14" s="83">
        <v>52.74342124576377</v>
      </c>
      <c r="J14" s="83">
        <v>51.565833013311021</v>
      </c>
      <c r="K14" s="83">
        <f>J14-I14</f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f t="shared" ref="E15:E32" si="0">D15-C15</f>
        <v>2.8220540044857074</v>
      </c>
      <c r="F15" s="83">
        <v>90.596637199284203</v>
      </c>
      <c r="G15" s="83">
        <v>90.738064224155224</v>
      </c>
      <c r="H15" s="83">
        <f t="shared" ref="H15:H32" si="1">G15-F15</f>
        <v>0.14142702487102099</v>
      </c>
      <c r="I15" s="83">
        <v>60.547947482901272</v>
      </c>
      <c r="J15" s="83">
        <v>61.02376801720515</v>
      </c>
      <c r="K15" s="83">
        <f t="shared" ref="K15:K32" si="2">J15-I15</f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f t="shared" si="0"/>
        <v>-4.0979331213823613</v>
      </c>
      <c r="F16" s="83">
        <v>89.730454491710447</v>
      </c>
      <c r="G16" s="83">
        <v>87.590003246728372</v>
      </c>
      <c r="H16" s="83">
        <f t="shared" si="1"/>
        <v>-2.1404512449820743</v>
      </c>
      <c r="I16" s="83">
        <v>58.0572869337567</v>
      </c>
      <c r="J16" s="83">
        <v>58.536995814139416</v>
      </c>
      <c r="K16" s="83">
        <f t="shared" si="2"/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f t="shared" si="0"/>
        <v>-1.1215760247992606</v>
      </c>
      <c r="F17" s="83">
        <v>85.691983046183793</v>
      </c>
      <c r="G17" s="83">
        <v>85.626220986567873</v>
      </c>
      <c r="H17" s="83">
        <f t="shared" si="1"/>
        <v>-6.5762059615920521E-2</v>
      </c>
      <c r="I17" s="83">
        <v>48.616403608193217</v>
      </c>
      <c r="J17" s="83">
        <v>55.304876669878624</v>
      </c>
      <c r="K17" s="83">
        <f t="shared" si="2"/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f t="shared" si="0"/>
        <v>-1.4856327943305061</v>
      </c>
      <c r="F18" s="83">
        <v>85.232812186727998</v>
      </c>
      <c r="G18" s="83">
        <v>83.505421903330728</v>
      </c>
      <c r="H18" s="83">
        <f t="shared" si="1"/>
        <v>-1.7273902833972699</v>
      </c>
      <c r="I18" s="83">
        <v>50.884061893278847</v>
      </c>
      <c r="J18" s="83">
        <v>59.491113848405682</v>
      </c>
      <c r="K18" s="83">
        <f t="shared" si="2"/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f t="shared" si="0"/>
        <v>2.638868996867167</v>
      </c>
      <c r="F19" s="83">
        <v>85.675401151690195</v>
      </c>
      <c r="G19" s="83">
        <v>86.259245879819858</v>
      </c>
      <c r="H19" s="83">
        <f t="shared" si="1"/>
        <v>0.58384472812966237</v>
      </c>
      <c r="I19" s="83">
        <v>47.448141219369369</v>
      </c>
      <c r="J19" s="83">
        <v>57.863079774600784</v>
      </c>
      <c r="K19" s="83">
        <f t="shared" si="2"/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f t="shared" si="0"/>
        <v>-2.4659294190621708</v>
      </c>
      <c r="F20" s="83">
        <v>86.987402954603468</v>
      </c>
      <c r="G20" s="83">
        <v>84.066773071521496</v>
      </c>
      <c r="H20" s="83">
        <f t="shared" si="1"/>
        <v>-2.9206298830819719</v>
      </c>
      <c r="I20" s="83">
        <v>47.788563928997156</v>
      </c>
      <c r="J20" s="83">
        <v>58.202914399364047</v>
      </c>
      <c r="K20" s="83">
        <f t="shared" si="2"/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f t="shared" si="0"/>
        <v>-8.415531933631101</v>
      </c>
      <c r="F21" s="83">
        <v>89.839076570884089</v>
      </c>
      <c r="G21" s="83">
        <v>82.753833053430526</v>
      </c>
      <c r="H21" s="83">
        <f t="shared" si="1"/>
        <v>-7.0852435174535628</v>
      </c>
      <c r="I21" s="83">
        <v>51.777130458789145</v>
      </c>
      <c r="J21" s="83">
        <v>56.300846830880481</v>
      </c>
      <c r="K21" s="83">
        <f t="shared" si="2"/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f t="shared" si="0"/>
        <v>-4.3104055768355778</v>
      </c>
      <c r="F22" s="83">
        <v>90.438903871056269</v>
      </c>
      <c r="G22" s="83">
        <v>85.817896025094385</v>
      </c>
      <c r="H22" s="83">
        <f t="shared" si="1"/>
        <v>-4.6210078459618842</v>
      </c>
      <c r="I22" s="83">
        <v>51.685885018996331</v>
      </c>
      <c r="J22" s="83">
        <v>55.940653332531888</v>
      </c>
      <c r="K22" s="83">
        <f t="shared" si="2"/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f t="shared" si="0"/>
        <v>-4.6572750526822162</v>
      </c>
      <c r="F23" s="83">
        <v>89.217107539207461</v>
      </c>
      <c r="G23" s="83">
        <v>89.683107649573969</v>
      </c>
      <c r="H23" s="83">
        <f t="shared" si="1"/>
        <v>0.46600011036650812</v>
      </c>
      <c r="I23" s="83">
        <v>46.273640945815046</v>
      </c>
      <c r="J23" s="83">
        <v>52.972085823432678</v>
      </c>
      <c r="K23" s="83">
        <f t="shared" si="2"/>
        <v>6.6984448776176322</v>
      </c>
      <c r="L23" s="58"/>
    </row>
    <row r="24" spans="1:12" ht="14.25" customHeight="1" x14ac:dyDescent="0.2">
      <c r="A24" s="57"/>
      <c r="B24" s="98" t="s">
        <v>6</v>
      </c>
      <c r="C24" s="84">
        <v>49.363781199950729</v>
      </c>
      <c r="D24" s="84">
        <v>54.389837699939307</v>
      </c>
      <c r="E24" s="84">
        <f t="shared" si="0"/>
        <v>5.0260564999885773</v>
      </c>
      <c r="F24" s="84">
        <v>91.846976851125532</v>
      </c>
      <c r="G24" s="84">
        <v>90.034887364945064</v>
      </c>
      <c r="H24" s="84">
        <f t="shared" si="1"/>
        <v>-1.8120894861804686</v>
      </c>
      <c r="I24" s="84">
        <v>52.97584225791249</v>
      </c>
      <c r="J24" s="84">
        <v>58.695687012572421</v>
      </c>
      <c r="K24" s="84">
        <f t="shared" si="2"/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f t="shared" si="0"/>
        <v>-1.6222601815421669</v>
      </c>
      <c r="F25" s="83">
        <v>88.685233667550762</v>
      </c>
      <c r="G25" s="83">
        <v>86.959435191390583</v>
      </c>
      <c r="H25" s="83">
        <f t="shared" si="1"/>
        <v>-1.725798476160179</v>
      </c>
      <c r="I25" s="83">
        <v>51.544349677923776</v>
      </c>
      <c r="J25" s="83">
        <v>52.428014406649325</v>
      </c>
      <c r="K25" s="83">
        <f t="shared" si="2"/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f t="shared" si="0"/>
        <v>-12.133091002081748</v>
      </c>
      <c r="F26" s="83">
        <v>91.493416369776639</v>
      </c>
      <c r="G26" s="83">
        <v>88.783060517576473</v>
      </c>
      <c r="H26" s="83">
        <f t="shared" si="1"/>
        <v>-2.7103558522001663</v>
      </c>
      <c r="I26" s="83">
        <v>54.309149417796156</v>
      </c>
      <c r="J26" s="83">
        <v>55.203202723019032</v>
      </c>
      <c r="K26" s="83">
        <f t="shared" si="2"/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f t="shared" si="0"/>
        <v>-1.7837635777028282</v>
      </c>
      <c r="F27" s="83">
        <v>86.856827325309752</v>
      </c>
      <c r="G27" s="83">
        <v>85.557959648673318</v>
      </c>
      <c r="H27" s="83">
        <f t="shared" si="1"/>
        <v>-1.2988676766364335</v>
      </c>
      <c r="I27" s="83">
        <v>50.98172687294813</v>
      </c>
      <c r="J27" s="83">
        <v>54.549182540376435</v>
      </c>
      <c r="K27" s="83">
        <f t="shared" si="2"/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f t="shared" si="0"/>
        <v>-0.59157738050093656</v>
      </c>
      <c r="F28" s="83">
        <v>89.382546937915222</v>
      </c>
      <c r="G28" s="83">
        <v>85.243084599138939</v>
      </c>
      <c r="H28" s="83">
        <f t="shared" si="1"/>
        <v>-4.1394623387762834</v>
      </c>
      <c r="I28" s="83">
        <v>47.44442907326372</v>
      </c>
      <c r="J28" s="83">
        <v>52.786409826582236</v>
      </c>
      <c r="K28" s="83">
        <f t="shared" si="2"/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f t="shared" si="0"/>
        <v>-6.8722191187010253</v>
      </c>
      <c r="F29" s="83">
        <v>86.442456457000446</v>
      </c>
      <c r="G29" s="83">
        <v>82.199640965762711</v>
      </c>
      <c r="H29" s="83">
        <f t="shared" si="1"/>
        <v>-4.2428154912377352</v>
      </c>
      <c r="I29" s="83">
        <v>43.902308654625379</v>
      </c>
      <c r="J29" s="83">
        <v>50.848991585763102</v>
      </c>
      <c r="K29" s="83">
        <f t="shared" si="2"/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f t="shared" si="0"/>
        <v>-1.5018077396793643</v>
      </c>
      <c r="F30" s="83">
        <v>87.451434711038644</v>
      </c>
      <c r="G30" s="83">
        <v>90.463022630324716</v>
      </c>
      <c r="H30" s="83">
        <f t="shared" si="1"/>
        <v>3.0115879192860717</v>
      </c>
      <c r="I30" s="83">
        <v>54.053318607134813</v>
      </c>
      <c r="J30" s="83">
        <v>63.352203296055563</v>
      </c>
      <c r="K30" s="83">
        <f t="shared" si="2"/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f t="shared" si="0"/>
        <v>2.9545522449979771</v>
      </c>
      <c r="F31" s="83">
        <v>87.031874246296084</v>
      </c>
      <c r="G31" s="83">
        <v>86.270533675384911</v>
      </c>
      <c r="H31" s="83">
        <f t="shared" si="1"/>
        <v>-0.76134057091117313</v>
      </c>
      <c r="I31" s="83">
        <v>48.911662972055325</v>
      </c>
      <c r="J31" s="83">
        <v>57.068498563505507</v>
      </c>
      <c r="K31" s="83">
        <f t="shared" si="2"/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f t="shared" si="0"/>
        <v>-2.5766322774336174</v>
      </c>
      <c r="F32" s="83">
        <v>83.674551526771879</v>
      </c>
      <c r="G32" s="83">
        <v>81.617221518484769</v>
      </c>
      <c r="H32" s="83">
        <f t="shared" si="1"/>
        <v>-2.05733000828711</v>
      </c>
      <c r="I32" s="83">
        <v>43.239352323667589</v>
      </c>
      <c r="J32" s="83">
        <v>55.033824910370434</v>
      </c>
      <c r="K32" s="83">
        <f t="shared" si="2"/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153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tr">
        <f>'Mercado Laboral'!A33</f>
        <v>Fuente: DANE, Encuesta multipropósito Bogotá (EMB) 2011 y 2014. Cálculos Observatorio de Desarrollo Económico (ODE).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107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ht="15" x14ac:dyDescent="0.2">
      <c r="A31" s="57"/>
      <c r="B31" s="98" t="s">
        <v>6</v>
      </c>
      <c r="C31" s="50">
        <v>174298.61275378577</v>
      </c>
      <c r="D31" s="50">
        <v>172384.09330343554</v>
      </c>
      <c r="E31" s="84">
        <v>-1.0984134756451991</v>
      </c>
      <c r="F31" s="50">
        <v>-1914.519450350228</v>
      </c>
      <c r="G31" s="89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144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112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98" t="s">
        <v>6</v>
      </c>
      <c r="C18" s="84">
        <v>32.903733483143355</v>
      </c>
      <c r="D18" s="84">
        <v>29.239867986803237</v>
      </c>
      <c r="E18" s="84">
        <v>-3.6638654963401187</v>
      </c>
      <c r="F18" s="8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153</v>
      </c>
      <c r="B35" s="53"/>
      <c r="C35" s="53"/>
      <c r="D35" s="53"/>
      <c r="E35" s="53"/>
      <c r="F35" s="53"/>
      <c r="G35" s="58"/>
    </row>
    <row r="36" spans="1:7" x14ac:dyDescent="0.2">
      <c r="A36" s="97" t="s">
        <v>113</v>
      </c>
      <c r="B36" s="53"/>
      <c r="C36" s="53"/>
      <c r="D36" s="53"/>
      <c r="E36" s="53"/>
      <c r="F36" s="53"/>
      <c r="G36" s="58"/>
    </row>
    <row r="37" spans="1:7" x14ac:dyDescent="0.2">
      <c r="A37" s="97" t="s">
        <v>108</v>
      </c>
      <c r="B37" s="53"/>
      <c r="C37" s="53"/>
      <c r="D37" s="53"/>
      <c r="E37" s="53"/>
      <c r="F37" s="53"/>
      <c r="G37" s="58"/>
    </row>
    <row r="38" spans="1:7" x14ac:dyDescent="0.2">
      <c r="A38" s="97" t="s">
        <v>109</v>
      </c>
      <c r="B38" s="53"/>
      <c r="C38" s="53"/>
      <c r="D38" s="53"/>
      <c r="E38" s="53"/>
      <c r="F38" s="53"/>
      <c r="G38" s="58"/>
    </row>
    <row r="39" spans="1:7" x14ac:dyDescent="0.2">
      <c r="A39" s="97" t="s">
        <v>110</v>
      </c>
      <c r="B39" s="53"/>
      <c r="C39" s="53"/>
      <c r="D39" s="53"/>
      <c r="E39" s="53"/>
      <c r="F39" s="53"/>
      <c r="G39" s="58"/>
    </row>
    <row r="40" spans="1:7" x14ac:dyDescent="0.2">
      <c r="A40" s="97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144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115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ht="15" x14ac:dyDescent="0.2">
      <c r="A31" s="57"/>
      <c r="B31" s="98" t="s">
        <v>6</v>
      </c>
      <c r="C31" s="50">
        <v>220871.92036253278</v>
      </c>
      <c r="D31" s="50">
        <v>207672.9672750051</v>
      </c>
      <c r="E31" s="84">
        <v>-5.9758402362162233</v>
      </c>
      <c r="F31" s="50">
        <v>-13198.953087527683</v>
      </c>
      <c r="G31" s="89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144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118</v>
      </c>
      <c r="D8" s="131"/>
      <c r="E8" s="131"/>
      <c r="F8" s="131"/>
      <c r="G8" s="58"/>
    </row>
    <row r="9" spans="1:7" ht="15" x14ac:dyDescent="0.25">
      <c r="A9" s="57"/>
      <c r="C9" s="131" t="s">
        <v>149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98" t="s">
        <v>6</v>
      </c>
      <c r="C17" s="84">
        <v>41.695746665436353</v>
      </c>
      <c r="D17" s="84">
        <v>35.225582773812917</v>
      </c>
      <c r="E17" s="84">
        <v>-6.4701638916234359</v>
      </c>
      <c r="F17" s="8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144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156</v>
      </c>
      <c r="D8" s="131"/>
      <c r="E8" s="131"/>
      <c r="F8" s="131"/>
      <c r="G8" s="58"/>
    </row>
    <row r="9" spans="1:10" ht="15" x14ac:dyDescent="0.25">
      <c r="A9" s="57"/>
      <c r="C9" s="131" t="s">
        <v>151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14" t="s">
        <v>6</v>
      </c>
      <c r="C21" s="115">
        <v>93</v>
      </c>
      <c r="D21" s="115">
        <v>93.2</v>
      </c>
      <c r="E21" s="89">
        <v>0.20000000000000284</v>
      </c>
      <c r="F21" s="8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155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60" t="s">
        <v>154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157</v>
      </c>
      <c r="D8" s="131"/>
      <c r="E8" s="131"/>
      <c r="F8" s="131"/>
      <c r="G8" s="58"/>
    </row>
    <row r="9" spans="1:10" ht="15" x14ac:dyDescent="0.25">
      <c r="A9" s="57"/>
      <c r="C9" s="131" t="s">
        <v>158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14" t="s">
        <v>6</v>
      </c>
      <c r="C20" s="115">
        <v>2.1</v>
      </c>
      <c r="D20" s="115">
        <v>2</v>
      </c>
      <c r="E20" s="89">
        <v>-0.10000000000000009</v>
      </c>
      <c r="F20" s="8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155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158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16" t="s">
        <v>6</v>
      </c>
      <c r="C18" s="115">
        <v>0</v>
      </c>
      <c r="D18" s="115">
        <v>0</v>
      </c>
      <c r="E18" s="89">
        <v>0</v>
      </c>
      <c r="F18" s="8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155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153</v>
      </c>
      <c r="B36" s="53"/>
      <c r="C36" s="53"/>
      <c r="D36" s="53"/>
      <c r="E36" s="53"/>
      <c r="F36" s="53"/>
      <c r="G36" s="58"/>
    </row>
    <row r="37" spans="1:7" x14ac:dyDescent="0.2">
      <c r="A37" s="78" t="s">
        <v>159</v>
      </c>
      <c r="B37" s="53"/>
      <c r="C37" s="53"/>
      <c r="D37" s="53"/>
      <c r="E37" s="53"/>
      <c r="F37" s="53"/>
      <c r="G37" s="58"/>
    </row>
    <row r="38" spans="1:7" x14ac:dyDescent="0.2">
      <c r="A38" s="60" t="s">
        <v>154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98" t="s">
        <v>6</v>
      </c>
      <c r="C20" s="50">
        <v>28363</v>
      </c>
      <c r="D20" s="84">
        <v>2.7</v>
      </c>
      <c r="E20" s="50">
        <v>32610</v>
      </c>
      <c r="F20" s="84">
        <v>2.8</v>
      </c>
      <c r="G20" s="89">
        <v>9.9165260228983261</v>
      </c>
      <c r="H20" s="84">
        <v>14.973733385043886</v>
      </c>
      <c r="I20" s="50">
        <v>4247</v>
      </c>
      <c r="J20" s="8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162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162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162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98" t="s">
        <v>6</v>
      </c>
      <c r="C19" s="50">
        <v>0</v>
      </c>
      <c r="D19" s="84">
        <v>0</v>
      </c>
      <c r="E19" s="50">
        <v>0</v>
      </c>
      <c r="F19" s="84">
        <v>0</v>
      </c>
      <c r="G19" s="84">
        <v>0</v>
      </c>
      <c r="H19" s="84" t="s">
        <v>162</v>
      </c>
      <c r="I19" s="50">
        <v>0</v>
      </c>
      <c r="J19" s="8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162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162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162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162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162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162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162</v>
      </c>
      <c r="I18" s="91">
        <v>350</v>
      </c>
      <c r="J18" s="90">
        <v>5</v>
      </c>
      <c r="K18" s="58"/>
    </row>
    <row r="19" spans="1:11" ht="15" x14ac:dyDescent="0.2">
      <c r="A19" s="57"/>
      <c r="B19" s="98" t="s">
        <v>6</v>
      </c>
      <c r="C19" s="50">
        <v>1683</v>
      </c>
      <c r="D19" s="84">
        <v>0.2</v>
      </c>
      <c r="E19" s="50">
        <v>394</v>
      </c>
      <c r="F19" s="84">
        <v>0</v>
      </c>
      <c r="G19" s="89">
        <v>1.0355612794701292</v>
      </c>
      <c r="H19" s="84">
        <v>-76.589423648247177</v>
      </c>
      <c r="I19" s="50">
        <v>-1289</v>
      </c>
      <c r="J19" s="8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162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162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98" t="s">
        <v>6</v>
      </c>
      <c r="C22" s="50">
        <v>17234</v>
      </c>
      <c r="D22" s="84">
        <v>1.6</v>
      </c>
      <c r="E22" s="50">
        <v>17839</v>
      </c>
      <c r="F22" s="84">
        <v>1.6</v>
      </c>
      <c r="G22" s="89">
        <v>13.026302338147882</v>
      </c>
      <c r="H22" s="84">
        <v>3.5105024950678798</v>
      </c>
      <c r="I22" s="50">
        <v>605</v>
      </c>
      <c r="J22" s="8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162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162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162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162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162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162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162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162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162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98" t="s">
        <v>6</v>
      </c>
      <c r="C27" s="50">
        <v>0</v>
      </c>
      <c r="D27" s="84">
        <v>0</v>
      </c>
      <c r="E27" s="50">
        <v>1905</v>
      </c>
      <c r="F27" s="84">
        <v>0.2</v>
      </c>
      <c r="G27" s="89">
        <v>18.803671898134439</v>
      </c>
      <c r="H27" s="84" t="s">
        <v>162</v>
      </c>
      <c r="I27" s="50">
        <v>1905</v>
      </c>
      <c r="J27" s="8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169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150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76</v>
      </c>
      <c r="D13" s="108" t="s">
        <v>0</v>
      </c>
      <c r="E13" s="108" t="s">
        <v>76</v>
      </c>
      <c r="F13" s="108" t="s">
        <v>0</v>
      </c>
      <c r="G13" s="142"/>
      <c r="H13" s="109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162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162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162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49" t="s">
        <v>6</v>
      </c>
      <c r="C24" s="50">
        <v>3239</v>
      </c>
      <c r="D24" s="84">
        <v>0.3</v>
      </c>
      <c r="E24" s="50">
        <v>4208</v>
      </c>
      <c r="F24" s="84">
        <v>0.4</v>
      </c>
      <c r="G24" s="89">
        <v>11.672676837725382</v>
      </c>
      <c r="H24" s="84">
        <v>29.916640938561279</v>
      </c>
      <c r="I24" s="50">
        <v>969</v>
      </c>
      <c r="J24" s="8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163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162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98" t="s">
        <v>6</v>
      </c>
      <c r="C18" s="50">
        <v>6207</v>
      </c>
      <c r="D18" s="84">
        <v>0.6</v>
      </c>
      <c r="E18" s="50">
        <v>8264</v>
      </c>
      <c r="F18" s="84">
        <v>0.7</v>
      </c>
      <c r="G18" s="89">
        <v>6.6511066398390346</v>
      </c>
      <c r="H18" s="84">
        <v>33.140003222168524</v>
      </c>
      <c r="I18" s="50">
        <v>2057</v>
      </c>
      <c r="J18" s="8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49" t="s">
        <v>6</v>
      </c>
      <c r="C22" s="50">
        <v>1597.9621683586031</v>
      </c>
      <c r="D22" s="84">
        <v>2.7217727684104327</v>
      </c>
      <c r="E22" s="50">
        <v>17141.597302007282</v>
      </c>
      <c r="F22" s="89">
        <v>4.8223013961671253</v>
      </c>
      <c r="G22" s="89">
        <v>14.306593087458083</v>
      </c>
      <c r="H22" s="84">
        <v>972.71609062026857</v>
      </c>
      <c r="I22" s="50">
        <v>15543.635133648679</v>
      </c>
      <c r="J22" s="8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14" t="s">
        <v>6</v>
      </c>
      <c r="C22" s="50">
        <v>57112.38231391953</v>
      </c>
      <c r="D22" s="84">
        <v>97.278227231589582</v>
      </c>
      <c r="E22" s="50">
        <v>338323.4782660983</v>
      </c>
      <c r="F22" s="84">
        <v>95.17769860383288</v>
      </c>
      <c r="G22" s="89">
        <v>14.623846735198001</v>
      </c>
      <c r="H22" s="84">
        <v>492.3820099229892</v>
      </c>
      <c r="I22" s="50">
        <v>281211.09595217876</v>
      </c>
      <c r="J22" s="8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174</v>
      </c>
      <c r="D14" s="108" t="s">
        <v>0</v>
      </c>
      <c r="E14" s="108" t="s">
        <v>174</v>
      </c>
      <c r="F14" s="108" t="s">
        <v>0</v>
      </c>
      <c r="G14" s="108" t="s">
        <v>174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49" t="s">
        <v>6</v>
      </c>
      <c r="C24" s="50">
        <v>144549.84374870101</v>
      </c>
      <c r="D24" s="84">
        <v>40.664991776669169</v>
      </c>
      <c r="E24" s="50">
        <v>185636.35732008892</v>
      </c>
      <c r="F24" s="84">
        <v>52.223515073429972</v>
      </c>
      <c r="G24" s="50">
        <v>25278.874499315789</v>
      </c>
      <c r="H24" s="84">
        <v>7.1114931499008698</v>
      </c>
      <c r="I24" s="8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144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49" t="s">
        <v>6</v>
      </c>
      <c r="C22" s="50">
        <v>65954.352842377441</v>
      </c>
      <c r="D22" s="84">
        <v>20.715516496676713</v>
      </c>
      <c r="E22" s="50">
        <v>77927.366988452733</v>
      </c>
      <c r="F22" s="84">
        <v>21.922650731273364</v>
      </c>
      <c r="G22" s="84">
        <v>13.906224150014005</v>
      </c>
      <c r="H22" s="84">
        <v>18.153485903635925</v>
      </c>
      <c r="I22" s="50">
        <v>11973.014146075293</v>
      </c>
      <c r="J22" s="8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49" t="s">
        <v>6</v>
      </c>
      <c r="C22" s="50">
        <v>252427.05393045471</v>
      </c>
      <c r="D22" s="84">
        <v>79.284483503323287</v>
      </c>
      <c r="E22" s="50">
        <v>277537.70857965288</v>
      </c>
      <c r="F22" s="84">
        <v>78.077349268726636</v>
      </c>
      <c r="G22" s="84">
        <v>14.818261294645025</v>
      </c>
      <c r="H22" s="84">
        <v>9.9476875628855321</v>
      </c>
      <c r="I22" s="50">
        <v>25110.654649198172</v>
      </c>
      <c r="J22" s="8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ht="15" x14ac:dyDescent="0.2">
      <c r="A25" s="118"/>
      <c r="B25" s="120" t="s">
        <v>6</v>
      </c>
      <c r="C25" s="50">
        <v>94096.349774997841</v>
      </c>
      <c r="D25" s="50">
        <v>114116.80671427588</v>
      </c>
      <c r="E25" s="84">
        <v>21.276550033184847</v>
      </c>
      <c r="F25" s="50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144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ht="15" x14ac:dyDescent="0.2">
      <c r="A25" s="119"/>
      <c r="B25" s="114" t="s">
        <v>6</v>
      </c>
      <c r="C25" s="50">
        <v>47526.600769200319</v>
      </c>
      <c r="D25" s="50">
        <v>61210.422672310298</v>
      </c>
      <c r="E25" s="84">
        <v>28.791922169148275</v>
      </c>
      <c r="F25" s="50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ht="15" x14ac:dyDescent="0.2">
      <c r="A25" s="119"/>
      <c r="B25" s="120" t="s">
        <v>6</v>
      </c>
      <c r="C25" s="50">
        <v>20503.43862974727</v>
      </c>
      <c r="D25" s="50">
        <v>22539.083621935748</v>
      </c>
      <c r="E25" s="84">
        <v>9.928310216390134</v>
      </c>
      <c r="F25" s="50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144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16</v>
      </c>
      <c r="C15" s="91">
        <v>1799.628476099575</v>
      </c>
      <c r="D15" s="85">
        <v>19.264113738035611</v>
      </c>
      <c r="E15" s="91">
        <v>1576.8252150543854</v>
      </c>
      <c r="F15" s="85">
        <v>16.114783881168719</v>
      </c>
      <c r="G15" s="92">
        <v>0.42370159909224475</v>
      </c>
      <c r="H15" s="85">
        <v>-12.380514311936331</v>
      </c>
      <c r="I15" s="91">
        <v>-222.80326104518963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7</v>
      </c>
      <c r="C16" s="91">
        <v>3645.8629374984007</v>
      </c>
      <c r="D16" s="85">
        <v>6.2099157646722798</v>
      </c>
      <c r="E16" s="91">
        <v>2981.8620072510748</v>
      </c>
      <c r="F16" s="85">
        <v>4.5724241573654094</v>
      </c>
      <c r="G16" s="92">
        <v>0.80124270507756634</v>
      </c>
      <c r="H16" s="85">
        <v>-18.212449058848279</v>
      </c>
      <c r="I16" s="91">
        <v>-664.00093024732587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99" t="s">
        <v>13</v>
      </c>
      <c r="C17" s="91">
        <v>3488.8445544268116</v>
      </c>
      <c r="D17" s="85">
        <v>6.4202265179494731</v>
      </c>
      <c r="E17" s="91">
        <v>3064.9122254655049</v>
      </c>
      <c r="F17" s="85">
        <v>5.0664574289827122</v>
      </c>
      <c r="G17" s="92">
        <v>0.8235587550280995</v>
      </c>
      <c r="H17" s="85">
        <v>-12.151081034074773</v>
      </c>
      <c r="I17" s="91">
        <v>-423.93232896130667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20</v>
      </c>
      <c r="C18" s="91">
        <v>5337.7326336802662</v>
      </c>
      <c r="D18" s="85">
        <v>17.771512813740166</v>
      </c>
      <c r="E18" s="91">
        <v>4480.3040856161351</v>
      </c>
      <c r="F18" s="85">
        <v>13.463935635200707</v>
      </c>
      <c r="G18" s="92">
        <v>1.2038823246681785</v>
      </c>
      <c r="H18" s="85">
        <v>-16.063534967148595</v>
      </c>
      <c r="I18" s="91">
        <v>-857.42854806413106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99" t="s">
        <v>23</v>
      </c>
      <c r="C19" s="91">
        <v>5490.4311639504667</v>
      </c>
      <c r="D19" s="85">
        <v>17.718652420745343</v>
      </c>
      <c r="E19" s="91">
        <v>4849.6246997968865</v>
      </c>
      <c r="F19" s="85">
        <v>14.216314041885852</v>
      </c>
      <c r="G19" s="92">
        <v>1.3031208029168391</v>
      </c>
      <c r="H19" s="85">
        <v>-11.671332269149303</v>
      </c>
      <c r="I19" s="91">
        <v>-640.80646415358024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9</v>
      </c>
      <c r="C20" s="91">
        <v>12696.852628792527</v>
      </c>
      <c r="D20" s="85">
        <v>16.301564880020177</v>
      </c>
      <c r="E20" s="91">
        <v>6538.2585800949137</v>
      </c>
      <c r="F20" s="85">
        <v>7.7345216167269841</v>
      </c>
      <c r="G20" s="92">
        <v>1.7568660046885773</v>
      </c>
      <c r="H20" s="85">
        <v>-48.504887224821616</v>
      </c>
      <c r="I20" s="91">
        <v>-6158.5940486976133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14</v>
      </c>
      <c r="C21" s="91">
        <v>9042.8977161042894</v>
      </c>
      <c r="D21" s="85">
        <v>25.624931153439444</v>
      </c>
      <c r="E21" s="91">
        <v>9156.731085988511</v>
      </c>
      <c r="F21" s="85">
        <v>25.188226382507256</v>
      </c>
      <c r="G21" s="92">
        <v>2.4604639541213742</v>
      </c>
      <c r="H21" s="85">
        <v>1.2588151879844744</v>
      </c>
      <c r="I21" s="91">
        <v>113.83336988422161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22</v>
      </c>
      <c r="C22" s="91">
        <v>11306.847499603595</v>
      </c>
      <c r="D22" s="85">
        <v>19.974405301627467</v>
      </c>
      <c r="E22" s="91">
        <v>9917.6314510003322</v>
      </c>
      <c r="F22" s="85">
        <v>16.437979790425395</v>
      </c>
      <c r="G22" s="92">
        <v>2.6649220629386292</v>
      </c>
      <c r="H22" s="85">
        <v>-12.286502039157842</v>
      </c>
      <c r="I22" s="91">
        <v>-1389.2160486032626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15</v>
      </c>
      <c r="C23" s="91">
        <v>9546.5690542341035</v>
      </c>
      <c r="D23" s="85">
        <v>12.553477722473563</v>
      </c>
      <c r="E23" s="91">
        <v>10123.100044130284</v>
      </c>
      <c r="F23" s="85">
        <v>11.844166301091226</v>
      </c>
      <c r="G23" s="92">
        <v>2.7201326028521424</v>
      </c>
      <c r="H23" s="85">
        <v>6.0391433469019651</v>
      </c>
      <c r="I23" s="91">
        <v>576.53098989618047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5</v>
      </c>
      <c r="C24" s="91">
        <v>14277.197073562014</v>
      </c>
      <c r="D24" s="85">
        <v>9.1968316442597704</v>
      </c>
      <c r="E24" s="91">
        <v>13131.12590032084</v>
      </c>
      <c r="F24" s="85">
        <v>7.2975883351734012</v>
      </c>
      <c r="G24" s="92">
        <v>3.5284056778960364</v>
      </c>
      <c r="H24" s="85">
        <v>-8.0272841184172439</v>
      </c>
      <c r="I24" s="91">
        <v>-1146.0711732411746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100" t="s">
        <v>11</v>
      </c>
      <c r="C25" s="91">
        <v>12865.672518690837</v>
      </c>
      <c r="D25" s="85">
        <v>12.365183517879522</v>
      </c>
      <c r="E25" s="91">
        <v>13217.700751006359</v>
      </c>
      <c r="F25" s="85">
        <v>11.077355058994122</v>
      </c>
      <c r="G25" s="92">
        <v>3.551668815957512</v>
      </c>
      <c r="H25" s="85">
        <v>2.7361821296485456</v>
      </c>
      <c r="I25" s="91">
        <v>352.02823231552247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100" t="s">
        <v>18</v>
      </c>
      <c r="C26" s="91">
        <v>28375.21956068576</v>
      </c>
      <c r="D26" s="85">
        <v>27.265329392308463</v>
      </c>
      <c r="E26" s="91">
        <v>15562.949359864862</v>
      </c>
      <c r="F26" s="85">
        <v>14.372411741304635</v>
      </c>
      <c r="G26" s="92">
        <v>4.1818500030385026</v>
      </c>
      <c r="H26" s="85">
        <v>-45.153025771023344</v>
      </c>
      <c r="I26" s="91">
        <v>-12812.270200820898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100" t="s">
        <v>21</v>
      </c>
      <c r="C27" s="91">
        <v>28146.601082442925</v>
      </c>
      <c r="D27" s="85">
        <v>25.755994319334192</v>
      </c>
      <c r="E27" s="91">
        <v>21697.558437483498</v>
      </c>
      <c r="F27" s="85">
        <v>18.650566743690014</v>
      </c>
      <c r="G27" s="92">
        <v>5.8302531685746191</v>
      </c>
      <c r="H27" s="85">
        <v>-22.912331851614443</v>
      </c>
      <c r="I27" s="91">
        <v>-6449.042644959427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100" t="s">
        <v>17</v>
      </c>
      <c r="C28" s="91">
        <v>25770.563366660299</v>
      </c>
      <c r="D28" s="85">
        <v>25.171392571032975</v>
      </c>
      <c r="E28" s="91">
        <v>31687.346794904322</v>
      </c>
      <c r="F28" s="85">
        <v>26.604492460423423</v>
      </c>
      <c r="G28" s="92">
        <v>8.5145641887318568</v>
      </c>
      <c r="H28" s="85">
        <v>22.959464812859466</v>
      </c>
      <c r="I28" s="91">
        <v>5916.7834282440235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99" t="s">
        <v>12</v>
      </c>
      <c r="C29" s="91">
        <v>48915.189987458958</v>
      </c>
      <c r="D29" s="85">
        <v>28.850914467093464</v>
      </c>
      <c r="E29" s="91">
        <v>37790.159912995317</v>
      </c>
      <c r="F29" s="85">
        <v>19.649202375829994</v>
      </c>
      <c r="G29" s="92">
        <v>10.154423605241186</v>
      </c>
      <c r="H29" s="85">
        <v>-22.743507849639165</v>
      </c>
      <c r="I29" s="91">
        <v>-11125.030074463641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19</v>
      </c>
      <c r="C30" s="91">
        <v>36667.795310630645</v>
      </c>
      <c r="D30" s="85">
        <v>22.853774154373951</v>
      </c>
      <c r="E30" s="91">
        <v>42482.716100194128</v>
      </c>
      <c r="F30" s="85">
        <v>23.503988920308693</v>
      </c>
      <c r="G30" s="92">
        <v>11.415339235815857</v>
      </c>
      <c r="H30" s="85">
        <v>15.858386740469331</v>
      </c>
      <c r="I30" s="91">
        <v>5814.9207895634827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10</v>
      </c>
      <c r="C31" s="91">
        <v>54168.343957570782</v>
      </c>
      <c r="D31" s="85">
        <v>18.789346248722932</v>
      </c>
      <c r="E31" s="91">
        <v>45850.519507427372</v>
      </c>
      <c r="F31" s="85">
        <v>14.566473111855782</v>
      </c>
      <c r="G31" s="92">
        <v>12.320286515609212</v>
      </c>
      <c r="H31" s="85">
        <v>-15.355508111266303</v>
      </c>
      <c r="I31" s="91">
        <v>-8317.8244501434092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8</v>
      </c>
      <c r="C32" s="91">
        <v>42207.076835416308</v>
      </c>
      <c r="D32" s="85">
        <v>17.231441862368833</v>
      </c>
      <c r="E32" s="91">
        <v>47908.287334665816</v>
      </c>
      <c r="F32" s="85">
        <v>17.266723762088073</v>
      </c>
      <c r="G32" s="92">
        <v>12.873220037116495</v>
      </c>
      <c r="H32" s="85">
        <v>13.507712276500449</v>
      </c>
      <c r="I32" s="91">
        <v>5701.2104992495078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20" t="s">
        <v>6</v>
      </c>
      <c r="C33" s="50">
        <v>52107.931581724006</v>
      </c>
      <c r="D33" s="84">
        <v>16.366512137093313</v>
      </c>
      <c r="E33" s="50">
        <v>50137.039317264374</v>
      </c>
      <c r="F33" s="84">
        <v>14.10463158360499</v>
      </c>
      <c r="G33" s="84">
        <v>13.472097940635086</v>
      </c>
      <c r="H33" s="84">
        <v>-3.7823268063683635</v>
      </c>
      <c r="I33" s="84">
        <v>-1970.8922644596314</v>
      </c>
      <c r="J33" s="8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14" t="s">
        <v>6</v>
      </c>
      <c r="C25" s="50">
        <v>179055.86820801688</v>
      </c>
      <c r="D25" s="84">
        <v>56.239423659489873</v>
      </c>
      <c r="E25" s="50">
        <v>205252.60047836287</v>
      </c>
      <c r="F25" s="84">
        <v>57.741987774840432</v>
      </c>
      <c r="G25" s="84">
        <v>14.462707859165489</v>
      </c>
      <c r="H25" s="84">
        <v>14.630479599759404</v>
      </c>
      <c r="I25" s="84">
        <v>26196.732270345994</v>
      </c>
      <c r="J25" s="8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20" t="s">
        <v>6</v>
      </c>
      <c r="C23" s="50">
        <v>87217.606983091275</v>
      </c>
      <c r="D23" s="84">
        <v>27.394064203416807</v>
      </c>
      <c r="E23" s="50">
        <v>100075.43577247842</v>
      </c>
      <c r="F23" s="84">
        <v>28.15338064155458</v>
      </c>
      <c r="G23" s="84">
        <v>15.588519942050667</v>
      </c>
      <c r="H23" s="84">
        <v>14.742239823066772</v>
      </c>
      <c r="I23" s="84">
        <v>12857.828789387146</v>
      </c>
      <c r="J23" s="8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144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14" t="s">
        <v>6</v>
      </c>
      <c r="C22" s="50">
        <v>145641.40446077497</v>
      </c>
      <c r="D22" s="84">
        <v>45.744318406348178</v>
      </c>
      <c r="E22" s="50">
        <v>140190.76594432245</v>
      </c>
      <c r="F22" s="84">
        <v>39.397540788904664</v>
      </c>
      <c r="G22" s="84">
        <v>15.234728285691283</v>
      </c>
      <c r="H22" s="84">
        <v>-3.7425061483257749</v>
      </c>
      <c r="I22" s="84">
        <v>-5450.6385164525127</v>
      </c>
      <c r="J22" s="8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14" t="s">
        <v>6</v>
      </c>
      <c r="C20" s="50">
        <v>173548.27103766456</v>
      </c>
      <c r="D20" s="84">
        <v>54.509549661451409</v>
      </c>
      <c r="E20" s="50">
        <v>230035.42387347147</v>
      </c>
      <c r="F20" s="84">
        <v>64.646411865296628</v>
      </c>
      <c r="G20" s="84">
        <v>16.301161501066897</v>
      </c>
      <c r="H20" s="84">
        <v>32.548381207178778</v>
      </c>
      <c r="I20" s="84">
        <v>56487.152835806919</v>
      </c>
      <c r="J20" s="8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20" t="s">
        <v>6</v>
      </c>
      <c r="C18" s="50">
        <v>490710.52083671989</v>
      </c>
      <c r="D18" s="84">
        <v>55.301420451202802</v>
      </c>
      <c r="E18" s="50">
        <v>665289.69467198115</v>
      </c>
      <c r="F18" s="84">
        <v>68.40793244748194</v>
      </c>
      <c r="G18" s="84">
        <v>16.126342024015141</v>
      </c>
      <c r="H18" s="84">
        <v>35.576814929010084</v>
      </c>
      <c r="I18" s="84">
        <v>174579.17383526126</v>
      </c>
      <c r="J18" s="8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14" t="s">
        <v>6</v>
      </c>
      <c r="C18" s="50">
        <v>485655.64525593544</v>
      </c>
      <c r="D18" s="84">
        <v>55.255111437003556</v>
      </c>
      <c r="E18" s="50">
        <v>700862.66905599181</v>
      </c>
      <c r="F18" s="84">
        <v>72.065697851194116</v>
      </c>
      <c r="G18" s="84">
        <v>16.163284445666473</v>
      </c>
      <c r="H18" s="84">
        <v>44.312678314826236</v>
      </c>
      <c r="I18" s="50">
        <v>215207.02380005637</v>
      </c>
      <c r="J18" s="8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ht="15" x14ac:dyDescent="0.2">
      <c r="A24" s="57"/>
      <c r="B24" s="120" t="s">
        <v>6</v>
      </c>
      <c r="C24" s="50">
        <v>516482.06471730926</v>
      </c>
      <c r="D24" s="84">
        <v>73.692334821167023</v>
      </c>
      <c r="E24" s="50">
        <v>162251.37856534292</v>
      </c>
      <c r="F24" s="84">
        <v>23.150238374642363</v>
      </c>
      <c r="G24" s="84">
        <v>20236.920705331679</v>
      </c>
      <c r="H24" s="84">
        <v>2.8874302482951841</v>
      </c>
      <c r="I24" s="84">
        <v>1892.3050680079089</v>
      </c>
      <c r="J24" s="84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ht="15" x14ac:dyDescent="0.2">
      <c r="A24" s="57"/>
      <c r="B24" s="120" t="s">
        <v>6</v>
      </c>
      <c r="C24" s="50">
        <v>121771.67363438348</v>
      </c>
      <c r="D24" s="84">
        <v>44.823329908726727</v>
      </c>
      <c r="E24" s="50">
        <v>104520.55382208055</v>
      </c>
      <c r="F24" s="84">
        <v>38.473309320494536</v>
      </c>
      <c r="G24" s="50">
        <v>30931.158802590246</v>
      </c>
      <c r="H24" s="84">
        <v>11.385550465787837</v>
      </c>
      <c r="I24" s="50">
        <v>4834.4954218479315</v>
      </c>
      <c r="J24" s="84">
        <v>1.779545084404029</v>
      </c>
      <c r="K24" s="50">
        <v>3159.9360310167863</v>
      </c>
      <c r="L24" s="84">
        <v>1.1631510923797039</v>
      </c>
      <c r="M24" s="50">
        <v>6452.4796139286082</v>
      </c>
      <c r="N24" s="84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18" t="s">
        <v>76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ht="15" x14ac:dyDescent="0.2">
      <c r="A24" s="57"/>
      <c r="B24" s="120" t="s">
        <v>6</v>
      </c>
      <c r="C24" s="50">
        <v>613393.77899703349</v>
      </c>
      <c r="D24" s="84">
        <v>87.519824650273904</v>
      </c>
      <c r="E24" s="50">
        <v>289081.23083774408</v>
      </c>
      <c r="F24" s="84">
        <v>41.246487165183773</v>
      </c>
      <c r="G24" s="50">
        <v>163938.21907181008</v>
      </c>
      <c r="H24" s="84">
        <v>23.390918978838219</v>
      </c>
      <c r="I24" s="50">
        <v>16942.211824392598</v>
      </c>
      <c r="J24" s="84">
        <v>2.417336886727389</v>
      </c>
      <c r="K24" s="50">
        <v>64936.100509834374</v>
      </c>
      <c r="L24" s="84">
        <v>9.2651675394979041</v>
      </c>
      <c r="M24" s="50">
        <v>32263.963299089675</v>
      </c>
      <c r="N24" s="84">
        <v>4.6034643766298409</v>
      </c>
      <c r="O24" s="50">
        <v>2417.510593356285</v>
      </c>
      <c r="P24" s="84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20" t="s">
        <v>6</v>
      </c>
      <c r="C19" s="50">
        <v>688196.64072793676</v>
      </c>
      <c r="D19" s="84">
        <v>78.299063226072747</v>
      </c>
      <c r="E19" s="50">
        <v>866707.7510132374</v>
      </c>
      <c r="F19" s="84">
        <v>89.118598646346271</v>
      </c>
      <c r="G19" s="84">
        <v>15.159343161250179</v>
      </c>
      <c r="H19" s="84">
        <v>25.938968562311103</v>
      </c>
      <c r="I19" s="84">
        <v>178511.11028530065</v>
      </c>
      <c r="J19" s="8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144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2015-07-30T20:24:14Z</dcterms:modified>
</cp:coreProperties>
</file>