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gzambrano\Documents\USB GEZ   18-07-2022\ESTUDIOS ECONOMICOS 2022\INDUSTRIA 2023\Agosto 2023\"/>
    </mc:Choice>
  </mc:AlternateContent>
  <xr:revisionPtr revIDLastSave="0" documentId="13_ncr:1_{7B5A5BFF-0356-47E4-B0E9-76AA33F059FB}" xr6:coauthVersionLast="47" xr6:coauthVersionMax="47" xr10:uidLastSave="{00000000-0000-0000-0000-000000000000}"/>
  <bookViews>
    <workbookView xWindow="-108" yWindow="-108" windowWidth="23256" windowHeight="12456" tabRatio="903" xr2:uid="{0A61913B-0CF9-4BE6-B470-7F0F2DC4203A}"/>
  </bookViews>
  <sheets>
    <sheet name="Índice" sheetId="9" r:id="rId1"/>
    <sheet name="Producción departamentos" sheetId="18" r:id="rId2"/>
    <sheet name="Industria variación anual" sheetId="58" r:id="rId3"/>
    <sheet name="Industria variación corrido" sheetId="20" r:id="rId4"/>
    <sheet name="Producción dptos anual" sheetId="39" r:id="rId5"/>
    <sheet name="Producción dptos corrido" sheetId="59" r:id="rId6"/>
    <sheet name="Ventas dptos anual" sheetId="60" r:id="rId7"/>
    <sheet name="Ventas dptos corrido" sheetId="61" r:id="rId8"/>
    <sheet name="Ocupados dptos anual" sheetId="62" r:id="rId9"/>
    <sheet name="Ocupados dptos corrido" sheetId="63" r:id="rId10"/>
    <sheet name="Producción Bogotá anual" sheetId="3" r:id="rId11"/>
    <sheet name="Producción Bogotá corrido" sheetId="64" r:id="rId12"/>
    <sheet name="Ventas Bogotá anual" sheetId="65" r:id="rId13"/>
    <sheet name="Ventas Bogotá corrido" sheetId="66" r:id="rId14"/>
    <sheet name="Ocupados Bogotá anual" sheetId="67" r:id="rId15"/>
    <sheet name="Ocupados Bogotá corrido" sheetId="68" r:id="rId16"/>
  </sheets>
  <externalReferences>
    <externalReference r:id="rId17"/>
    <externalReference r:id="rId18"/>
  </externalReferences>
  <definedNames>
    <definedName name="\a" localSheetId="0">#REF!</definedName>
    <definedName name="\a" localSheetId="2">#REF!</definedName>
    <definedName name="\a" localSheetId="3">#REF!</definedName>
    <definedName name="\a" localSheetId="14">#REF!</definedName>
    <definedName name="\a" localSheetId="15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">#REF!</definedName>
    <definedName name="\a" localSheetId="4">#REF!</definedName>
    <definedName name="\a" localSheetId="5">#REF!</definedName>
    <definedName name="\a" localSheetId="12">#REF!</definedName>
    <definedName name="\a" localSheetId="13">#REF!</definedName>
    <definedName name="\a" localSheetId="6">#REF!</definedName>
    <definedName name="\a" localSheetId="7">#REF!</definedName>
    <definedName name="\y" localSheetId="0">#REF!</definedName>
    <definedName name="\y" localSheetId="2">#REF!</definedName>
    <definedName name="\y" localSheetId="3">#REF!</definedName>
    <definedName name="\y" localSheetId="14">#REF!</definedName>
    <definedName name="\y" localSheetId="15">#REF!</definedName>
    <definedName name="\y" localSheetId="8">#REF!</definedName>
    <definedName name="\y" localSheetId="9">#REF!</definedName>
    <definedName name="\y" localSheetId="10">#REF!</definedName>
    <definedName name="\y" localSheetId="11">#REF!</definedName>
    <definedName name="\y" localSheetId="1">#REF!</definedName>
    <definedName name="\y" localSheetId="4">#REF!</definedName>
    <definedName name="\y" localSheetId="5">#REF!</definedName>
    <definedName name="\y" localSheetId="12">#REF!</definedName>
    <definedName name="\y" localSheetId="13">#REF!</definedName>
    <definedName name="\y" localSheetId="6">#REF!</definedName>
    <definedName name="\y" localSheetId="7">#REF!</definedName>
    <definedName name="\z" localSheetId="0">#REF!</definedName>
    <definedName name="\z" localSheetId="2">#REF!</definedName>
    <definedName name="\z" localSheetId="3">#REF!</definedName>
    <definedName name="\z" localSheetId="14">#REF!</definedName>
    <definedName name="\z" localSheetId="15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">#REF!</definedName>
    <definedName name="\z" localSheetId="4">#REF!</definedName>
    <definedName name="\z" localSheetId="5">#REF!</definedName>
    <definedName name="\z" localSheetId="12">#REF!</definedName>
    <definedName name="\z" localSheetId="13">#REF!</definedName>
    <definedName name="\z" localSheetId="6">#REF!</definedName>
    <definedName name="\z" localSheetId="7">#REF!</definedName>
    <definedName name="_C" localSheetId="0">#REF!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14" hidden="1">#REF!</definedName>
    <definedName name="_Fill" localSheetId="15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" hidden="1">#REF!</definedName>
    <definedName name="_Fill" localSheetId="4" hidden="1">#REF!</definedName>
    <definedName name="_Fill" localSheetId="5" hidden="1">#REF!</definedName>
    <definedName name="_Fill" localSheetId="12" hidden="1">#REF!</definedName>
    <definedName name="_Fill" localSheetId="13" hidden="1">#REF!</definedName>
    <definedName name="_Fill" localSheetId="6" hidden="1">#REF!</definedName>
    <definedName name="_Fill" localSheetId="7" hidden="1">#REF!</definedName>
    <definedName name="_xlnm._FilterDatabase" localSheetId="0" hidden="1">Índice!$AG$1:$AH$14</definedName>
    <definedName name="_xlnm._FilterDatabase" localSheetId="14" hidden="1">'Ocupados Bogotá anual'!$M$32:$O$42</definedName>
    <definedName name="_xlnm._FilterDatabase" localSheetId="15" hidden="1">'Ocupados Bogotá corrido'!$M$32:$O$42</definedName>
    <definedName name="_xlnm._FilterDatabase" localSheetId="10" hidden="1">'Producción Bogotá anual'!$X$31:$Z$31</definedName>
    <definedName name="_xlnm._FilterDatabase" localSheetId="11" hidden="1">'Producción Bogotá corrido'!$M$32:$O$43</definedName>
    <definedName name="_xlnm._FilterDatabase" localSheetId="12" hidden="1">'Ventas Bogotá anual'!$M$32:$O$43</definedName>
    <definedName name="_xlnm._FilterDatabase" localSheetId="13" hidden="1">'Ventas Bogotá corrido'!$M$32:$O$43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4" hidden="1">#REF!</definedName>
    <definedName name="_Key1" localSheetId="15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3" hidden="1">#REF!</definedName>
    <definedName name="_Key1" localSheetId="6" hidden="1">#REF!</definedName>
    <definedName name="_Key1" localSheetId="7" hidden="1">#REF!</definedName>
    <definedName name="_Order1" hidden="1">255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4" hidden="1">#REF!</definedName>
    <definedName name="_Sort" localSheetId="15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3" hidden="1">#REF!</definedName>
    <definedName name="_Sort" localSheetId="6" hidden="1">#REF!</definedName>
    <definedName name="_Sort" localSheetId="7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BR._89" localSheetId="2">'[1]ipc indice 2'!$L$1:$L$311</definedName>
    <definedName name="ABR._89" localSheetId="3">'[1]ipc indice 2'!$L$1:$L$311</definedName>
    <definedName name="ABR._89" localSheetId="14">'[1]ipc indice 2'!$L$1:$L$311</definedName>
    <definedName name="ABR._89" localSheetId="15">'[1]ipc indice 2'!$L$1:$L$311</definedName>
    <definedName name="ABR._89" localSheetId="8">'[1]ipc indice 2'!$L$1:$L$311</definedName>
    <definedName name="ABR._89" localSheetId="9">'[1]ipc indice 2'!$L$1:$L$311</definedName>
    <definedName name="ABR._89" localSheetId="10">'[1]ipc indice 2'!$L$1:$L$311</definedName>
    <definedName name="ABR._89" localSheetId="11">'[1]ipc indice 2'!$L$1:$L$311</definedName>
    <definedName name="ABR._89" localSheetId="1">'[1]ipc indice 2'!$L$1:$L$311</definedName>
    <definedName name="ABR._89" localSheetId="4">'[1]ipc indice 2'!$L$1:$L$311</definedName>
    <definedName name="ABR._89" localSheetId="5">'[1]ipc indice 2'!$L$1:$L$311</definedName>
    <definedName name="ABR._89" localSheetId="12">'[1]ipc indice 2'!$L$1:$L$311</definedName>
    <definedName name="ABR._89" localSheetId="13">'[1]ipc indice 2'!$L$1:$L$311</definedName>
    <definedName name="ABR._89" localSheetId="6">'[1]ipc indice 2'!$L$1:$L$311</definedName>
    <definedName name="ABR._89" localSheetId="7">'[1]ipc indice 2'!$L$1:$L$311</definedName>
    <definedName name="AGO._89" localSheetId="0">'[1]ipc indice 2'!$P$1:$P$311</definedName>
    <definedName name="AGO._89" localSheetId="2">'[1]ipc indice 2'!$P$1:$P$311</definedName>
    <definedName name="AGO._89" localSheetId="3">'[1]ipc indice 2'!$P$1:$P$311</definedName>
    <definedName name="AGO._89" localSheetId="14">'[1]ipc indice 2'!$P$1:$P$311</definedName>
    <definedName name="AGO._89" localSheetId="15">'[1]ipc indice 2'!$P$1:$P$311</definedName>
    <definedName name="AGO._89" localSheetId="8">'[1]ipc indice 2'!$P$1:$P$311</definedName>
    <definedName name="AGO._89" localSheetId="9">'[1]ipc indice 2'!$P$1:$P$311</definedName>
    <definedName name="AGO._89" localSheetId="10">'[1]ipc indice 2'!$P$1:$P$311</definedName>
    <definedName name="AGO._89" localSheetId="11">'[1]ipc indice 2'!$P$1:$P$311</definedName>
    <definedName name="AGO._89" localSheetId="1">'[1]ipc indice 2'!$P$1:$P$311</definedName>
    <definedName name="AGO._89" localSheetId="4">'[1]ipc indice 2'!$P$1:$P$311</definedName>
    <definedName name="AGO._89" localSheetId="5">'[1]ipc indice 2'!$P$1:$P$311</definedName>
    <definedName name="AGO._89" localSheetId="12">'[1]ipc indice 2'!$P$1:$P$311</definedName>
    <definedName name="AGO._89" localSheetId="13">'[1]ipc indice 2'!$P$1:$P$311</definedName>
    <definedName name="AGO._89" localSheetId="6">'[1]ipc indice 2'!$P$1:$P$311</definedName>
    <definedName name="AGO._89" localSheetId="7">'[1]ipc indice 2'!$P$1:$P$311</definedName>
    <definedName name="AÑO" localSheetId="0">#REF!</definedName>
    <definedName name="_xlnm.Print_Area" localSheetId="0">Índice!$A$1:$N$30</definedName>
    <definedName name="_xlnm.Print_Area" localSheetId="2">'Industria variación anual'!$A$1:$I$54</definedName>
    <definedName name="_xlnm.Print_Area" localSheetId="3">'Industria variación corrido'!$A$1:$K$54</definedName>
    <definedName name="_xlnm.Print_Area" localSheetId="14">'Ocupados Bogotá anual'!$A$1:$K$49</definedName>
    <definedName name="_xlnm.Print_Area" localSheetId="15">'Ocupados Bogotá corrido'!$A$1:$K$49</definedName>
    <definedName name="_xlnm.Print_Area" localSheetId="8">'Ocupados dptos anual'!$A$1:$O$65</definedName>
    <definedName name="_xlnm.Print_Area" localSheetId="9">'Ocupados dptos corrido'!$A$1:$O$65</definedName>
    <definedName name="_xlnm.Print_Area" localSheetId="10">'Producción Bogotá anual'!$A$1:$V$48</definedName>
    <definedName name="_xlnm.Print_Area" localSheetId="11">'Producción Bogotá corrido'!$A$1:$K$48</definedName>
    <definedName name="_xlnm.Print_Area" localSheetId="1">'Producción departamentos'!$A$1:$I$41</definedName>
    <definedName name="_xlnm.Print_Area" localSheetId="4">'Producción dptos anual'!$A$1:$O$65</definedName>
    <definedName name="_xlnm.Print_Area" localSheetId="5">'Producción dptos corrido'!$A$1:$O$65</definedName>
    <definedName name="_xlnm.Print_Area" localSheetId="12">'Ventas Bogotá anual'!$A$1:$K$48</definedName>
    <definedName name="_xlnm.Print_Area" localSheetId="13">'Ventas Bogotá corrido'!$A$1:$K$48</definedName>
    <definedName name="_xlnm.Print_Area" localSheetId="6">'Ventas dptos anual'!$A$1:$O$65</definedName>
    <definedName name="_xlnm.Print_Area" localSheetId="7">'Ventas dptos corrido'!$A$1:$O$66</definedName>
    <definedName name="BASE" localSheetId="0">#REF!</definedName>
    <definedName name="_xlnm.Database" localSheetId="0">[2]BASE!#REF!</definedName>
    <definedName name="_xlnm.Database" localSheetId="2">[2]BASE!#REF!</definedName>
    <definedName name="_xlnm.Database" localSheetId="14">[2]BASE!#REF!</definedName>
    <definedName name="_xlnm.Database" localSheetId="15">[2]BASE!#REF!</definedName>
    <definedName name="_xlnm.Database" localSheetId="8">[2]BASE!#REF!</definedName>
    <definedName name="_xlnm.Database" localSheetId="9">[2]BASE!#REF!</definedName>
    <definedName name="_xlnm.Database" localSheetId="10">[2]BASE!#REF!</definedName>
    <definedName name="_xlnm.Database" localSheetId="11">[2]BASE!#REF!</definedName>
    <definedName name="_xlnm.Database" localSheetId="1">[2]BASE!#REF!</definedName>
    <definedName name="_xlnm.Database" localSheetId="4">[2]BASE!#REF!</definedName>
    <definedName name="_xlnm.Database" localSheetId="5">[2]BASE!#REF!</definedName>
    <definedName name="_xlnm.Database" localSheetId="12">[2]BASE!#REF!</definedName>
    <definedName name="_xlnm.Database" localSheetId="13">[2]BASE!#REF!</definedName>
    <definedName name="_xlnm.Database" localSheetId="6">[2]BASE!#REF!</definedName>
    <definedName name="_xlnm.Database" localSheetId="7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atabase" localSheetId="2">[2]BASE!#REF!</definedName>
    <definedName name="Database" localSheetId="3">[2]BASE!#REF!</definedName>
    <definedName name="Database" localSheetId="14">[2]BASE!#REF!</definedName>
    <definedName name="Database" localSheetId="15">[2]BASE!#REF!</definedName>
    <definedName name="Database" localSheetId="8">[2]BASE!#REF!</definedName>
    <definedName name="Database" localSheetId="9">[2]BASE!#REF!</definedName>
    <definedName name="Database" localSheetId="11">[2]BASE!#REF!</definedName>
    <definedName name="Database" localSheetId="4">[2]BASE!#REF!</definedName>
    <definedName name="Database" localSheetId="5">[2]BASE!#REF!</definedName>
    <definedName name="Database" localSheetId="12">[2]BASE!#REF!</definedName>
    <definedName name="Database" localSheetId="13">[2]BASE!#REF!</definedName>
    <definedName name="Database" localSheetId="6">[2]BASE!#REF!</definedName>
    <definedName name="Database" localSheetId="7">[2]BASE!#REF!</definedName>
    <definedName name="Database">[2]BASE!#REF!</definedName>
    <definedName name="DIC._88" localSheetId="0">'[1]ipc indice 2'!$H$1:$H$311</definedName>
    <definedName name="DIC._88" localSheetId="2">'[1]ipc indice 2'!$H$1:$H$311</definedName>
    <definedName name="DIC._88" localSheetId="3">'[1]ipc indice 2'!$H$1:$H$311</definedName>
    <definedName name="DIC._88" localSheetId="14">'[1]ipc indice 2'!$H$1:$H$311</definedName>
    <definedName name="DIC._88" localSheetId="15">'[1]ipc indice 2'!$H$1:$H$311</definedName>
    <definedName name="DIC._88" localSheetId="8">'[1]ipc indice 2'!$H$1:$H$311</definedName>
    <definedName name="DIC._88" localSheetId="9">'[1]ipc indice 2'!$H$1:$H$311</definedName>
    <definedName name="DIC._88" localSheetId="10">'[1]ipc indice 2'!$H$1:$H$311</definedName>
    <definedName name="DIC._88" localSheetId="11">'[1]ipc indice 2'!$H$1:$H$311</definedName>
    <definedName name="DIC._88" localSheetId="1">'[1]ipc indice 2'!$H$1:$H$311</definedName>
    <definedName name="DIC._88" localSheetId="4">'[1]ipc indice 2'!$H$1:$H$311</definedName>
    <definedName name="DIC._88" localSheetId="5">'[1]ipc indice 2'!$H$1:$H$311</definedName>
    <definedName name="DIC._88" localSheetId="12">'[1]ipc indice 2'!$H$1:$H$311</definedName>
    <definedName name="DIC._88" localSheetId="13">'[1]ipc indice 2'!$H$1:$H$311</definedName>
    <definedName name="DIC._88" localSheetId="6">'[1]ipc indice 2'!$H$1:$H$311</definedName>
    <definedName name="DIC._88" localSheetId="7">'[1]ipc indice 2'!$H$1:$H$311</definedName>
    <definedName name="DIC._89" localSheetId="0">'[1]ipc indice 2'!$T$1:$T$311</definedName>
    <definedName name="DIC._89" localSheetId="2">'[1]ipc indice 2'!$T$1:$T$311</definedName>
    <definedName name="DIC._89" localSheetId="3">'[1]ipc indice 2'!$T$1:$T$311</definedName>
    <definedName name="DIC._89" localSheetId="14">'[1]ipc indice 2'!$T$1:$T$311</definedName>
    <definedName name="DIC._89" localSheetId="15">'[1]ipc indice 2'!$T$1:$T$311</definedName>
    <definedName name="DIC._89" localSheetId="8">'[1]ipc indice 2'!$T$1:$T$311</definedName>
    <definedName name="DIC._89" localSheetId="9">'[1]ipc indice 2'!$T$1:$T$311</definedName>
    <definedName name="DIC._89" localSheetId="10">'[1]ipc indice 2'!$T$1:$T$311</definedName>
    <definedName name="DIC._89" localSheetId="11">'[1]ipc indice 2'!$T$1:$T$311</definedName>
    <definedName name="DIC._89" localSheetId="1">'[1]ipc indice 2'!$T$1:$T$311</definedName>
    <definedName name="DIC._89" localSheetId="4">'[1]ipc indice 2'!$T$1:$T$311</definedName>
    <definedName name="DIC._89" localSheetId="5">'[1]ipc indice 2'!$T$1:$T$311</definedName>
    <definedName name="DIC._89" localSheetId="12">'[1]ipc indice 2'!$T$1:$T$311</definedName>
    <definedName name="DIC._89" localSheetId="13">'[1]ipc indice 2'!$T$1:$T$311</definedName>
    <definedName name="DIC._89" localSheetId="6">'[1]ipc indice 2'!$T$1:$T$311</definedName>
    <definedName name="DIC._89" localSheetId="7">'[1]ipc indice 2'!$T$1:$T$311</definedName>
    <definedName name="ENE._89" localSheetId="0">'[1]ipc indice 2'!$I$1:$I$311</definedName>
    <definedName name="ENE._89" localSheetId="2">'[1]ipc indice 2'!$I$1:$I$311</definedName>
    <definedName name="ENE._89" localSheetId="3">'[1]ipc indice 2'!$I$1:$I$311</definedName>
    <definedName name="ENE._89" localSheetId="14">'[1]ipc indice 2'!$I$1:$I$311</definedName>
    <definedName name="ENE._89" localSheetId="15">'[1]ipc indice 2'!$I$1:$I$311</definedName>
    <definedName name="ENE._89" localSheetId="8">'[1]ipc indice 2'!$I$1:$I$311</definedName>
    <definedName name="ENE._89" localSheetId="9">'[1]ipc indice 2'!$I$1:$I$311</definedName>
    <definedName name="ENE._89" localSheetId="10">'[1]ipc indice 2'!$I$1:$I$311</definedName>
    <definedName name="ENE._89" localSheetId="11">'[1]ipc indice 2'!$I$1:$I$311</definedName>
    <definedName name="ENE._89" localSheetId="1">'[1]ipc indice 2'!$I$1:$I$311</definedName>
    <definedName name="ENE._89" localSheetId="4">'[1]ipc indice 2'!$I$1:$I$311</definedName>
    <definedName name="ENE._89" localSheetId="5">'[1]ipc indice 2'!$I$1:$I$311</definedName>
    <definedName name="ENE._89" localSheetId="12">'[1]ipc indice 2'!$I$1:$I$311</definedName>
    <definedName name="ENE._89" localSheetId="13">'[1]ipc indice 2'!$I$1:$I$311</definedName>
    <definedName name="ENE._89" localSheetId="6">'[1]ipc indice 2'!$I$1:$I$311</definedName>
    <definedName name="ENE._89" localSheetId="7">'[1]ipc indice 2'!$I$1:$I$311</definedName>
    <definedName name="ENE._90" localSheetId="0">'[1]ipc indice 2'!$U$1:$U$311</definedName>
    <definedName name="ENE._90" localSheetId="2">'[1]ipc indice 2'!$U$1:$U$311</definedName>
    <definedName name="ENE._90" localSheetId="3">'[1]ipc indice 2'!$U$1:$U$311</definedName>
    <definedName name="ENE._90" localSheetId="14">'[1]ipc indice 2'!$U$1:$U$311</definedName>
    <definedName name="ENE._90" localSheetId="15">'[1]ipc indice 2'!$U$1:$U$311</definedName>
    <definedName name="ENE._90" localSheetId="8">'[1]ipc indice 2'!$U$1:$U$311</definedName>
    <definedName name="ENE._90" localSheetId="9">'[1]ipc indice 2'!$U$1:$U$311</definedName>
    <definedName name="ENE._90" localSheetId="10">'[1]ipc indice 2'!$U$1:$U$311</definedName>
    <definedName name="ENE._90" localSheetId="11">'[1]ipc indice 2'!$U$1:$U$311</definedName>
    <definedName name="ENE._90" localSheetId="1">'[1]ipc indice 2'!$U$1:$U$311</definedName>
    <definedName name="ENE._90" localSheetId="4">'[1]ipc indice 2'!$U$1:$U$311</definedName>
    <definedName name="ENE._90" localSheetId="5">'[1]ipc indice 2'!$U$1:$U$311</definedName>
    <definedName name="ENE._90" localSheetId="12">'[1]ipc indice 2'!$U$1:$U$311</definedName>
    <definedName name="ENE._90" localSheetId="13">'[1]ipc indice 2'!$U$1:$U$311</definedName>
    <definedName name="ENE._90" localSheetId="6">'[1]ipc indice 2'!$U$1:$U$311</definedName>
    <definedName name="ENE._90" localSheetId="7">'[1]ipc indice 2'!$U$1:$U$311</definedName>
    <definedName name="FEB._89" localSheetId="0">'[1]ipc indice 2'!$J$1:$J$311</definedName>
    <definedName name="FEB._89" localSheetId="2">'[1]ipc indice 2'!$J$1:$J$311</definedName>
    <definedName name="FEB._89" localSheetId="3">'[1]ipc indice 2'!$J$1:$J$311</definedName>
    <definedName name="FEB._89" localSheetId="14">'[1]ipc indice 2'!$J$1:$J$311</definedName>
    <definedName name="FEB._89" localSheetId="15">'[1]ipc indice 2'!$J$1:$J$311</definedName>
    <definedName name="FEB._89" localSheetId="8">'[1]ipc indice 2'!$J$1:$J$311</definedName>
    <definedName name="FEB._89" localSheetId="9">'[1]ipc indice 2'!$J$1:$J$311</definedName>
    <definedName name="FEB._89" localSheetId="10">'[1]ipc indice 2'!$J$1:$J$311</definedName>
    <definedName name="FEB._89" localSheetId="11">'[1]ipc indice 2'!$J$1:$J$311</definedName>
    <definedName name="FEB._89" localSheetId="1">'[1]ipc indice 2'!$J$1:$J$311</definedName>
    <definedName name="FEB._89" localSheetId="4">'[1]ipc indice 2'!$J$1:$J$311</definedName>
    <definedName name="FEB._89" localSheetId="5">'[1]ipc indice 2'!$J$1:$J$311</definedName>
    <definedName name="FEB._89" localSheetId="12">'[1]ipc indice 2'!$J$1:$J$311</definedName>
    <definedName name="FEB._89" localSheetId="13">'[1]ipc indice 2'!$J$1:$J$311</definedName>
    <definedName name="FEB._89" localSheetId="6">'[1]ipc indice 2'!$J$1:$J$311</definedName>
    <definedName name="FEB._89" localSheetId="7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4" hidden="1">{"'Hoja1'!$A$2:$E$19"}</definedName>
    <definedName name="HTML_Control" localSheetId="15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0" hidden="1">{"'Hoja1'!$A$2:$E$19"}</definedName>
    <definedName name="HTML_Control" localSheetId="11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12" hidden="1">{"'Hoja1'!$A$2:$E$19"}</definedName>
    <definedName name="HTML_Control" localSheetId="13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L._89" localSheetId="2">'[1]ipc indice 2'!$O$1:$O$311</definedName>
    <definedName name="JUL._89" localSheetId="3">'[1]ipc indice 2'!$O$1:$O$311</definedName>
    <definedName name="JUL._89" localSheetId="14">'[1]ipc indice 2'!$O$1:$O$311</definedName>
    <definedName name="JUL._89" localSheetId="15">'[1]ipc indice 2'!$O$1:$O$311</definedName>
    <definedName name="JUL._89" localSheetId="8">'[1]ipc indice 2'!$O$1:$O$311</definedName>
    <definedName name="JUL._89" localSheetId="9">'[1]ipc indice 2'!$O$1:$O$311</definedName>
    <definedName name="JUL._89" localSheetId="10">'[1]ipc indice 2'!$O$1:$O$311</definedName>
    <definedName name="JUL._89" localSheetId="11">'[1]ipc indice 2'!$O$1:$O$311</definedName>
    <definedName name="JUL._89" localSheetId="1">'[1]ipc indice 2'!$O$1:$O$311</definedName>
    <definedName name="JUL._89" localSheetId="4">'[1]ipc indice 2'!$O$1:$O$311</definedName>
    <definedName name="JUL._89" localSheetId="5">'[1]ipc indice 2'!$O$1:$O$311</definedName>
    <definedName name="JUL._89" localSheetId="12">'[1]ipc indice 2'!$O$1:$O$311</definedName>
    <definedName name="JUL._89" localSheetId="13">'[1]ipc indice 2'!$O$1:$O$311</definedName>
    <definedName name="JUL._89" localSheetId="6">'[1]ipc indice 2'!$O$1:$O$311</definedName>
    <definedName name="JUL._89" localSheetId="7">'[1]ipc indice 2'!$O$1:$O$311</definedName>
    <definedName name="JUN._89" localSheetId="0">'[1]ipc indice 2'!$N$1:$N$311</definedName>
    <definedName name="JUN._89" localSheetId="2">'[1]ipc indice 2'!$N$1:$N$311</definedName>
    <definedName name="JUN._89" localSheetId="3">'[1]ipc indice 2'!$N$1:$N$311</definedName>
    <definedName name="JUN._89" localSheetId="14">'[1]ipc indice 2'!$N$1:$N$311</definedName>
    <definedName name="JUN._89" localSheetId="15">'[1]ipc indice 2'!$N$1:$N$311</definedName>
    <definedName name="JUN._89" localSheetId="8">'[1]ipc indice 2'!$N$1:$N$311</definedName>
    <definedName name="JUN._89" localSheetId="9">'[1]ipc indice 2'!$N$1:$N$311</definedName>
    <definedName name="JUN._89" localSheetId="10">'[1]ipc indice 2'!$N$1:$N$311</definedName>
    <definedName name="JUN._89" localSheetId="11">'[1]ipc indice 2'!$N$1:$N$311</definedName>
    <definedName name="JUN._89" localSheetId="1">'[1]ipc indice 2'!$N$1:$N$311</definedName>
    <definedName name="JUN._89" localSheetId="4">'[1]ipc indice 2'!$N$1:$N$311</definedName>
    <definedName name="JUN._89" localSheetId="5">'[1]ipc indice 2'!$N$1:$N$311</definedName>
    <definedName name="JUN._89" localSheetId="12">'[1]ipc indice 2'!$N$1:$N$311</definedName>
    <definedName name="JUN._89" localSheetId="13">'[1]ipc indice 2'!$N$1:$N$311</definedName>
    <definedName name="JUN._89" localSheetId="6">'[1]ipc indice 2'!$N$1:$N$311</definedName>
    <definedName name="JUN._89" localSheetId="7">'[1]ipc indice 2'!$N$1:$N$311</definedName>
    <definedName name="MAR._89" localSheetId="0">'[1]ipc indice 2'!$K$1:$K$311</definedName>
    <definedName name="MAR._89" localSheetId="2">'[1]ipc indice 2'!$K$1:$K$311</definedName>
    <definedName name="MAR._89" localSheetId="3">'[1]ipc indice 2'!$K$1:$K$311</definedName>
    <definedName name="MAR._89" localSheetId="14">'[1]ipc indice 2'!$K$1:$K$311</definedName>
    <definedName name="MAR._89" localSheetId="15">'[1]ipc indice 2'!$K$1:$K$311</definedName>
    <definedName name="MAR._89" localSheetId="8">'[1]ipc indice 2'!$K$1:$K$311</definedName>
    <definedName name="MAR._89" localSheetId="9">'[1]ipc indice 2'!$K$1:$K$311</definedName>
    <definedName name="MAR._89" localSheetId="10">'[1]ipc indice 2'!$K$1:$K$311</definedName>
    <definedName name="MAR._89" localSheetId="11">'[1]ipc indice 2'!$K$1:$K$311</definedName>
    <definedName name="MAR._89" localSheetId="1">'[1]ipc indice 2'!$K$1:$K$311</definedName>
    <definedName name="MAR._89" localSheetId="4">'[1]ipc indice 2'!$K$1:$K$311</definedName>
    <definedName name="MAR._89" localSheetId="5">'[1]ipc indice 2'!$K$1:$K$311</definedName>
    <definedName name="MAR._89" localSheetId="12">'[1]ipc indice 2'!$K$1:$K$311</definedName>
    <definedName name="MAR._89" localSheetId="13">'[1]ipc indice 2'!$K$1:$K$311</definedName>
    <definedName name="MAR._89" localSheetId="6">'[1]ipc indice 2'!$K$1:$K$311</definedName>
    <definedName name="MAR._89" localSheetId="7">'[1]ipc indice 2'!$K$1:$K$311</definedName>
    <definedName name="MARZO">#N/A</definedName>
    <definedName name="MAY._89" localSheetId="0">'[1]ipc indice 2'!$M$1:$M$311</definedName>
    <definedName name="MAY._89" localSheetId="2">'[1]ipc indice 2'!$M$1:$M$311</definedName>
    <definedName name="MAY._89" localSheetId="3">'[1]ipc indice 2'!$M$1:$M$311</definedName>
    <definedName name="MAY._89" localSheetId="14">'[1]ipc indice 2'!$M$1:$M$311</definedName>
    <definedName name="MAY._89" localSheetId="15">'[1]ipc indice 2'!$M$1:$M$311</definedName>
    <definedName name="MAY._89" localSheetId="8">'[1]ipc indice 2'!$M$1:$M$311</definedName>
    <definedName name="MAY._89" localSheetId="9">'[1]ipc indice 2'!$M$1:$M$311</definedName>
    <definedName name="MAY._89" localSheetId="10">'[1]ipc indice 2'!$M$1:$M$311</definedName>
    <definedName name="MAY._89" localSheetId="11">'[1]ipc indice 2'!$M$1:$M$311</definedName>
    <definedName name="MAY._89" localSheetId="1">'[1]ipc indice 2'!$M$1:$M$311</definedName>
    <definedName name="MAY._89" localSheetId="4">'[1]ipc indice 2'!$M$1:$M$311</definedName>
    <definedName name="MAY._89" localSheetId="5">'[1]ipc indice 2'!$M$1:$M$311</definedName>
    <definedName name="MAY._89" localSheetId="12">'[1]ipc indice 2'!$M$1:$M$311</definedName>
    <definedName name="MAY._89" localSheetId="13">'[1]ipc indice 2'!$M$1:$M$311</definedName>
    <definedName name="MAY._89" localSheetId="6">'[1]ipc indice 2'!$M$1:$M$311</definedName>
    <definedName name="MAY._89" localSheetId="7">'[1]ipc indice 2'!$M$1:$M$311</definedName>
    <definedName name="MES" localSheetId="0">#REF!</definedName>
    <definedName name="NOV._89" localSheetId="0">'[1]ipc indice 2'!$S$1:$S$311</definedName>
    <definedName name="NOV._89" localSheetId="2">'[1]ipc indice 2'!$S$1:$S$311</definedName>
    <definedName name="NOV._89" localSheetId="3">'[1]ipc indice 2'!$S$1:$S$311</definedName>
    <definedName name="NOV._89" localSheetId="14">'[1]ipc indice 2'!$S$1:$S$311</definedName>
    <definedName name="NOV._89" localSheetId="15">'[1]ipc indice 2'!$S$1:$S$311</definedName>
    <definedName name="NOV._89" localSheetId="8">'[1]ipc indice 2'!$S$1:$S$311</definedName>
    <definedName name="NOV._89" localSheetId="9">'[1]ipc indice 2'!$S$1:$S$311</definedName>
    <definedName name="NOV._89" localSheetId="10">'[1]ipc indice 2'!$S$1:$S$311</definedName>
    <definedName name="NOV._89" localSheetId="11">'[1]ipc indice 2'!$S$1:$S$311</definedName>
    <definedName name="NOV._89" localSheetId="1">'[1]ipc indice 2'!$S$1:$S$311</definedName>
    <definedName name="NOV._89" localSheetId="4">'[1]ipc indice 2'!$S$1:$S$311</definedName>
    <definedName name="NOV._89" localSheetId="5">'[1]ipc indice 2'!$S$1:$S$311</definedName>
    <definedName name="NOV._89" localSheetId="12">'[1]ipc indice 2'!$S$1:$S$311</definedName>
    <definedName name="NOV._89" localSheetId="13">'[1]ipc indice 2'!$S$1:$S$311</definedName>
    <definedName name="NOV._89" localSheetId="6">'[1]ipc indice 2'!$S$1:$S$311</definedName>
    <definedName name="NOV._89" localSheetId="7">'[1]ipc indice 2'!$S$1:$S$311</definedName>
    <definedName name="OCT._89" localSheetId="0">#REF!</definedName>
    <definedName name="OCT._89" localSheetId="2">#REF!</definedName>
    <definedName name="OCT._89" localSheetId="3">#REF!</definedName>
    <definedName name="OCT._89" localSheetId="14">#REF!</definedName>
    <definedName name="OCT._89" localSheetId="15">#REF!</definedName>
    <definedName name="OCT._89" localSheetId="8">#REF!</definedName>
    <definedName name="OCT._89" localSheetId="9">#REF!</definedName>
    <definedName name="OCT._89" localSheetId="10">#REF!</definedName>
    <definedName name="OCT._89" localSheetId="11">#REF!</definedName>
    <definedName name="OCT._89" localSheetId="1">#REF!</definedName>
    <definedName name="OCT._89" localSheetId="4">#REF!</definedName>
    <definedName name="OCT._89" localSheetId="5">#REF!</definedName>
    <definedName name="OCT._89" localSheetId="12">#REF!</definedName>
    <definedName name="OCT._89" localSheetId="13">#REF!</definedName>
    <definedName name="OCT._89" localSheetId="6">#REF!</definedName>
    <definedName name="OCT._89" localSheetId="7">#REF!</definedName>
    <definedName name="Print_Area" localSheetId="2">'Industria variación anual'!$A$1:$I$54</definedName>
    <definedName name="Print_Area" localSheetId="3">'Industria variación corrido'!$A$1:$K$54</definedName>
    <definedName name="RESUMEN">#N/A</definedName>
    <definedName name="s" localSheetId="0">#REF!</definedName>
    <definedName name="SEP._89" localSheetId="0">'[1]ipc indice 2'!$Q$1:$Q$311</definedName>
    <definedName name="SEP._89" localSheetId="2">'[1]ipc indice 2'!$Q$1:$Q$311</definedName>
    <definedName name="SEP._89" localSheetId="3">'[1]ipc indice 2'!$Q$1:$Q$311</definedName>
    <definedName name="SEP._89" localSheetId="14">'[1]ipc indice 2'!$Q$1:$Q$311</definedName>
    <definedName name="SEP._89" localSheetId="15">'[1]ipc indice 2'!$Q$1:$Q$311</definedName>
    <definedName name="SEP._89" localSheetId="8">'[1]ipc indice 2'!$Q$1:$Q$311</definedName>
    <definedName name="SEP._89" localSheetId="9">'[1]ipc indice 2'!$Q$1:$Q$311</definedName>
    <definedName name="SEP._89" localSheetId="10">'[1]ipc indice 2'!$Q$1:$Q$311</definedName>
    <definedName name="SEP._89" localSheetId="11">'[1]ipc indice 2'!$Q$1:$Q$311</definedName>
    <definedName name="SEP._89" localSheetId="1">'[1]ipc indice 2'!$Q$1:$Q$311</definedName>
    <definedName name="SEP._89" localSheetId="4">'[1]ipc indice 2'!$Q$1:$Q$311</definedName>
    <definedName name="SEP._89" localSheetId="5">'[1]ipc indice 2'!$Q$1:$Q$311</definedName>
    <definedName name="SEP._89" localSheetId="12">'[1]ipc indice 2'!$Q$1:$Q$311</definedName>
    <definedName name="SEP._89" localSheetId="13">'[1]ipc indice 2'!$Q$1:$Q$311</definedName>
    <definedName name="SEP._89" localSheetId="6">'[1]ipc indice 2'!$Q$1:$Q$311</definedName>
    <definedName name="SEP._89" localSheetId="7">'[1]ipc indice 2'!$Q$1:$Q$311</definedName>
    <definedName name="sss" localSheetId="2">[2]BASE!#REF!</definedName>
    <definedName name="sss" localSheetId="3">[2]BASE!#REF!</definedName>
    <definedName name="sss" localSheetId="14">[2]BASE!#REF!</definedName>
    <definedName name="sss" localSheetId="15">[2]BASE!#REF!</definedName>
    <definedName name="sss" localSheetId="8">[2]BASE!#REF!</definedName>
    <definedName name="sss" localSheetId="9">[2]BASE!#REF!</definedName>
    <definedName name="sss" localSheetId="10">[2]BASE!#REF!</definedName>
    <definedName name="sss" localSheetId="11">[2]BASE!#REF!</definedName>
    <definedName name="sss" localSheetId="1">[2]BASE!#REF!</definedName>
    <definedName name="sss" localSheetId="4">[2]BASE!#REF!</definedName>
    <definedName name="sss" localSheetId="5">[2]BASE!#REF!</definedName>
    <definedName name="sss" localSheetId="12">[2]BASE!#REF!</definedName>
    <definedName name="sss" localSheetId="13">[2]BASE!#REF!</definedName>
    <definedName name="sss" localSheetId="6">[2]BASE!#REF!</definedName>
    <definedName name="sss" localSheetId="7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2" i="9" l="1"/>
  <c r="AG2" i="9" s="1"/>
  <c r="AB2" i="9"/>
  <c r="AB5" i="9" s="1"/>
  <c r="AA7" i="9" l="1"/>
  <c r="AA3" i="9"/>
  <c r="AA6" i="9"/>
  <c r="AA4" i="9"/>
  <c r="AA5" i="9" s="1"/>
  <c r="AB4" i="9"/>
  <c r="AC2" i="9" s="1"/>
  <c r="AB3" i="9"/>
  <c r="AI5" i="9"/>
  <c r="AJ5" i="9" s="1"/>
  <c r="AI11" i="9"/>
  <c r="AJ11" i="9" s="1"/>
  <c r="AI12" i="9"/>
  <c r="AJ12" i="9" s="1"/>
  <c r="AI13" i="9"/>
  <c r="AJ13" i="9" s="1"/>
  <c r="AI3" i="9"/>
  <c r="AJ3" i="9" s="1"/>
  <c r="AI8" i="9"/>
  <c r="AJ8" i="9" s="1"/>
  <c r="AI2" i="9"/>
  <c r="AJ2" i="9" s="1"/>
  <c r="AI6" i="9"/>
  <c r="AJ6" i="9" s="1"/>
  <c r="AI4" i="9"/>
  <c r="AJ4" i="9" s="1"/>
  <c r="AI7" i="9"/>
  <c r="AJ7" i="9" s="1"/>
  <c r="AI9" i="9"/>
  <c r="AJ9" i="9" s="1"/>
  <c r="AI10" i="9"/>
  <c r="AJ10" i="9" s="1"/>
  <c r="AA11" i="9"/>
  <c r="AA15" i="9"/>
  <c r="Z3" i="9"/>
  <c r="AA16" i="9"/>
  <c r="AA14" i="9"/>
  <c r="AA13" i="9"/>
  <c r="AA9" i="9"/>
  <c r="AB6" i="9" l="1"/>
  <c r="AD2" i="9"/>
  <c r="B30" i="9" s="1"/>
  <c r="AA10" i="9"/>
  <c r="A54" i="58" l="1"/>
  <c r="A53" i="58" l="1"/>
  <c r="A53" i="20" s="1"/>
  <c r="A54" i="20"/>
</calcChain>
</file>

<file path=xl/sharedStrings.xml><?xml version="1.0" encoding="utf-8"?>
<sst xmlns="http://schemas.openxmlformats.org/spreadsheetml/2006/main" count="729" uniqueCount="147">
  <si>
    <t>Índice de cuadros y gráficas</t>
  </si>
  <si>
    <t>Personal ocupado</t>
  </si>
  <si>
    <t>Bogotá</t>
  </si>
  <si>
    <t>Total</t>
  </si>
  <si>
    <t>Contribución</t>
  </si>
  <si>
    <t>Variación</t>
  </si>
  <si>
    <t>Total Nacional</t>
  </si>
  <si>
    <t>Ventas reales</t>
  </si>
  <si>
    <t/>
  </si>
  <si>
    <t>Producción real de la Industria manufacturera de Bogotá</t>
  </si>
  <si>
    <t xml:space="preserve">          Producción real de la Industria manufacturera de Bogotá</t>
  </si>
  <si>
    <t xml:space="preserve">       Producción real de la Industria manufacturera de Bogotá y Colombia</t>
  </si>
  <si>
    <t>Producción real de la Industria manufacturera según departamentos</t>
  </si>
  <si>
    <t>Bolívar</t>
  </si>
  <si>
    <t xml:space="preserve">*Otros departamentos: Amazonas, Arauca, Caquetá, Casanare, Cesar, Chocó, Huila, La Guajira, Magdalena, Meta, Nariño, </t>
  </si>
  <si>
    <t>Norte de Santander, Putumayo, Quindío, San Andrés, Sucre</t>
  </si>
  <si>
    <t>Principales indicadores de la Industria manufacturera según departamento</t>
  </si>
  <si>
    <t>Industria manufacturera departamental</t>
  </si>
  <si>
    <t>Producción real de la industria manufacturera según departamento</t>
  </si>
  <si>
    <t>Antioquia</t>
  </si>
  <si>
    <t>Bogotá, D.C</t>
  </si>
  <si>
    <t>Valle del Cauca</t>
  </si>
  <si>
    <t>Cundinamarca</t>
  </si>
  <si>
    <t>Santander</t>
  </si>
  <si>
    <t>Atlántico</t>
  </si>
  <si>
    <t>Caldas</t>
  </si>
  <si>
    <t>Risaralda</t>
  </si>
  <si>
    <t>Cauca</t>
  </si>
  <si>
    <t>Tolima</t>
  </si>
  <si>
    <t>Boyacá</t>
  </si>
  <si>
    <t>Córdoba</t>
  </si>
  <si>
    <t>Otros Departamentos*</t>
  </si>
  <si>
    <t>Ventas reales de la industria manufacturera según departamento</t>
  </si>
  <si>
    <t xml:space="preserve">          Ventas reales de la Industria manufacturera de Bogotá</t>
  </si>
  <si>
    <t xml:space="preserve">       Ventas reales de la Industria manufacturera de Bogotá y Colombia</t>
  </si>
  <si>
    <t>Alimentos y bebidas</t>
  </si>
  <si>
    <t>Textiles y confecciones</t>
  </si>
  <si>
    <t>Curtido de cuero y calzado</t>
  </si>
  <si>
    <t>Madera y muebles</t>
  </si>
  <si>
    <t>Papel e imprentas</t>
  </si>
  <si>
    <t>Sustancias y productos químicos, farmacéuticos, de caucho y plástico</t>
  </si>
  <si>
    <t>Minerales no metálicos</t>
  </si>
  <si>
    <t>Productos metálicos</t>
  </si>
  <si>
    <t>Vehículos de transporte, carrocerías, autopartes y otro equipo de transporte</t>
  </si>
  <si>
    <t>Resto de industria</t>
  </si>
  <si>
    <t>Contribución*</t>
  </si>
  <si>
    <t>Var año</t>
  </si>
  <si>
    <t>* Se refiere a la contribucion de la clase industrial en la  variacion del departamento</t>
  </si>
  <si>
    <t>Producción real Industria manufacturera de Bogotá</t>
  </si>
  <si>
    <t>Ventas reales Industria manufacturera de Bogotá</t>
  </si>
  <si>
    <t>Personal ocupado de la Industria manufacturera de Bogotá</t>
  </si>
  <si>
    <t>Personal ocupado Industria manufacturera de Bogotá</t>
  </si>
  <si>
    <t>Contexto departamental:</t>
  </si>
  <si>
    <t>Principales variables fabriles por departamento:</t>
  </si>
  <si>
    <t>Industria variación anual</t>
  </si>
  <si>
    <t>Industria variación corrido</t>
  </si>
  <si>
    <t>Comparativos departamentales principales variables:</t>
  </si>
  <si>
    <t>Producción real var anual</t>
  </si>
  <si>
    <t>Producción real var corrido</t>
  </si>
  <si>
    <t>Ventas reales var anual</t>
  </si>
  <si>
    <t>Ventas reales var corrido</t>
  </si>
  <si>
    <t>Personal ocup var anual</t>
  </si>
  <si>
    <t>Personal ocup var corrido</t>
  </si>
  <si>
    <t>Histórico mensual principales variables Bogotá:</t>
  </si>
  <si>
    <t>Producción Bogotá var anual</t>
  </si>
  <si>
    <t>Producción Bogotá var corrido</t>
  </si>
  <si>
    <t>Ventas Bogotá var anual</t>
  </si>
  <si>
    <t>Ventas Bogotá var corrido</t>
  </si>
  <si>
    <t>Personal ocup Bogotá var anual</t>
  </si>
  <si>
    <t>Personal ocup Bogotá var corrido</t>
  </si>
  <si>
    <t>Producción real departamentos</t>
  </si>
  <si>
    <t xml:space="preserve">La información contenida en este documento inicia a partir de enero de 2019, dado que la fuente de información (encuesta manufacturera mensual con enfoque territorial del DANE) </t>
  </si>
  <si>
    <t xml:space="preserve">Fecha de publicacion: </t>
  </si>
  <si>
    <t>p: provisional</t>
  </si>
  <si>
    <t>Ventas reales de la Industria manufacturera de Bogotá y Colombia</t>
  </si>
  <si>
    <t>Personal ocupado de la Industria manufacturera de Bogotá y Colombia</t>
  </si>
  <si>
    <t>Producción real</t>
  </si>
  <si>
    <t>Personal ocupado de la industria manufacturera según departamento</t>
  </si>
  <si>
    <t>Producción real de la Industria manufacturera de Bogotá.</t>
  </si>
  <si>
    <t>Ventas reales de la Industria manufacturera de Bogotá.</t>
  </si>
  <si>
    <t>Variación anual % ultimos 12 meses</t>
  </si>
  <si>
    <t>inició su publicación a partir de esta fecha.</t>
  </si>
  <si>
    <t>Fecha Datos</t>
  </si>
  <si>
    <t>Fecha Actualización</t>
  </si>
  <si>
    <t>Producción departamentos</t>
  </si>
  <si>
    <t>Fuente: DANE, Encuesta mensual manufacturera con enfoque territorial (EMMET)</t>
  </si>
  <si>
    <t>Departamento</t>
  </si>
  <si>
    <t>Var</t>
  </si>
  <si>
    <t>H Producción Bogotá anual</t>
  </si>
  <si>
    <t xml:space="preserve">Contribución anual (p.p) a </t>
  </si>
  <si>
    <t xml:space="preserve">Variación anual % y contribución (puntos porcentuales) a </t>
  </si>
  <si>
    <t xml:space="preserve">Contribución año corrido (p.p) a </t>
  </si>
  <si>
    <t xml:space="preserve">Variación año corrido % y contribución (puntos porcentuales) a </t>
  </si>
  <si>
    <t>Mes informe</t>
  </si>
  <si>
    <r>
      <t>2022</t>
    </r>
    <r>
      <rPr>
        <b/>
        <vertAlign val="superscript"/>
        <sz val="10"/>
        <rFont val="Arial"/>
        <family val="2"/>
      </rPr>
      <t>p</t>
    </r>
  </si>
  <si>
    <t>Fuente: DANE.</t>
  </si>
  <si>
    <t>Personal ocupado de la Industria manufacturera de Bogotá.</t>
  </si>
  <si>
    <t>Sustancias y productos químicos, farmacéuticos, de caucho y plásticos</t>
  </si>
  <si>
    <r>
      <t>2023</t>
    </r>
    <r>
      <rPr>
        <b/>
        <vertAlign val="superscript"/>
        <sz val="10"/>
        <rFont val="Arial"/>
        <family val="2"/>
      </rPr>
      <t>p</t>
    </r>
  </si>
  <si>
    <t xml:space="preserve"> </t>
  </si>
  <si>
    <t>Elaboración: George Zambrano Gutierrez - Profesional especializado DEDE</t>
  </si>
  <si>
    <t>Octubre</t>
  </si>
  <si>
    <t>Septiembre</t>
  </si>
  <si>
    <t>Agosto</t>
  </si>
  <si>
    <t>Noviembre</t>
  </si>
  <si>
    <t>Diciembre</t>
  </si>
  <si>
    <t>Enero</t>
  </si>
  <si>
    <t>Febrero</t>
  </si>
  <si>
    <t>Marzo</t>
  </si>
  <si>
    <t>Variación anual % a agosto 2023p</t>
  </si>
  <si>
    <t>Abril</t>
  </si>
  <si>
    <t>Fuente: DANE, Encuesta mensual manufacturera con enfoque territorial (EMMET), agosto 2023p</t>
  </si>
  <si>
    <t>Mayo</t>
  </si>
  <si>
    <t>Variación año corrido % a agosto 2023p</t>
  </si>
  <si>
    <t>Junio</t>
  </si>
  <si>
    <t>Julio</t>
  </si>
  <si>
    <t>Variación anual % y contribución (puntos porcentuales) a agosto 2023p</t>
  </si>
  <si>
    <t>Contribución anual (p.p) a agosto 2023p</t>
  </si>
  <si>
    <t>Contribución año corrido (p.p) a agosto 2023p</t>
  </si>
  <si>
    <t>Variación año corrido % y contribución (puntos porcentuales) a agosto 2023p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</si>
  <si>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</si>
  <si>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</si>
  <si>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</si>
  <si>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</si>
  <si>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</si>
  <si>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</si>
  <si>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</si>
  <si>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</si>
  <si>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</si>
  <si>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</si>
  <si>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</si>
  <si>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</si>
  <si>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Total Nacional: -8,6</t>
  </si>
  <si>
    <t>Antioquia: -13,6</t>
  </si>
  <si>
    <t>Bogotá, D.C: -7,6</t>
  </si>
  <si>
    <t>Valle del Cauca: -8,6</t>
  </si>
  <si>
    <t>Cundinamarca: -7,8</t>
  </si>
  <si>
    <t>Santander: -6</t>
  </si>
  <si>
    <t>Bolívar: -6,3</t>
  </si>
  <si>
    <t>Atlántico: -9,2</t>
  </si>
  <si>
    <t>Caldas: -9,2</t>
  </si>
  <si>
    <t>Risaralda: -5,4</t>
  </si>
  <si>
    <t>Cauca: -7,5</t>
  </si>
  <si>
    <t>Tolima: -9</t>
  </si>
  <si>
    <t>Boyacá: 4,9</t>
  </si>
  <si>
    <t>Córdoba: -5,7</t>
  </si>
  <si>
    <t>Otros Departamentos*: -6,7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</si>
</sst>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-* #,##0.00\ _P_t_a_-;\-* #,##0.00\ _P_t_a_-;_-* &quot;-&quot;??\ _P_t_a_-;_-@_-"/>
    <numFmt numFmtId="170" formatCode="_-* #,##0.00\ _p_t_a_-;\-* #,##0.00\ _p_t_a_-;_-* &quot;-&quot;??\ _p_t_a_-;_-@_-"/>
    <numFmt numFmtId="171" formatCode="_ * #,##0.00_ ;_ * \-#,##0.00_ ;_ * &quot;-&quot;??_ ;_ @_ "/>
    <numFmt numFmtId="172" formatCode="_(* #,##0.0_);_(* \(#,##0.0\);_(* &quot;-&quot;??_);_(@_)"/>
    <numFmt numFmtId="173" formatCode="_ [$€-2]\ * #,##0.00_ ;_ [$€-2]\ * \-#,##0.00_ ;_ [$€-2]\ * &quot;-&quot;??_ "/>
  </numFmts>
  <fonts count="6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sz val="10"/>
      <color rgb="FF53722D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rgb="FF53722D"/>
      <name val="Arial"/>
      <family val="2"/>
    </font>
    <font>
      <sz val="10"/>
      <color theme="0" tint="-0.14999847407452621"/>
      <name val="Arial"/>
      <family val="2"/>
    </font>
    <font>
      <sz val="10"/>
      <color rgb="FF222222"/>
      <name val="Arial"/>
      <family val="2"/>
    </font>
    <font>
      <b/>
      <vertAlign val="superscript"/>
      <sz val="1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  <fill>
      <patternFill patternType="solid">
        <fgColor rgb="FF1F497D"/>
        <bgColor indexed="64"/>
      </patternFill>
    </fill>
  </fills>
  <borders count="40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6" tint="-0.499984740745262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rgb="FF53722D"/>
      </top>
      <bottom/>
      <diagonal/>
    </border>
    <border>
      <left style="thin">
        <color theme="3"/>
      </left>
      <right/>
      <top/>
      <bottom/>
      <diagonal/>
    </border>
    <border>
      <left/>
      <right/>
      <top style="thin">
        <color theme="3"/>
      </top>
      <bottom/>
      <diagonal/>
    </border>
  </borders>
  <cellStyleXfs count="14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7" applyNumberFormat="0" applyAlignment="0" applyProtection="0"/>
    <xf numFmtId="0" fontId="17" fillId="18" borderId="8" applyNumberForma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20" fillId="8" borderId="7" applyNumberFormat="0" applyAlignment="0" applyProtection="0"/>
    <xf numFmtId="0" fontId="21" fillId="4" borderId="0" applyNumberFormat="0" applyBorder="0" applyAlignment="0" applyProtection="0"/>
    <xf numFmtId="171" fontId="1" fillId="0" borderId="0" applyFont="0" applyFill="0" applyBorder="0" applyAlignment="0" applyProtection="0"/>
    <xf numFmtId="0" fontId="22" fillId="23" borderId="0" applyNumberFormat="0" applyBorder="0" applyAlignment="0" applyProtection="0"/>
    <xf numFmtId="0" fontId="1" fillId="24" borderId="10" applyNumberFormat="0" applyFont="0" applyAlignment="0" applyProtection="0"/>
    <xf numFmtId="0" fontId="23" fillId="17" borderId="11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  <xf numFmtId="0" fontId="19" fillId="0" borderId="13" applyNumberFormat="0" applyFill="0" applyAlignment="0" applyProtection="0"/>
    <xf numFmtId="0" fontId="28" fillId="0" borderId="14" applyNumberFormat="0" applyFill="0" applyAlignment="0" applyProtection="0"/>
    <xf numFmtId="164" fontId="8" fillId="0" borderId="0" applyFont="0" applyFill="0" applyBorder="0" applyAlignment="0" applyProtection="0"/>
    <xf numFmtId="0" fontId="43" fillId="0" borderId="0"/>
    <xf numFmtId="171" fontId="43" fillId="0" borderId="0" applyFont="0" applyFill="0" applyBorder="0" applyAlignment="0" applyProtection="0"/>
    <xf numFmtId="0" fontId="8" fillId="0" borderId="0"/>
    <xf numFmtId="0" fontId="43" fillId="24" borderId="10" applyNumberFormat="0" applyFont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34" fillId="25" borderId="0" applyNumberFormat="0" applyBorder="0" applyAlignment="0" applyProtection="0"/>
    <xf numFmtId="0" fontId="39" fillId="29" borderId="18" applyNumberFormat="0" applyAlignment="0" applyProtection="0"/>
    <xf numFmtId="0" fontId="41" fillId="30" borderId="21" applyNumberFormat="0" applyAlignment="0" applyProtection="0"/>
    <xf numFmtId="0" fontId="40" fillId="0" borderId="20" applyNumberFormat="0" applyFill="0" applyAlignment="0" applyProtection="0"/>
    <xf numFmtId="0" fontId="33" fillId="0" borderId="0" applyNumberFormat="0" applyFill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48" borderId="0" applyNumberFormat="0" applyBorder="0" applyAlignment="0" applyProtection="0"/>
    <xf numFmtId="0" fontId="9" fillId="52" borderId="0" applyNumberFormat="0" applyBorder="0" applyAlignment="0" applyProtection="0"/>
    <xf numFmtId="0" fontId="37" fillId="28" borderId="18" applyNumberFormat="0" applyAlignment="0" applyProtection="0"/>
    <xf numFmtId="0" fontId="35" fillId="26" borderId="0" applyNumberFormat="0" applyBorder="0" applyAlignment="0" applyProtection="0"/>
    <xf numFmtId="164" fontId="8" fillId="0" borderId="0" applyFont="0" applyFill="0" applyBorder="0" applyAlignment="0" applyProtection="0"/>
    <xf numFmtId="0" fontId="36" fillId="27" borderId="0" applyNumberFormat="0" applyBorder="0" applyAlignment="0" applyProtection="0"/>
    <xf numFmtId="0" fontId="8" fillId="31" borderId="22" applyNumberFormat="0" applyFont="0" applyAlignment="0" applyProtection="0"/>
    <xf numFmtId="0" fontId="38" fillId="29" borderId="19" applyNumberFormat="0" applyAlignment="0" applyProtection="0"/>
    <xf numFmtId="0" fontId="2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0" fillId="0" borderId="0" applyNumberFormat="0" applyFill="0" applyBorder="0" applyAlignment="0" applyProtection="0"/>
    <xf numFmtId="0" fontId="10" fillId="0" borderId="23" applyNumberFormat="0" applyFill="0" applyAlignment="0" applyProtection="0"/>
    <xf numFmtId="173" fontId="1" fillId="0" borderId="0" applyFont="0" applyFill="0" applyBorder="0" applyAlignment="0" applyProtection="0"/>
    <xf numFmtId="0" fontId="28" fillId="0" borderId="27" applyNumberFormat="0" applyFill="0" applyAlignment="0" applyProtection="0"/>
    <xf numFmtId="0" fontId="23" fillId="17" borderId="26" applyNumberFormat="0" applyAlignment="0" applyProtection="0"/>
    <xf numFmtId="0" fontId="1" fillId="24" borderId="25" applyNumberFormat="0" applyFont="0" applyAlignment="0" applyProtection="0"/>
    <xf numFmtId="0" fontId="20" fillId="8" borderId="24" applyNumberFormat="0" applyAlignment="0" applyProtection="0"/>
    <xf numFmtId="0" fontId="16" fillId="17" borderId="24" applyNumberFormat="0" applyAlignment="0" applyProtection="0"/>
    <xf numFmtId="0" fontId="1" fillId="0" borderId="0"/>
  </cellStyleXfs>
  <cellXfs count="227">
    <xf numFmtId="0" fontId="0" fillId="0" borderId="0" xfId="0"/>
    <xf numFmtId="0" fontId="1" fillId="2" borderId="29" xfId="1" applyFont="1" applyFill="1" applyBorder="1"/>
    <xf numFmtId="0" fontId="45" fillId="2" borderId="0" xfId="1" applyFont="1" applyFill="1" applyBorder="1"/>
    <xf numFmtId="0" fontId="45" fillId="2" borderId="0" xfId="1" applyFont="1" applyFill="1"/>
    <xf numFmtId="0" fontId="1" fillId="2" borderId="31" xfId="1" applyFont="1" applyFill="1" applyBorder="1"/>
    <xf numFmtId="0" fontId="45" fillId="2" borderId="0" xfId="0" applyFont="1" applyFill="1" applyBorder="1" applyAlignment="1">
      <alignment horizontal="left"/>
    </xf>
    <xf numFmtId="0" fontId="45" fillId="2" borderId="0" xfId="0" applyFont="1" applyFill="1" applyAlignment="1">
      <alignment horizontal="left"/>
    </xf>
    <xf numFmtId="0" fontId="45" fillId="2" borderId="0" xfId="1" applyFont="1" applyFill="1" applyAlignment="1">
      <alignment horizontal="center"/>
    </xf>
    <xf numFmtId="168" fontId="1" fillId="2" borderId="31" xfId="2" applyNumberFormat="1" applyFont="1" applyFill="1" applyBorder="1"/>
    <xf numFmtId="165" fontId="45" fillId="2" borderId="0" xfId="1" applyNumberFormat="1" applyFont="1" applyFill="1"/>
    <xf numFmtId="0" fontId="1" fillId="2" borderId="0" xfId="1" applyFont="1" applyFill="1"/>
    <xf numFmtId="165" fontId="45" fillId="2" borderId="29" xfId="1" applyNumberFormat="1" applyFont="1" applyFill="1" applyBorder="1"/>
    <xf numFmtId="0" fontId="1" fillId="2" borderId="0" xfId="1" applyFont="1" applyFill="1" applyBorder="1"/>
    <xf numFmtId="0" fontId="45" fillId="2" borderId="31" xfId="1" applyFont="1" applyFill="1" applyBorder="1"/>
    <xf numFmtId="168" fontId="45" fillId="2" borderId="31" xfId="2" applyNumberFormat="1" applyFont="1" applyFill="1" applyBorder="1"/>
    <xf numFmtId="0" fontId="46" fillId="2" borderId="0" xfId="1" applyFont="1" applyFill="1"/>
    <xf numFmtId="0" fontId="46" fillId="2" borderId="31" xfId="1" applyFont="1" applyFill="1" applyBorder="1"/>
    <xf numFmtId="0" fontId="46" fillId="2" borderId="0" xfId="0" applyFont="1" applyFill="1" applyAlignment="1">
      <alignment horizontal="left"/>
    </xf>
    <xf numFmtId="0" fontId="46" fillId="2" borderId="0" xfId="1" applyFont="1" applyFill="1" applyAlignment="1">
      <alignment horizontal="center"/>
    </xf>
    <xf numFmtId="168" fontId="46" fillId="2" borderId="31" xfId="2" applyNumberFormat="1" applyFont="1" applyFill="1" applyBorder="1"/>
    <xf numFmtId="165" fontId="46" fillId="2" borderId="0" xfId="1" applyNumberFormat="1" applyFont="1" applyFill="1"/>
    <xf numFmtId="165" fontId="46" fillId="2" borderId="29" xfId="1" applyNumberFormat="1" applyFont="1" applyFill="1" applyBorder="1"/>
    <xf numFmtId="0" fontId="47" fillId="2" borderId="0" xfId="1" applyFont="1" applyFill="1" applyBorder="1"/>
    <xf numFmtId="0" fontId="47" fillId="2" borderId="0" xfId="1" applyFont="1" applyFill="1"/>
    <xf numFmtId="0" fontId="47" fillId="2" borderId="0" xfId="0" applyFont="1" applyFill="1" applyBorder="1" applyAlignment="1">
      <alignment horizontal="left"/>
    </xf>
    <xf numFmtId="0" fontId="47" fillId="2" borderId="0" xfId="0" applyFont="1" applyFill="1" applyAlignment="1">
      <alignment horizontal="left"/>
    </xf>
    <xf numFmtId="0" fontId="47" fillId="2" borderId="0" xfId="1" applyFont="1" applyFill="1" applyAlignment="1">
      <alignment horizontal="center"/>
    </xf>
    <xf numFmtId="168" fontId="45" fillId="2" borderId="0" xfId="2" applyNumberFormat="1" applyFont="1" applyFill="1" applyBorder="1"/>
    <xf numFmtId="165" fontId="47" fillId="2" borderId="0" xfId="1" applyNumberFormat="1" applyFont="1" applyFill="1"/>
    <xf numFmtId="0" fontId="1" fillId="2" borderId="0" xfId="1" applyFont="1" applyFill="1" applyBorder="1" applyAlignment="1">
      <alignment horizontal="left"/>
    </xf>
    <xf numFmtId="0" fontId="1" fillId="2" borderId="0" xfId="1" applyFont="1" applyFill="1" applyBorder="1" applyAlignment="1"/>
    <xf numFmtId="0" fontId="48" fillId="0" borderId="0" xfId="0" applyFont="1" applyAlignment="1">
      <alignment horizontal="left"/>
    </xf>
    <xf numFmtId="0" fontId="49" fillId="2" borderId="0" xfId="1" applyFont="1" applyFill="1"/>
    <xf numFmtId="0" fontId="49" fillId="2" borderId="0" xfId="1" applyFont="1" applyFill="1" applyBorder="1"/>
    <xf numFmtId="0" fontId="49" fillId="2" borderId="29" xfId="1" applyFont="1" applyFill="1" applyBorder="1"/>
    <xf numFmtId="0" fontId="50" fillId="0" borderId="0" xfId="0" applyFont="1"/>
    <xf numFmtId="0" fontId="51" fillId="2" borderId="2" xfId="1" applyFont="1" applyFill="1" applyBorder="1" applyAlignment="1">
      <alignment horizontal="center"/>
    </xf>
    <xf numFmtId="0" fontId="51" fillId="2" borderId="30" xfId="1" applyFont="1" applyFill="1" applyBorder="1" applyAlignment="1">
      <alignment horizontal="center"/>
    </xf>
    <xf numFmtId="0" fontId="46" fillId="2" borderId="0" xfId="1" applyFont="1" applyFill="1" applyBorder="1"/>
    <xf numFmtId="0" fontId="1" fillId="2" borderId="3" xfId="1" applyFont="1" applyFill="1" applyBorder="1"/>
    <xf numFmtId="0" fontId="51" fillId="2" borderId="0" xfId="1" applyFont="1" applyFill="1" applyBorder="1" applyAlignment="1">
      <alignment horizontal="center"/>
    </xf>
    <xf numFmtId="0" fontId="51" fillId="2" borderId="31" xfId="1" applyFont="1" applyFill="1" applyBorder="1" applyAlignment="1">
      <alignment horizontal="center"/>
    </xf>
    <xf numFmtId="0" fontId="51" fillId="2" borderId="0" xfId="2" applyFont="1" applyFill="1" applyBorder="1" applyAlignment="1"/>
    <xf numFmtId="0" fontId="51" fillId="2" borderId="0" xfId="2" applyFont="1" applyFill="1" applyBorder="1" applyAlignment="1">
      <alignment horizontal="left"/>
    </xf>
    <xf numFmtId="0" fontId="12" fillId="0" borderId="0" xfId="29" quotePrefix="1" applyFont="1" applyAlignment="1" applyProtection="1"/>
    <xf numFmtId="0" fontId="51" fillId="2" borderId="0" xfId="2" applyFont="1" applyFill="1" applyBorder="1" applyAlignment="1">
      <alignment horizontal="center"/>
    </xf>
    <xf numFmtId="0" fontId="1" fillId="2" borderId="0" xfId="2" applyFont="1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49" fontId="1" fillId="2" borderId="0" xfId="2" applyNumberFormat="1" applyFont="1" applyFill="1" applyBorder="1" applyAlignment="1">
      <alignment vertical="center" wrapText="1"/>
    </xf>
    <xf numFmtId="0" fontId="51" fillId="2" borderId="0" xfId="2" applyFont="1" applyFill="1" applyBorder="1" applyAlignment="1">
      <alignment vertical="center"/>
    </xf>
    <xf numFmtId="0" fontId="52" fillId="2" borderId="0" xfId="1" applyFont="1" applyFill="1"/>
    <xf numFmtId="0" fontId="53" fillId="2" borderId="0" xfId="1" applyFont="1" applyFill="1" applyBorder="1"/>
    <xf numFmtId="0" fontId="1" fillId="2" borderId="0" xfId="2" applyFont="1" applyFill="1" applyBorder="1" applyAlignment="1">
      <alignment horizontal="center" vertical="center" wrapText="1"/>
    </xf>
    <xf numFmtId="0" fontId="12" fillId="2" borderId="0" xfId="29" applyFont="1" applyFill="1" applyBorder="1" applyAlignment="1" applyProtection="1"/>
    <xf numFmtId="0" fontId="53" fillId="2" borderId="0" xfId="29" applyFont="1" applyFill="1" applyBorder="1" applyAlignment="1" applyProtection="1"/>
    <xf numFmtId="0" fontId="12" fillId="2" borderId="0" xfId="29" quotePrefix="1" applyFont="1" applyFill="1" applyAlignment="1" applyProtection="1"/>
    <xf numFmtId="0" fontId="12" fillId="2" borderId="0" xfId="29" applyFont="1" applyFill="1" applyBorder="1" applyAlignment="1" applyProtection="1">
      <alignment horizontal="left"/>
    </xf>
    <xf numFmtId="0" fontId="1" fillId="2" borderId="0" xfId="29" applyFont="1" applyFill="1" applyBorder="1" applyAlignment="1" applyProtection="1">
      <alignment horizontal="center"/>
    </xf>
    <xf numFmtId="3" fontId="12" fillId="2" borderId="0" xfId="29" applyNumberFormat="1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165" fontId="1" fillId="2" borderId="31" xfId="3" applyNumberFormat="1" applyFont="1" applyFill="1" applyBorder="1"/>
    <xf numFmtId="0" fontId="1" fillId="2" borderId="32" xfId="1" applyFont="1" applyFill="1" applyBorder="1"/>
    <xf numFmtId="0" fontId="1" fillId="2" borderId="1" xfId="1" applyFont="1" applyFill="1" applyBorder="1"/>
    <xf numFmtId="0" fontId="51" fillId="2" borderId="2" xfId="1" applyFont="1" applyFill="1" applyBorder="1"/>
    <xf numFmtId="165" fontId="45" fillId="2" borderId="0" xfId="1" applyNumberFormat="1" applyFont="1" applyFill="1" applyBorder="1"/>
    <xf numFmtId="0" fontId="50" fillId="2" borderId="0" xfId="1" applyFont="1" applyFill="1"/>
    <xf numFmtId="0" fontId="51" fillId="2" borderId="29" xfId="2" applyFont="1" applyFill="1" applyBorder="1" applyAlignment="1">
      <alignment horizontal="center"/>
    </xf>
    <xf numFmtId="49" fontId="51" fillId="2" borderId="29" xfId="2" applyNumberFormat="1" applyFont="1" applyFill="1" applyBorder="1" applyAlignment="1">
      <alignment horizontal="center" vertical="center"/>
    </xf>
    <xf numFmtId="0" fontId="51" fillId="2" borderId="0" xfId="1" applyFont="1" applyFill="1" applyBorder="1"/>
    <xf numFmtId="165" fontId="56" fillId="56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 indent="1"/>
    </xf>
    <xf numFmtId="168" fontId="1" fillId="2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/>
    </xf>
    <xf numFmtId="3" fontId="1" fillId="2" borderId="0" xfId="2" applyNumberFormat="1" applyFont="1" applyFill="1" applyBorder="1"/>
    <xf numFmtId="165" fontId="1" fillId="2" borderId="0" xfId="3" applyNumberFormat="1" applyFont="1" applyFill="1" applyBorder="1"/>
    <xf numFmtId="0" fontId="56" fillId="2" borderId="0" xfId="1" applyFont="1" applyFill="1" applyBorder="1"/>
    <xf numFmtId="0" fontId="45" fillId="2" borderId="0" xfId="0" applyFont="1" applyFill="1" applyAlignment="1">
      <alignment horizontal="left" indent="1"/>
    </xf>
    <xf numFmtId="168" fontId="1" fillId="2" borderId="31" xfId="1" applyNumberFormat="1" applyFont="1" applyFill="1" applyBorder="1"/>
    <xf numFmtId="3" fontId="51" fillId="2" borderId="0" xfId="2" applyNumberFormat="1" applyFont="1" applyFill="1" applyBorder="1"/>
    <xf numFmtId="165" fontId="1" fillId="2" borderId="0" xfId="2" applyNumberFormat="1" applyFont="1" applyFill="1" applyBorder="1"/>
    <xf numFmtId="0" fontId="45" fillId="2" borderId="29" xfId="1" applyFont="1" applyFill="1" applyBorder="1"/>
    <xf numFmtId="0" fontId="45" fillId="2" borderId="29" xfId="0" applyFont="1" applyFill="1" applyBorder="1" applyAlignment="1">
      <alignment horizontal="left" indent="1"/>
    </xf>
    <xf numFmtId="168" fontId="1" fillId="2" borderId="32" xfId="1" applyNumberFormat="1" applyFont="1" applyFill="1" applyBorder="1"/>
    <xf numFmtId="168" fontId="1" fillId="2" borderId="0" xfId="1" applyNumberFormat="1" applyFont="1" applyFill="1" applyBorder="1"/>
    <xf numFmtId="168" fontId="45" fillId="2" borderId="31" xfId="1" applyNumberFormat="1" applyFont="1" applyFill="1" applyBorder="1"/>
    <xf numFmtId="168" fontId="45" fillId="2" borderId="32" xfId="1" applyNumberFormat="1" applyFont="1" applyFill="1" applyBorder="1"/>
    <xf numFmtId="168" fontId="45" fillId="2" borderId="0" xfId="1" applyNumberFormat="1" applyFont="1" applyFill="1" applyBorder="1"/>
    <xf numFmtId="168" fontId="1" fillId="2" borderId="0" xfId="2" applyNumberFormat="1" applyFont="1" applyFill="1" applyBorder="1" applyAlignment="1">
      <alignment horizontal="center"/>
    </xf>
    <xf numFmtId="0" fontId="46" fillId="2" borderId="0" xfId="0" applyFont="1" applyFill="1" applyAlignment="1">
      <alignment horizontal="left" indent="1"/>
    </xf>
    <xf numFmtId="168" fontId="46" fillId="2" borderId="31" xfId="1" applyNumberFormat="1" applyFont="1" applyFill="1" applyBorder="1"/>
    <xf numFmtId="0" fontId="57" fillId="2" borderId="0" xfId="1" applyFont="1" applyFill="1" applyBorder="1"/>
    <xf numFmtId="0" fontId="46" fillId="2" borderId="29" xfId="1" applyFont="1" applyFill="1" applyBorder="1"/>
    <xf numFmtId="0" fontId="46" fillId="2" borderId="29" xfId="0" applyFont="1" applyFill="1" applyBorder="1" applyAlignment="1">
      <alignment horizontal="left" indent="1"/>
    </xf>
    <xf numFmtId="168" fontId="46" fillId="2" borderId="32" xfId="1" applyNumberFormat="1" applyFont="1" applyFill="1" applyBorder="1"/>
    <xf numFmtId="168" fontId="46" fillId="2" borderId="0" xfId="1" applyNumberFormat="1" applyFont="1" applyFill="1" applyBorder="1"/>
    <xf numFmtId="0" fontId="1" fillId="2" borderId="2" xfId="1" applyFont="1" applyFill="1" applyBorder="1"/>
    <xf numFmtId="0" fontId="55" fillId="2" borderId="37" xfId="1" applyFont="1" applyFill="1" applyBorder="1" applyAlignment="1">
      <alignment horizontal="center"/>
    </xf>
    <xf numFmtId="0" fontId="55" fillId="2" borderId="0" xfId="1" applyFont="1" applyFill="1" applyBorder="1" applyAlignment="1">
      <alignment horizontal="center"/>
    </xf>
    <xf numFmtId="0" fontId="55" fillId="2" borderId="0" xfId="1" applyFont="1" applyFill="1" applyBorder="1"/>
    <xf numFmtId="165" fontId="47" fillId="2" borderId="0" xfId="1" applyNumberFormat="1" applyFont="1" applyFill="1" applyBorder="1"/>
    <xf numFmtId="0" fontId="55" fillId="2" borderId="38" xfId="1" applyFont="1" applyFill="1" applyBorder="1" applyAlignment="1">
      <alignment horizontal="center"/>
    </xf>
    <xf numFmtId="0" fontId="55" fillId="2" borderId="38" xfId="2" applyFont="1" applyFill="1" applyBorder="1" applyAlignment="1">
      <alignment vertical="center"/>
    </xf>
    <xf numFmtId="0" fontId="55" fillId="2" borderId="0" xfId="2" applyFont="1" applyFill="1" applyBorder="1" applyAlignment="1">
      <alignment vertical="center"/>
    </xf>
    <xf numFmtId="0" fontId="55" fillId="2" borderId="38" xfId="2" applyFont="1" applyFill="1" applyBorder="1" applyAlignment="1">
      <alignment horizontal="center"/>
    </xf>
    <xf numFmtId="0" fontId="55" fillId="2" borderId="0" xfId="2" applyFont="1" applyFill="1" applyBorder="1" applyAlignment="1">
      <alignment horizontal="center"/>
    </xf>
    <xf numFmtId="0" fontId="51" fillId="2" borderId="36" xfId="2" applyFont="1" applyFill="1" applyBorder="1" applyAlignment="1">
      <alignment horizontal="center"/>
    </xf>
    <xf numFmtId="49" fontId="51" fillId="2" borderId="36" xfId="2" applyNumberFormat="1" applyFont="1" applyFill="1" applyBorder="1" applyAlignment="1">
      <alignment horizontal="center" vertical="center"/>
    </xf>
    <xf numFmtId="0" fontId="47" fillId="2" borderId="38" xfId="1" applyFont="1" applyFill="1" applyBorder="1"/>
    <xf numFmtId="0" fontId="47" fillId="2" borderId="38" xfId="0" applyFont="1" applyFill="1" applyBorder="1" applyAlignment="1">
      <alignment horizontal="left"/>
    </xf>
    <xf numFmtId="0" fontId="55" fillId="2" borderId="38" xfId="0" applyFont="1" applyFill="1" applyBorder="1" applyAlignment="1"/>
    <xf numFmtId="0" fontId="55" fillId="2" borderId="0" xfId="0" applyFont="1" applyFill="1" applyBorder="1" applyAlignment="1"/>
    <xf numFmtId="0" fontId="55" fillId="2" borderId="38" xfId="0" applyFont="1" applyFill="1" applyBorder="1" applyAlignment="1">
      <alignment vertical="top" wrapText="1" readingOrder="1"/>
    </xf>
    <xf numFmtId="0" fontId="55" fillId="2" borderId="0" xfId="0" applyFont="1" applyFill="1" applyBorder="1" applyAlignment="1">
      <alignment vertical="top" wrapText="1" readingOrder="1"/>
    </xf>
    <xf numFmtId="3" fontId="47" fillId="2" borderId="38" xfId="2" applyNumberFormat="1" applyFont="1" applyFill="1" applyBorder="1"/>
    <xf numFmtId="3" fontId="47" fillId="2" borderId="0" xfId="2" applyNumberFormat="1" applyFont="1" applyFill="1" applyBorder="1"/>
    <xf numFmtId="165" fontId="47" fillId="2" borderId="0" xfId="3" applyNumberFormat="1" applyFont="1" applyFill="1" applyBorder="1"/>
    <xf numFmtId="0" fontId="47" fillId="2" borderId="0" xfId="0" applyFont="1" applyFill="1" applyAlignment="1">
      <alignment horizontal="left" indent="1"/>
    </xf>
    <xf numFmtId="3" fontId="55" fillId="2" borderId="0" xfId="2" applyNumberFormat="1" applyFont="1" applyFill="1" applyBorder="1"/>
    <xf numFmtId="165" fontId="47" fillId="2" borderId="0" xfId="2" applyNumberFormat="1" applyFont="1" applyFill="1" applyBorder="1"/>
    <xf numFmtId="168" fontId="46" fillId="2" borderId="0" xfId="1" applyNumberFormat="1" applyFont="1" applyFill="1"/>
    <xf numFmtId="0" fontId="51" fillId="0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68" fontId="1" fillId="2" borderId="0" xfId="1" applyNumberFormat="1" applyFont="1" applyFill="1"/>
    <xf numFmtId="0" fontId="51" fillId="2" borderId="0" xfId="1" applyFont="1" applyFill="1" applyAlignment="1">
      <alignment horizontal="center"/>
    </xf>
    <xf numFmtId="165" fontId="51" fillId="2" borderId="34" xfId="2" applyNumberFormat="1" applyFont="1" applyFill="1" applyBorder="1"/>
    <xf numFmtId="165" fontId="56" fillId="56" borderId="34" xfId="2" applyNumberFormat="1" applyFont="1" applyFill="1" applyBorder="1"/>
    <xf numFmtId="172" fontId="1" fillId="2" borderId="0" xfId="95" applyNumberFormat="1" applyFont="1" applyFill="1"/>
    <xf numFmtId="172" fontId="46" fillId="2" borderId="0" xfId="95" applyNumberFormat="1" applyFont="1" applyFill="1"/>
    <xf numFmtId="165" fontId="1" fillId="2" borderId="34" xfId="2" applyNumberFormat="1" applyFont="1" applyFill="1" applyBorder="1"/>
    <xf numFmtId="0" fontId="58" fillId="0" borderId="0" xfId="0" applyFont="1" applyAlignment="1">
      <alignment horizontal="center" vertical="center" readingOrder="1"/>
    </xf>
    <xf numFmtId="3" fontId="45" fillId="2" borderId="0" xfId="1" applyNumberFormat="1" applyFont="1" applyFill="1"/>
    <xf numFmtId="168" fontId="56" fillId="56" borderId="34" xfId="2" applyNumberFormat="1" applyFont="1" applyFill="1" applyBorder="1" applyAlignment="1">
      <alignment horizontal="left"/>
    </xf>
    <xf numFmtId="168" fontId="45" fillId="2" borderId="0" xfId="1" applyNumberFormat="1" applyFont="1" applyFill="1"/>
    <xf numFmtId="172" fontId="45" fillId="2" borderId="0" xfId="95" applyNumberFormat="1" applyFont="1" applyFill="1"/>
    <xf numFmtId="165" fontId="1" fillId="2" borderId="39" xfId="3" applyNumberFormat="1" applyFont="1" applyFill="1" applyBorder="1"/>
    <xf numFmtId="165" fontId="56" fillId="56" borderId="0" xfId="2" applyNumberFormat="1" applyFont="1" applyFill="1" applyBorder="1"/>
    <xf numFmtId="165" fontId="56" fillId="0" borderId="0" xfId="2" applyNumberFormat="1" applyFont="1" applyFill="1" applyBorder="1"/>
    <xf numFmtId="165" fontId="51" fillId="0" borderId="0" xfId="2" applyNumberFormat="1" applyFont="1" applyFill="1" applyBorder="1"/>
    <xf numFmtId="165" fontId="56" fillId="56" borderId="31" xfId="2" applyNumberFormat="1" applyFont="1" applyFill="1" applyBorder="1"/>
    <xf numFmtId="0" fontId="1" fillId="2" borderId="5" xfId="1" applyFont="1" applyFill="1" applyBorder="1"/>
    <xf numFmtId="0" fontId="51" fillId="2" borderId="4" xfId="1" applyFont="1" applyFill="1" applyBorder="1" applyAlignment="1">
      <alignment horizontal="center"/>
    </xf>
    <xf numFmtId="0" fontId="1" fillId="2" borderId="33" xfId="1" applyFont="1" applyFill="1" applyBorder="1"/>
    <xf numFmtId="0" fontId="1" fillId="2" borderId="6" xfId="1" applyFont="1" applyFill="1" applyBorder="1"/>
    <xf numFmtId="0" fontId="51" fillId="2" borderId="29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165" fontId="50" fillId="2" borderId="0" xfId="2" applyNumberFormat="1" applyFont="1" applyFill="1" applyBorder="1"/>
    <xf numFmtId="0" fontId="58" fillId="2" borderId="0" xfId="2" applyFont="1" applyFill="1" applyBorder="1" applyAlignment="1">
      <alignment horizontal="center"/>
    </xf>
    <xf numFmtId="49" fontId="51" fillId="2" borderId="0" xfId="2" applyNumberFormat="1" applyFont="1" applyFill="1" applyBorder="1" applyAlignment="1">
      <alignment vertical="center" wrapText="1"/>
    </xf>
    <xf numFmtId="4" fontId="1" fillId="2" borderId="0" xfId="2" applyNumberFormat="1" applyFont="1" applyFill="1" applyBorder="1"/>
    <xf numFmtId="4" fontId="56" fillId="2" borderId="0" xfId="2" applyNumberFormat="1" applyFont="1" applyFill="1" applyBorder="1"/>
    <xf numFmtId="0" fontId="59" fillId="2" borderId="29" xfId="1" applyFont="1" applyFill="1" applyBorder="1"/>
    <xf numFmtId="0" fontId="46" fillId="2" borderId="32" xfId="1" applyFont="1" applyFill="1" applyBorder="1"/>
    <xf numFmtId="165" fontId="1" fillId="2" borderId="0" xfId="1" applyNumberFormat="1" applyFont="1" applyFill="1"/>
    <xf numFmtId="0" fontId="60" fillId="2" borderId="0" xfId="0" applyFont="1" applyFill="1"/>
    <xf numFmtId="0" fontId="50" fillId="2" borderId="0" xfId="0" applyFont="1" applyFill="1"/>
    <xf numFmtId="0" fontId="1" fillId="2" borderId="28" xfId="1" applyFont="1" applyFill="1" applyBorder="1"/>
    <xf numFmtId="0" fontId="59" fillId="2" borderId="0" xfId="1" applyFont="1" applyFill="1"/>
    <xf numFmtId="168" fontId="51" fillId="2" borderId="35" xfId="2" applyNumberFormat="1" applyFont="1" applyFill="1" applyBorder="1" applyAlignment="1">
      <alignment horizontal="left"/>
    </xf>
    <xf numFmtId="168" fontId="1" fillId="2" borderId="35" xfId="2" applyNumberFormat="1" applyFont="1" applyFill="1" applyBorder="1" applyAlignment="1">
      <alignment horizontal="left"/>
    </xf>
    <xf numFmtId="168" fontId="56" fillId="56" borderId="35" xfId="2" applyNumberFormat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165" fontId="56" fillId="56" borderId="35" xfId="2" applyNumberFormat="1" applyFont="1" applyFill="1" applyBorder="1" applyAlignment="1">
      <alignment horizontal="left"/>
    </xf>
    <xf numFmtId="168" fontId="1" fillId="2" borderId="34" xfId="2" applyNumberFormat="1" applyFont="1" applyFill="1" applyBorder="1" applyAlignment="1">
      <alignment horizontal="left"/>
    </xf>
    <xf numFmtId="168" fontId="51" fillId="2" borderId="34" xfId="2" applyNumberFormat="1" applyFont="1" applyFill="1" applyBorder="1" applyAlignment="1">
      <alignment horizontal="left"/>
    </xf>
    <xf numFmtId="168" fontId="56" fillId="56" borderId="34" xfId="2" applyNumberFormat="1" applyFont="1" applyFill="1" applyBorder="1" applyAlignment="1">
      <alignment horizontal="left"/>
    </xf>
    <xf numFmtId="0" fontId="49" fillId="2" borderId="0" xfId="2" applyFont="1" applyFill="1" applyBorder="1" applyAlignment="1">
      <alignment vertical="center"/>
    </xf>
    <xf numFmtId="0" fontId="50" fillId="2" borderId="0" xfId="0" applyFont="1" applyFill="1" applyBorder="1" applyAlignment="1">
      <alignment horizontal="left" indent="1"/>
    </xf>
    <xf numFmtId="168" fontId="51" fillId="2" borderId="35" xfId="2" applyNumberFormat="1" applyFont="1" applyFill="1" applyBorder="1" applyAlignment="1"/>
    <xf numFmtId="168" fontId="1" fillId="2" borderId="35" xfId="2" applyNumberFormat="1" applyFont="1" applyFill="1" applyBorder="1" applyAlignment="1"/>
    <xf numFmtId="0" fontId="51" fillId="2" borderId="29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 vertical="center"/>
    </xf>
    <xf numFmtId="4" fontId="51" fillId="2" borderId="0" xfId="2" applyNumberFormat="1" applyFont="1" applyFill="1" applyBorder="1"/>
    <xf numFmtId="0" fontId="51" fillId="2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4" fontId="49" fillId="2" borderId="29" xfId="1" applyNumberFormat="1" applyFont="1" applyFill="1" applyBorder="1" applyAlignment="1">
      <alignment horizontal="left"/>
    </xf>
    <xf numFmtId="0" fontId="45" fillId="2" borderId="0" xfId="0" applyFont="1" applyFill="1" applyAlignment="1">
      <alignment horizontal="center"/>
    </xf>
    <xf numFmtId="0" fontId="45" fillId="2" borderId="0" xfId="0" applyFont="1" applyFill="1" applyAlignment="1">
      <alignment horizontal="right"/>
    </xf>
    <xf numFmtId="14" fontId="45" fillId="2" borderId="0" xfId="0" applyNumberFormat="1" applyFont="1" applyFill="1" applyAlignment="1">
      <alignment horizontal="right"/>
    </xf>
    <xf numFmtId="0" fontId="45" fillId="2" borderId="0" xfId="0" applyFont="1" applyFill="1"/>
    <xf numFmtId="14" fontId="45" fillId="2" borderId="0" xfId="1" applyNumberFormat="1" applyFont="1" applyFill="1"/>
    <xf numFmtId="0" fontId="51" fillId="2" borderId="0" xfId="1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68" fontId="56" fillId="57" borderId="35" xfId="2" applyNumberFormat="1" applyFont="1" applyFill="1" applyBorder="1" applyAlignment="1"/>
    <xf numFmtId="165" fontId="56" fillId="57" borderId="31" xfId="2" applyNumberFormat="1" applyFont="1" applyFill="1" applyBorder="1"/>
    <xf numFmtId="165" fontId="45" fillId="57" borderId="34" xfId="2" applyNumberFormat="1" applyFont="1" applyFill="1" applyBorder="1"/>
    <xf numFmtId="0" fontId="56" fillId="2" borderId="0" xfId="1" applyFont="1" applyFill="1" applyBorder="1" applyAlignment="1">
      <alignment horizontal="center"/>
    </xf>
    <xf numFmtId="168" fontId="45" fillId="0" borderId="0" xfId="1" applyNumberFormat="1" applyFont="1" applyFill="1" applyBorder="1"/>
    <xf numFmtId="172" fontId="45" fillId="0" borderId="0" xfId="95" applyNumberFormat="1" applyFont="1" applyFill="1" applyBorder="1"/>
    <xf numFmtId="172" fontId="45" fillId="2" borderId="0" xfId="95" applyNumberFormat="1" applyFont="1" applyFill="1" applyBorder="1"/>
    <xf numFmtId="0" fontId="45" fillId="0" borderId="0" xfId="1" applyFont="1" applyFill="1" applyBorder="1"/>
    <xf numFmtId="1" fontId="45" fillId="2" borderId="0" xfId="1" applyNumberFormat="1" applyFont="1" applyFill="1" applyBorder="1"/>
    <xf numFmtId="168" fontId="45" fillId="2" borderId="0" xfId="2" applyNumberFormat="1" applyFont="1" applyFill="1" applyBorder="1" applyAlignment="1">
      <alignment horizontal="right"/>
    </xf>
    <xf numFmtId="168" fontId="56" fillId="2" borderId="0" xfId="2" applyNumberFormat="1" applyFont="1" applyFill="1" applyBorder="1"/>
    <xf numFmtId="1" fontId="45" fillId="2" borderId="0" xfId="1" applyNumberFormat="1" applyFont="1" applyFill="1" applyBorder="1" applyAlignment="1">
      <alignment horizontal="right"/>
    </xf>
    <xf numFmtId="1" fontId="56" fillId="2" borderId="0" xfId="1" applyNumberFormat="1" applyFont="1" applyFill="1" applyBorder="1"/>
    <xf numFmtId="165" fontId="56" fillId="2" borderId="0" xfId="2" applyNumberFormat="1" applyFont="1" applyFill="1" applyBorder="1"/>
    <xf numFmtId="0" fontId="9" fillId="2" borderId="0" xfId="0" applyFont="1" applyFill="1"/>
    <xf numFmtId="168" fontId="56" fillId="2" borderId="0" xfId="2" applyNumberFormat="1" applyFont="1" applyFill="1" applyBorder="1" applyAlignment="1">
      <alignment horizontal="right"/>
    </xf>
    <xf numFmtId="168" fontId="56" fillId="2" borderId="0" xfId="1" applyNumberFormat="1" applyFont="1" applyFill="1" applyBorder="1"/>
    <xf numFmtId="0" fontId="9" fillId="2" borderId="0" xfId="0" applyFont="1" applyFill="1" applyBorder="1"/>
    <xf numFmtId="0" fontId="9" fillId="0" borderId="0" xfId="0" applyFont="1"/>
    <xf numFmtId="165" fontId="45" fillId="2" borderId="0" xfId="2" applyNumberFormat="1" applyFont="1" applyFill="1" applyBorder="1"/>
    <xf numFmtId="0" fontId="45" fillId="2" borderId="0" xfId="1" applyFont="1" applyFill="1" applyAlignment="1"/>
    <xf numFmtId="0" fontId="51" fillId="2" borderId="29" xfId="2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6" xfId="2" applyFont="1" applyFill="1" applyBorder="1" applyAlignment="1">
      <alignment horizontal="center"/>
    </xf>
    <xf numFmtId="0" fontId="51" fillId="2" borderId="31" xfId="2" applyFont="1" applyFill="1" applyBorder="1" applyAlignment="1">
      <alignment horizontal="center"/>
    </xf>
    <xf numFmtId="0" fontId="54" fillId="0" borderId="0" xfId="0" applyFont="1" applyAlignment="1">
      <alignment horizontal="center" vertical="center"/>
    </xf>
    <xf numFmtId="0" fontId="51" fillId="2" borderId="0" xfId="0" applyFont="1" applyFill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4" fillId="2" borderId="0" xfId="2" applyFont="1" applyFill="1" applyBorder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1" fillId="2" borderId="0" xfId="1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0" fontId="51" fillId="2" borderId="0" xfId="0" applyFont="1" applyFill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/>
    </xf>
    <xf numFmtId="0" fontId="51" fillId="2" borderId="0" xfId="0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/>
    </xf>
    <xf numFmtId="0" fontId="54" fillId="2" borderId="31" xfId="2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 vertical="top" wrapText="1" readingOrder="1"/>
    </xf>
  </cellXfs>
  <cellStyles count="149">
    <cellStyle name="20% - Énfasis1 2" xfId="54" xr:uid="{00000000-0005-0000-0000-000000000000}"/>
    <cellStyle name="20% - Énfasis1 2 2" xfId="100" xr:uid="{00000000-0005-0000-0000-000001000000}"/>
    <cellStyle name="20% - Énfasis2 2" xfId="55" xr:uid="{00000000-0005-0000-0000-000002000000}"/>
    <cellStyle name="20% - Énfasis2 2 2" xfId="101" xr:uid="{00000000-0005-0000-0000-000003000000}"/>
    <cellStyle name="20% - Énfasis3 2" xfId="56" xr:uid="{00000000-0005-0000-0000-000004000000}"/>
    <cellStyle name="20% - Énfasis3 2 2" xfId="102" xr:uid="{00000000-0005-0000-0000-000005000000}"/>
    <cellStyle name="20% - Énfasis4 2" xfId="57" xr:uid="{00000000-0005-0000-0000-000006000000}"/>
    <cellStyle name="20% - Énfasis4 2 2" xfId="103" xr:uid="{00000000-0005-0000-0000-000007000000}"/>
    <cellStyle name="20% - Énfasis5 2" xfId="58" xr:uid="{00000000-0005-0000-0000-000008000000}"/>
    <cellStyle name="20% - Énfasis5 2 2" xfId="104" xr:uid="{00000000-0005-0000-0000-000009000000}"/>
    <cellStyle name="20% - Énfasis6 2" xfId="59" xr:uid="{00000000-0005-0000-0000-00000A000000}"/>
    <cellStyle name="20% - Énfasis6 2 2" xfId="105" xr:uid="{00000000-0005-0000-0000-00000B000000}"/>
    <cellStyle name="40% - Énfasis1 2" xfId="60" xr:uid="{00000000-0005-0000-0000-00000C000000}"/>
    <cellStyle name="40% - Énfasis1 2 2" xfId="106" xr:uid="{00000000-0005-0000-0000-00000D000000}"/>
    <cellStyle name="40% - Énfasis2 2" xfId="61" xr:uid="{00000000-0005-0000-0000-00000E000000}"/>
    <cellStyle name="40% - Énfasis2 2 2" xfId="107" xr:uid="{00000000-0005-0000-0000-00000F000000}"/>
    <cellStyle name="40% - Énfasis3 2" xfId="62" xr:uid="{00000000-0005-0000-0000-000010000000}"/>
    <cellStyle name="40% - Énfasis3 2 2" xfId="108" xr:uid="{00000000-0005-0000-0000-000011000000}"/>
    <cellStyle name="40% - Énfasis4 2" xfId="63" xr:uid="{00000000-0005-0000-0000-000012000000}"/>
    <cellStyle name="40% - Énfasis4 2 2" xfId="109" xr:uid="{00000000-0005-0000-0000-000013000000}"/>
    <cellStyle name="40% - Énfasis5 2" xfId="64" xr:uid="{00000000-0005-0000-0000-000014000000}"/>
    <cellStyle name="40% - Énfasis5 2 2" xfId="110" xr:uid="{00000000-0005-0000-0000-000015000000}"/>
    <cellStyle name="40% - Énfasis6 2" xfId="65" xr:uid="{00000000-0005-0000-0000-000016000000}"/>
    <cellStyle name="40% - Énfasis6 2 2" xfId="111" xr:uid="{00000000-0005-0000-0000-000017000000}"/>
    <cellStyle name="60% - Énfasis1 2" xfId="66" xr:uid="{00000000-0005-0000-0000-000018000000}"/>
    <cellStyle name="60% - Énfasis1 2 2" xfId="112" xr:uid="{00000000-0005-0000-0000-000019000000}"/>
    <cellStyle name="60% - Énfasis2 2" xfId="67" xr:uid="{00000000-0005-0000-0000-00001A000000}"/>
    <cellStyle name="60% - Énfasis2 2 2" xfId="113" xr:uid="{00000000-0005-0000-0000-00001B000000}"/>
    <cellStyle name="60% - Énfasis3 2" xfId="68" xr:uid="{00000000-0005-0000-0000-00001C000000}"/>
    <cellStyle name="60% - Énfasis3 2 2" xfId="114" xr:uid="{00000000-0005-0000-0000-00001D000000}"/>
    <cellStyle name="60% - Énfasis4 2" xfId="69" xr:uid="{00000000-0005-0000-0000-00001E000000}"/>
    <cellStyle name="60% - Énfasis4 2 2" xfId="115" xr:uid="{00000000-0005-0000-0000-00001F000000}"/>
    <cellStyle name="60% - Énfasis5 2" xfId="70" xr:uid="{00000000-0005-0000-0000-000020000000}"/>
    <cellStyle name="60% - Énfasis5 2 2" xfId="116" xr:uid="{00000000-0005-0000-0000-000021000000}"/>
    <cellStyle name="60% - Énfasis6 2" xfId="71" xr:uid="{00000000-0005-0000-0000-000022000000}"/>
    <cellStyle name="60% - Énfasis6 2 2" xfId="117" xr:uid="{00000000-0005-0000-0000-000023000000}"/>
    <cellStyle name="Buena 2" xfId="72" xr:uid="{00000000-0005-0000-0000-000024000000}"/>
    <cellStyle name="Buena 2 2" xfId="118" xr:uid="{00000000-0005-0000-0000-000025000000}"/>
    <cellStyle name="Cálculo 2" xfId="73" xr:uid="{00000000-0005-0000-0000-000026000000}"/>
    <cellStyle name="Cálculo 2 2" xfId="119" xr:uid="{00000000-0005-0000-0000-000027000000}"/>
    <cellStyle name="Cálculo 3" xfId="147" xr:uid="{00000000-0005-0000-0000-000028000000}"/>
    <cellStyle name="Celda de comprobación 2" xfId="74" xr:uid="{00000000-0005-0000-0000-000029000000}"/>
    <cellStyle name="Celda de comprobación 2 2" xfId="120" xr:uid="{00000000-0005-0000-0000-00002A000000}"/>
    <cellStyle name="Celda vinculada 2" xfId="75" xr:uid="{00000000-0005-0000-0000-00002B000000}"/>
    <cellStyle name="Celda vinculada 2 2" xfId="121" xr:uid="{00000000-0005-0000-0000-00002C000000}"/>
    <cellStyle name="Comma0" xfId="4" xr:uid="{00000000-0005-0000-0000-00002D000000}"/>
    <cellStyle name="Currency0" xfId="5" xr:uid="{00000000-0005-0000-0000-00002E000000}"/>
    <cellStyle name="Date" xfId="6" xr:uid="{00000000-0005-0000-0000-00002F000000}"/>
    <cellStyle name="Encabezado 4 2" xfId="76" xr:uid="{00000000-0005-0000-0000-000030000000}"/>
    <cellStyle name="Encabezado 4 2 2" xfId="122" xr:uid="{00000000-0005-0000-0000-000031000000}"/>
    <cellStyle name="Énfasis1 2" xfId="77" xr:uid="{00000000-0005-0000-0000-000032000000}"/>
    <cellStyle name="Énfasis1 2 2" xfId="123" xr:uid="{00000000-0005-0000-0000-000033000000}"/>
    <cellStyle name="Énfasis2 2" xfId="78" xr:uid="{00000000-0005-0000-0000-000034000000}"/>
    <cellStyle name="Énfasis2 2 2" xfId="124" xr:uid="{00000000-0005-0000-0000-000035000000}"/>
    <cellStyle name="Énfasis3 2" xfId="79" xr:uid="{00000000-0005-0000-0000-000036000000}"/>
    <cellStyle name="Énfasis3 2 2" xfId="125" xr:uid="{00000000-0005-0000-0000-000037000000}"/>
    <cellStyle name="Énfasis4 2" xfId="80" xr:uid="{00000000-0005-0000-0000-000038000000}"/>
    <cellStyle name="Énfasis4 2 2" xfId="126" xr:uid="{00000000-0005-0000-0000-000039000000}"/>
    <cellStyle name="Énfasis5 2" xfId="81" xr:uid="{00000000-0005-0000-0000-00003A000000}"/>
    <cellStyle name="Énfasis5 2 2" xfId="127" xr:uid="{00000000-0005-0000-0000-00003B000000}"/>
    <cellStyle name="Énfasis6 2" xfId="82" xr:uid="{00000000-0005-0000-0000-00003C000000}"/>
    <cellStyle name="Énfasis6 2 2" xfId="128" xr:uid="{00000000-0005-0000-0000-00003D000000}"/>
    <cellStyle name="Entrada 2" xfId="83" xr:uid="{00000000-0005-0000-0000-00003E000000}"/>
    <cellStyle name="Entrada 2 2" xfId="129" xr:uid="{00000000-0005-0000-0000-00003F000000}"/>
    <cellStyle name="Entrada 3" xfId="146" xr:uid="{00000000-0005-0000-0000-000040000000}"/>
    <cellStyle name="Estilo 1" xfId="7" xr:uid="{00000000-0005-0000-0000-000041000000}"/>
    <cellStyle name="Euro" xfId="8" xr:uid="{00000000-0005-0000-0000-000042000000}"/>
    <cellStyle name="Euro 2" xfId="9" xr:uid="{00000000-0005-0000-0000-000043000000}"/>
    <cellStyle name="Euro 3" xfId="10" xr:uid="{00000000-0005-0000-0000-000044000000}"/>
    <cellStyle name="Euro 4" xfId="11" xr:uid="{00000000-0005-0000-0000-000045000000}"/>
    <cellStyle name="Euro 5" xfId="12" xr:uid="{00000000-0005-0000-0000-000046000000}"/>
    <cellStyle name="Euro 6" xfId="13" xr:uid="{00000000-0005-0000-0000-000047000000}"/>
    <cellStyle name="Euro 7" xfId="14" xr:uid="{00000000-0005-0000-0000-000048000000}"/>
    <cellStyle name="Euro 8" xfId="142" xr:uid="{00000000-0005-0000-0000-000049000000}"/>
    <cellStyle name="Fixed" xfId="15" xr:uid="{00000000-0005-0000-0000-00004A000000}"/>
    <cellStyle name="Heading 1" xfId="16" xr:uid="{00000000-0005-0000-0000-00004B000000}"/>
    <cellStyle name="Heading 2" xfId="17" xr:uid="{00000000-0005-0000-0000-00004C000000}"/>
    <cellStyle name="Hipervínculo" xfId="29" builtinId="8"/>
    <cellStyle name="Hipervínculo 2" xfId="31" xr:uid="{00000000-0005-0000-0000-00004E000000}"/>
    <cellStyle name="Incorrecto 2" xfId="84" xr:uid="{00000000-0005-0000-0000-00004F000000}"/>
    <cellStyle name="Incorrecto 2 2" xfId="130" xr:uid="{00000000-0005-0000-0000-000050000000}"/>
    <cellStyle name="Millares" xfId="95" builtinId="3"/>
    <cellStyle name="Millares 2" xfId="33" xr:uid="{00000000-0005-0000-0000-000052000000}"/>
    <cellStyle name="Millares 2 2" xfId="34" xr:uid="{00000000-0005-0000-0000-000053000000}"/>
    <cellStyle name="Millares 3" xfId="35" xr:uid="{00000000-0005-0000-0000-000054000000}"/>
    <cellStyle name="Millares 3 2" xfId="131" xr:uid="{00000000-0005-0000-0000-000055000000}"/>
    <cellStyle name="Millares 4" xfId="36" xr:uid="{00000000-0005-0000-0000-000056000000}"/>
    <cellStyle name="Millares 5" xfId="37" xr:uid="{00000000-0005-0000-0000-000057000000}"/>
    <cellStyle name="Millares 6" xfId="32" xr:uid="{00000000-0005-0000-0000-000058000000}"/>
    <cellStyle name="Millares 7" xfId="85" xr:uid="{00000000-0005-0000-0000-000059000000}"/>
    <cellStyle name="Millares 8" xfId="97" xr:uid="{00000000-0005-0000-0000-00005A000000}"/>
    <cellStyle name="Neutral 2" xfId="86" xr:uid="{00000000-0005-0000-0000-00005B000000}"/>
    <cellStyle name="Neutral 2 2" xfId="132" xr:uid="{00000000-0005-0000-0000-00005C000000}"/>
    <cellStyle name="Normal" xfId="0" builtinId="0"/>
    <cellStyle name="Normal 10" xfId="38" xr:uid="{00000000-0005-0000-0000-00005E000000}"/>
    <cellStyle name="Normal 11" xfId="18" xr:uid="{00000000-0005-0000-0000-00005F000000}"/>
    <cellStyle name="Normal 11 2" xfId="39" xr:uid="{00000000-0005-0000-0000-000060000000}"/>
    <cellStyle name="Normal 11 3" xfId="98" xr:uid="{00000000-0005-0000-0000-000061000000}"/>
    <cellStyle name="Normal 12" xfId="19" xr:uid="{00000000-0005-0000-0000-000062000000}"/>
    <cellStyle name="Normal 13" xfId="20" xr:uid="{00000000-0005-0000-0000-000063000000}"/>
    <cellStyle name="Normal 14" xfId="21" xr:uid="{00000000-0005-0000-0000-000064000000}"/>
    <cellStyle name="Normal 15" xfId="96" xr:uid="{00000000-0005-0000-0000-000065000000}"/>
    <cellStyle name="Normal 2" xfId="22" xr:uid="{00000000-0005-0000-0000-000066000000}"/>
    <cellStyle name="Normal 2 2" xfId="41" xr:uid="{00000000-0005-0000-0000-000067000000}"/>
    <cellStyle name="Normal 2 2 2" xfId="42" xr:uid="{00000000-0005-0000-0000-000068000000}"/>
    <cellStyle name="Normal 2 2 3" xfId="43" xr:uid="{00000000-0005-0000-0000-000069000000}"/>
    <cellStyle name="Normal 2 2 4" xfId="44" xr:uid="{00000000-0005-0000-0000-00006A000000}"/>
    <cellStyle name="Normal 2 2 5" xfId="45" xr:uid="{00000000-0005-0000-0000-00006B000000}"/>
    <cellStyle name="Normal 2 2 6" xfId="148" xr:uid="{00000000-0005-0000-0000-00006C000000}"/>
    <cellStyle name="Normal 2 3" xfId="46" xr:uid="{00000000-0005-0000-0000-00006D000000}"/>
    <cellStyle name="Normal 2 4" xfId="47" xr:uid="{00000000-0005-0000-0000-00006E000000}"/>
    <cellStyle name="Normal 2 5" xfId="48" xr:uid="{00000000-0005-0000-0000-00006F000000}"/>
    <cellStyle name="Normal 2 6" xfId="40" xr:uid="{00000000-0005-0000-0000-000070000000}"/>
    <cellStyle name="Normal 3" xfId="23" xr:uid="{00000000-0005-0000-0000-000071000000}"/>
    <cellStyle name="Normal 4" xfId="24" xr:uid="{00000000-0005-0000-0000-000072000000}"/>
    <cellStyle name="Normal 4 2" xfId="49" xr:uid="{00000000-0005-0000-0000-000073000000}"/>
    <cellStyle name="Normal 5" xfId="25" xr:uid="{00000000-0005-0000-0000-000074000000}"/>
    <cellStyle name="Normal 6" xfId="30" xr:uid="{00000000-0005-0000-0000-000075000000}"/>
    <cellStyle name="Normal 7" xfId="26" xr:uid="{00000000-0005-0000-0000-000076000000}"/>
    <cellStyle name="Normal 7 2" xfId="50" xr:uid="{00000000-0005-0000-0000-000077000000}"/>
    <cellStyle name="Normal 8" xfId="51" xr:uid="{00000000-0005-0000-0000-000078000000}"/>
    <cellStyle name="Normal 9" xfId="27" xr:uid="{00000000-0005-0000-0000-000079000000}"/>
    <cellStyle name="Normal 9 2" xfId="52" xr:uid="{00000000-0005-0000-0000-00007A000000}"/>
    <cellStyle name="Normal_Fenaviquín 14 (2007) - Base importaciones maquinaria" xfId="1" xr:uid="{00000000-0005-0000-0000-00007B000000}"/>
    <cellStyle name="Normal_Fenaviquín 15 (2007) - Huevo por colores" xfId="2" xr:uid="{00000000-0005-0000-0000-00007C000000}"/>
    <cellStyle name="Notas 2" xfId="87" xr:uid="{00000000-0005-0000-0000-00007D000000}"/>
    <cellStyle name="Notas 2 2" xfId="133" xr:uid="{00000000-0005-0000-0000-00007E000000}"/>
    <cellStyle name="Notas 3" xfId="99" xr:uid="{00000000-0005-0000-0000-00007F000000}"/>
    <cellStyle name="Notas 4" xfId="145" xr:uid="{00000000-0005-0000-0000-000080000000}"/>
    <cellStyle name="Porcentaje 2" xfId="53" xr:uid="{00000000-0005-0000-0000-000081000000}"/>
    <cellStyle name="Porcentual 2" xfId="3" xr:uid="{00000000-0005-0000-0000-000082000000}"/>
    <cellStyle name="rojo" xfId="28" xr:uid="{00000000-0005-0000-0000-000083000000}"/>
    <cellStyle name="Salida 2" xfId="88" xr:uid="{00000000-0005-0000-0000-000084000000}"/>
    <cellStyle name="Salida 2 2" xfId="134" xr:uid="{00000000-0005-0000-0000-000085000000}"/>
    <cellStyle name="Salida 3" xfId="144" xr:uid="{00000000-0005-0000-0000-000086000000}"/>
    <cellStyle name="Texto de advertencia 2" xfId="89" xr:uid="{00000000-0005-0000-0000-000087000000}"/>
    <cellStyle name="Texto de advertencia 2 2" xfId="135" xr:uid="{00000000-0005-0000-0000-000088000000}"/>
    <cellStyle name="Texto explicativo 2" xfId="90" xr:uid="{00000000-0005-0000-0000-000089000000}"/>
    <cellStyle name="Texto explicativo 2 2" xfId="136" xr:uid="{00000000-0005-0000-0000-00008A000000}"/>
    <cellStyle name="Título 1 2" xfId="137" xr:uid="{00000000-0005-0000-0000-00008B000000}"/>
    <cellStyle name="Título 2 2" xfId="92" xr:uid="{00000000-0005-0000-0000-00008C000000}"/>
    <cellStyle name="Título 2 2 2" xfId="138" xr:uid="{00000000-0005-0000-0000-00008D000000}"/>
    <cellStyle name="Título 3 2" xfId="93" xr:uid="{00000000-0005-0000-0000-00008E000000}"/>
    <cellStyle name="Título 3 2 2" xfId="139" xr:uid="{00000000-0005-0000-0000-00008F000000}"/>
    <cellStyle name="Título 4" xfId="91" xr:uid="{00000000-0005-0000-0000-000090000000}"/>
    <cellStyle name="Título 4 2" xfId="140" xr:uid="{00000000-0005-0000-0000-000091000000}"/>
    <cellStyle name="Total 2" xfId="94" xr:uid="{00000000-0005-0000-0000-000092000000}"/>
    <cellStyle name="Total 2 2" xfId="141" xr:uid="{00000000-0005-0000-0000-000093000000}"/>
    <cellStyle name="Total 3" xfId="143" xr:uid="{00000000-0005-0000-0000-000094000000}"/>
  </cellStyles>
  <dxfs count="0"/>
  <tableStyles count="0" defaultTableStyle="TableStyleMedium9" defaultPivotStyle="PivotStyleLight16"/>
  <colors>
    <mruColors>
      <color rgb="FF1F497D"/>
      <color rgb="FF53722D"/>
      <color rgb="FFA3C167"/>
      <color rgb="FF29331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anual'!$C$13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1.8289894833106051E-3"/>
                  <c:y val="8.9403104047613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6-4571-B01F-A4E8194EC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anual'!$C$15:$C$22,'Industria variación anual'!$H$15:$H$21)</c:f>
              <c:numCache>
                <c:formatCode>#,##0.0</c:formatCode>
                <c:ptCount val="15"/>
                <c:pt idx="0">
                  <c:v>-8.600856720909718</c:v>
                </c:pt>
                <c:pt idx="1">
                  <c:v>-13.636417394499773</c:v>
                </c:pt>
                <c:pt idx="2">
                  <c:v>-7.5983381614112062</c:v>
                </c:pt>
                <c:pt idx="3">
                  <c:v>-8.6283492836804356</c:v>
                </c:pt>
                <c:pt idx="4">
                  <c:v>-7.7712945633104766</c:v>
                </c:pt>
                <c:pt idx="5">
                  <c:v>-5.9975295658739327</c:v>
                </c:pt>
                <c:pt idx="6">
                  <c:v>-6.2980416354858875</c:v>
                </c:pt>
                <c:pt idx="7">
                  <c:v>-9.246302836779023</c:v>
                </c:pt>
                <c:pt idx="8">
                  <c:v>-9.2392025242352105</c:v>
                </c:pt>
                <c:pt idx="9">
                  <c:v>-5.3585594588908947</c:v>
                </c:pt>
                <c:pt idx="10">
                  <c:v>-7.5333058081435809</c:v>
                </c:pt>
                <c:pt idx="11">
                  <c:v>-8.9694204562198507</c:v>
                </c:pt>
                <c:pt idx="12">
                  <c:v>4.9314883139681029</c:v>
                </c:pt>
                <c:pt idx="13">
                  <c:v>-5.7137735692230507</c:v>
                </c:pt>
                <c:pt idx="14">
                  <c:v>-6.6804437389252627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anual'!$E$13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1.8291334982304167E-3"/>
                  <c:y val="-8.4432578951233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B-4426-8678-39532003CCB5}"/>
                </c:ext>
              </c:extLst>
            </c:dLbl>
            <c:dLbl>
              <c:idx val="9"/>
              <c:layout>
                <c:manualLayout>
                  <c:x val="0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09-48DC-9F65-785EFDC30F29}"/>
                </c:ext>
              </c:extLst>
            </c:dLbl>
            <c:dLbl>
              <c:idx val="10"/>
              <c:layout>
                <c:manualLayout>
                  <c:x val="-1.8289894833104709E-3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B-4426-8678-39532003CCB5}"/>
                </c:ext>
              </c:extLst>
            </c:dLbl>
            <c:dLbl>
              <c:idx val="11"/>
              <c:layout>
                <c:manualLayout>
                  <c:x val="-1.8289894833104709E-3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B-4426-8678-39532003CCB5}"/>
                </c:ext>
              </c:extLst>
            </c:dLbl>
            <c:dLbl>
              <c:idx val="13"/>
              <c:layout>
                <c:manualLayout>
                  <c:x val="0"/>
                  <c:y val="-8.9403104047614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C6-4571-B01F-A4E8194ECE7D}"/>
                </c:ext>
              </c:extLst>
            </c:dLbl>
            <c:dLbl>
              <c:idx val="14"/>
              <c:layout>
                <c:manualLayout>
                  <c:x val="0"/>
                  <c:y val="-3.6289892807657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B-4426-8678-39532003CC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anual'!$E$15:$E$22,'Industria variación anual'!$J$15:$J$21)</c:f>
              <c:numCache>
                <c:formatCode>#,##0.0</c:formatCode>
                <c:ptCount val="15"/>
                <c:pt idx="0">
                  <c:v>-1.9890502739161917</c:v>
                </c:pt>
                <c:pt idx="1">
                  <c:v>-4.1969017993221343</c:v>
                </c:pt>
                <c:pt idx="2">
                  <c:v>-1.7714612112375505</c:v>
                </c:pt>
                <c:pt idx="3">
                  <c:v>-1.0791239217635109</c:v>
                </c:pt>
                <c:pt idx="4">
                  <c:v>-1.7495065494347699</c:v>
                </c:pt>
                <c:pt idx="5">
                  <c:v>-2.4968211767425714</c:v>
                </c:pt>
                <c:pt idx="6">
                  <c:v>-0.18637532133676871</c:v>
                </c:pt>
                <c:pt idx="7">
                  <c:v>5.5897149245382138E-2</c:v>
                </c:pt>
                <c:pt idx="8">
                  <c:v>-2.5092445853143204</c:v>
                </c:pt>
                <c:pt idx="9">
                  <c:v>1.2448565029428664</c:v>
                </c:pt>
                <c:pt idx="10">
                  <c:v>-4.2019461645393648</c:v>
                </c:pt>
                <c:pt idx="11">
                  <c:v>1.4327772325809462</c:v>
                </c:pt>
                <c:pt idx="12">
                  <c:v>-1.5327036178934321</c:v>
                </c:pt>
                <c:pt idx="13">
                  <c:v>-3.831417624521066</c:v>
                </c:pt>
                <c:pt idx="14">
                  <c:v>-0.49518901727122966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713728"/>
        <c:axId val="185120960"/>
      </c:barChart>
      <c:catAx>
        <c:axId val="320713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185120960"/>
        <c:crosses val="autoZero"/>
        <c:auto val="1"/>
        <c:lblAlgn val="ctr"/>
        <c:lblOffset val="100"/>
        <c:noMultiLvlLbl val="0"/>
      </c:catAx>
      <c:valAx>
        <c:axId val="185120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20713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2280619887810338"/>
          <c:y val="0.42877335954008938"/>
          <c:w val="0.24222064340195595"/>
          <c:h val="9.792841362306517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579048181107539E-2"/>
          <c:y val="0.1221373719521089"/>
          <c:w val="0.94395678350857026"/>
          <c:h val="0.5530525527298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dptos corrido'!$AM$31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'Ventas dptos corrido'!$AM$32:$AM$43</c:f>
              <c:numCache>
                <c:formatCode>0.0</c:formatCode>
                <c:ptCount val="12"/>
                <c:pt idx="0">
                  <c:v>12.775078867495004</c:v>
                </c:pt>
                <c:pt idx="1">
                  <c:v>11.933478044996736</c:v>
                </c:pt>
                <c:pt idx="2">
                  <c:v>11.085784232826024</c:v>
                </c:pt>
                <c:pt idx="3">
                  <c:v>10.116541401407542</c:v>
                </c:pt>
                <c:pt idx="4">
                  <c:v>0.63946897276243586</c:v>
                </c:pt>
                <c:pt idx="5">
                  <c:v>-0.25241935669498838</c:v>
                </c:pt>
                <c:pt idx="6">
                  <c:v>-1.2654474665708237</c:v>
                </c:pt>
                <c:pt idx="7">
                  <c:v>-2.866947081359883</c:v>
                </c:pt>
                <c:pt idx="8">
                  <c:v>-2.7069892827869091</c:v>
                </c:pt>
                <c:pt idx="9">
                  <c:v>-3.1490831348535808</c:v>
                </c:pt>
                <c:pt idx="10">
                  <c:v>-3.570754491624839</c:v>
                </c:pt>
                <c:pt idx="11">
                  <c:v>-3.9517037328689497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F-47C8-AB60-BC906B4881AD}"/>
            </c:ext>
          </c:extLst>
        </c:ser>
        <c:ser>
          <c:idx val="1"/>
          <c:order val="1"/>
          <c:tx>
            <c:strRef>
              <c:f>'Ventas dptos corrido'!$AL$31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'Ventas dptos corrido'!$AL$32:$AL$43</c:f>
              <c:numCache>
                <c:formatCode>#,##0.0</c:formatCode>
                <c:ptCount val="12"/>
                <c:pt idx="0">
                  <c:v>13.556929849811873</c:v>
                </c:pt>
                <c:pt idx="1">
                  <c:v>12.68217082552454</c:v>
                </c:pt>
                <c:pt idx="2">
                  <c:v>11.849483836518559</c:v>
                </c:pt>
                <c:pt idx="3">
                  <c:v>10.627705286003032</c:v>
                </c:pt>
                <c:pt idx="4">
                  <c:v>0.30850548345360274</c:v>
                </c:pt>
                <c:pt idx="5">
                  <c:v>-0.52680982184036829</c:v>
                </c:pt>
                <c:pt idx="6">
                  <c:v>-2.0435986879895229</c:v>
                </c:pt>
                <c:pt idx="7">
                  <c:v>-3.0171520897701143</c:v>
                </c:pt>
                <c:pt idx="8">
                  <c:v>-2.8851406281224845</c:v>
                </c:pt>
                <c:pt idx="9">
                  <c:v>-3.4200769961222788</c:v>
                </c:pt>
                <c:pt idx="10">
                  <c:v>-3.5195629691013863</c:v>
                </c:pt>
                <c:pt idx="11">
                  <c:v>-3.6694180437444546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F-47C8-AB60-BC906B48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640976"/>
        <c:axId val="400361376"/>
      </c:barChart>
      <c:catAx>
        <c:axId val="44264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1376"/>
        <c:crosses val="autoZero"/>
        <c:auto val="1"/>
        <c:lblAlgn val="ctr"/>
        <c:lblOffset val="100"/>
        <c:noMultiLvlLbl val="0"/>
      </c:catAx>
      <c:valAx>
        <c:axId val="400361376"/>
        <c:scaling>
          <c:orientation val="minMax"/>
          <c:min val="-7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4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209254168672704"/>
          <c:y val="0.88845962120317601"/>
          <c:w val="0.15477617584010983"/>
          <c:h val="0.10752759385221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972939607038919E-2"/>
          <c:y val="7.3602248278973478E-2"/>
          <c:w val="0.94477374001719172"/>
          <c:h val="0.74509102872850441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anual'!$AL$31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613412228796853E-2"/>
                  <c:y val="-3.96319798425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3-45A2-BC4F-2C669D9FA780}"/>
                </c:ext>
              </c:extLst>
            </c:dLbl>
            <c:dLbl>
              <c:idx val="1"/>
              <c:layout>
                <c:manualLayout>
                  <c:x val="-3.1558185404339266E-2"/>
                  <c:y val="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3-45A2-BC4F-2C669D9FA780}"/>
                </c:ext>
              </c:extLst>
            </c:dLbl>
            <c:dLbl>
              <c:idx val="2"/>
              <c:layout>
                <c:manualLayout>
                  <c:x val="-2.5641025641025678E-2"/>
                  <c:y val="-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3-45A2-BC4F-2C669D9FA780}"/>
                </c:ext>
              </c:extLst>
            </c:dLbl>
            <c:dLbl>
              <c:idx val="3"/>
              <c:layout>
                <c:manualLayout>
                  <c:x val="-2.9585798816568084E-2"/>
                  <c:y val="3.9631979842524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3-45A2-BC4F-2C669D9FA780}"/>
                </c:ext>
              </c:extLst>
            </c:dLbl>
            <c:dLbl>
              <c:idx val="4"/>
              <c:layout>
                <c:manualLayout>
                  <c:x val="-2.564102564102564E-2"/>
                  <c:y val="-5.095540265467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3-45A2-BC4F-2C669D9FA780}"/>
                </c:ext>
              </c:extLst>
            </c:dLbl>
            <c:dLbl>
              <c:idx val="5"/>
              <c:layout>
                <c:manualLayout>
                  <c:x val="-3.3530571992110528E-2"/>
                  <c:y val="4.529369124859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3-45A2-BC4F-2C669D9FA780}"/>
                </c:ext>
              </c:extLst>
            </c:dLbl>
            <c:dLbl>
              <c:idx val="6"/>
              <c:layout>
                <c:manualLayout>
                  <c:x val="-2.9585798816567976E-2"/>
                  <c:y val="-5.095540265467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3-45A2-BC4F-2C669D9FA780}"/>
                </c:ext>
              </c:extLst>
            </c:dLbl>
            <c:dLbl>
              <c:idx val="7"/>
              <c:layout>
                <c:manualLayout>
                  <c:x val="-1.9896390502207727E-2"/>
                  <c:y val="0.101910805309347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3-45A2-BC4F-2C669D9FA780}"/>
                </c:ext>
              </c:extLst>
            </c:dLbl>
            <c:dLbl>
              <c:idx val="8"/>
              <c:layout>
                <c:manualLayout>
                  <c:x val="-2.564102564102564E-2"/>
                  <c:y val="5.6617114060748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B3-45A2-BC4F-2C669D9FA780}"/>
                </c:ext>
              </c:extLst>
            </c:dLbl>
            <c:dLbl>
              <c:idx val="9"/>
              <c:layout>
                <c:manualLayout>
                  <c:x val="-3.5639412997903561E-2"/>
                  <c:y val="-5.7068611635920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3-45A2-BC4F-2C669D9FA780}"/>
                </c:ext>
              </c:extLst>
            </c:dLbl>
            <c:dLbl>
              <c:idx val="10"/>
              <c:layout>
                <c:manualLayout>
                  <c:x val="-3.3542976939203356E-2"/>
                  <c:y val="5.1148698148076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3-45A2-BC4F-2C669D9FA780}"/>
                </c:ext>
              </c:extLst>
            </c:dLbl>
            <c:dLbl>
              <c:idx val="11"/>
              <c:layout>
                <c:manualLayout>
                  <c:x val="-3.7365828800146449E-3"/>
                  <c:y val="-2.933129470690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3-45A2-BC4F-2C669D9FA780}"/>
                </c:ext>
              </c:extLst>
            </c:dLbl>
            <c:dLbl>
              <c:idx val="12"/>
              <c:layout>
                <c:manualLayout>
                  <c:x val="-7.889546351084813E-3"/>
                  <c:y val="-2.5949210843678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3-45A2-BC4F-2C669D9FA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'Ocupados dptos anual'!$AL$32:$AL$43</c:f>
              <c:numCache>
                <c:formatCode>#,##0.0</c:formatCode>
                <c:ptCount val="12"/>
                <c:pt idx="0">
                  <c:v>5.7169251772773988</c:v>
                </c:pt>
                <c:pt idx="1">
                  <c:v>4.9676152581108468</c:v>
                </c:pt>
                <c:pt idx="2">
                  <c:v>4.662249145696129</c:v>
                </c:pt>
                <c:pt idx="3">
                  <c:v>4.5286863260035393</c:v>
                </c:pt>
                <c:pt idx="4">
                  <c:v>3.2242352621787429</c:v>
                </c:pt>
                <c:pt idx="5">
                  <c:v>3.1168993410162882</c:v>
                </c:pt>
                <c:pt idx="6">
                  <c:v>2.3565351894818454</c:v>
                </c:pt>
                <c:pt idx="7">
                  <c:v>1.3547091721734628</c:v>
                </c:pt>
                <c:pt idx="8">
                  <c:v>0.60272716855738206</c:v>
                </c:pt>
                <c:pt idx="9">
                  <c:v>-1.1732954330684664</c:v>
                </c:pt>
                <c:pt idx="10">
                  <c:v>-1.4634695898733674</c:v>
                </c:pt>
                <c:pt idx="11">
                  <c:v>-1.7714612112375239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3-45A2-BC4F-2C669D9FA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828528"/>
        <c:axId val="264950448"/>
      </c:lineChart>
      <c:catAx>
        <c:axId val="44682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448"/>
        <c:crosses val="autoZero"/>
        <c:auto val="1"/>
        <c:lblAlgn val="ctr"/>
        <c:lblOffset val="100"/>
        <c:noMultiLvlLbl val="0"/>
      </c:catAx>
      <c:valAx>
        <c:axId val="264950448"/>
        <c:scaling>
          <c:orientation val="minMax"/>
          <c:min val="-1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682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anual'!$AM$31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5.917159763313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3-4F63-92DD-F42DB86BBF55}"/>
                </c:ext>
              </c:extLst>
            </c:dLbl>
            <c:dLbl>
              <c:idx val="8"/>
              <c:layout>
                <c:manualLayout>
                  <c:x val="-3.94477317554247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3-4F63-92DD-F42DB86BBF55}"/>
                </c:ext>
              </c:extLst>
            </c:dLbl>
            <c:dLbl>
              <c:idx val="9"/>
              <c:layout>
                <c:manualLayout>
                  <c:x val="-3.9447731755424065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3-4F63-92DD-F42DB86BBF55}"/>
                </c:ext>
              </c:extLst>
            </c:dLbl>
            <c:dLbl>
              <c:idx val="10"/>
              <c:layout>
                <c:manualLayout>
                  <c:x val="-5.9171597633136093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3-4F63-92DD-F42DB86BBF55}"/>
                </c:ext>
              </c:extLst>
            </c:dLbl>
            <c:dLbl>
              <c:idx val="11"/>
              <c:layout>
                <c:manualLayout>
                  <c:x val="-5.91715976331375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'Ocupados dptos anual'!$AM$32:$AM$43</c:f>
              <c:numCache>
                <c:formatCode>0.0</c:formatCode>
                <c:ptCount val="12"/>
                <c:pt idx="0">
                  <c:v>3.5633473179646824</c:v>
                </c:pt>
                <c:pt idx="1">
                  <c:v>3.059298952017997</c:v>
                </c:pt>
                <c:pt idx="2">
                  <c:v>2.6839904090922184</c:v>
                </c:pt>
                <c:pt idx="3">
                  <c:v>2.289620970863937</c:v>
                </c:pt>
                <c:pt idx="4">
                  <c:v>1.361338773152343</c:v>
                </c:pt>
                <c:pt idx="5">
                  <c:v>1.1187988001177152</c:v>
                </c:pt>
                <c:pt idx="6">
                  <c:v>1.0941577978690553</c:v>
                </c:pt>
                <c:pt idx="7">
                  <c:v>0.62642339539407121</c:v>
                </c:pt>
                <c:pt idx="8">
                  <c:v>-6.6097677289078671E-2</c:v>
                </c:pt>
                <c:pt idx="9">
                  <c:v>-0.91108201667449151</c:v>
                </c:pt>
                <c:pt idx="10">
                  <c:v>-1.3464100594956507</c:v>
                </c:pt>
                <c:pt idx="11">
                  <c:v>-1.9890502739161819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3-4F63-92DD-F42DB86BBF55}"/>
            </c:ext>
          </c:extLst>
        </c:ser>
        <c:ser>
          <c:idx val="1"/>
          <c:order val="1"/>
          <c:tx>
            <c:strRef>
              <c:f>'Ocupados dptos anual'!$AL$31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1.1834319526627219E-2"/>
                  <c:y val="5.93959023795305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'Ocupados dptos anual'!$AL$32:$AL$43</c:f>
              <c:numCache>
                <c:formatCode>#,##0.0</c:formatCode>
                <c:ptCount val="12"/>
                <c:pt idx="0">
                  <c:v>5.7169251772773988</c:v>
                </c:pt>
                <c:pt idx="1">
                  <c:v>4.9676152581108468</c:v>
                </c:pt>
                <c:pt idx="2">
                  <c:v>4.662249145696129</c:v>
                </c:pt>
                <c:pt idx="3">
                  <c:v>4.5286863260035393</c:v>
                </c:pt>
                <c:pt idx="4">
                  <c:v>3.2242352621787429</c:v>
                </c:pt>
                <c:pt idx="5">
                  <c:v>3.1168993410162882</c:v>
                </c:pt>
                <c:pt idx="6">
                  <c:v>2.3565351894818454</c:v>
                </c:pt>
                <c:pt idx="7">
                  <c:v>1.3547091721734628</c:v>
                </c:pt>
                <c:pt idx="8">
                  <c:v>0.60272716855738206</c:v>
                </c:pt>
                <c:pt idx="9">
                  <c:v>-1.1732954330684664</c:v>
                </c:pt>
                <c:pt idx="10">
                  <c:v>-1.4634695898733674</c:v>
                </c:pt>
                <c:pt idx="11">
                  <c:v>-1.7714612112375239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3-4F63-92DD-F42DB86BB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352032"/>
        <c:axId val="442699168"/>
      </c:barChart>
      <c:catAx>
        <c:axId val="4663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99168"/>
        <c:crosses val="autoZero"/>
        <c:auto val="1"/>
        <c:lblAlgn val="ctr"/>
        <c:lblOffset val="100"/>
        <c:noMultiLvlLbl val="0"/>
      </c:catAx>
      <c:valAx>
        <c:axId val="442699168"/>
        <c:scaling>
          <c:orientation val="minMax"/>
          <c:min val="-1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35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50524599005383E-2"/>
          <c:y val="3.1892723768000383E-2"/>
          <c:w val="0.9436226416222917"/>
          <c:h val="0.70446548425915423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corrido'!$AL$40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330990138782535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B-419C-B897-21DFEA500697}"/>
                </c:ext>
              </c:extLst>
            </c:dLbl>
            <c:dLbl>
              <c:idx val="1"/>
              <c:layout>
                <c:manualLayout>
                  <c:x val="-7.8215973703420118E-3"/>
                  <c:y val="-5.80657432232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B-419C-B897-21DFEA500697}"/>
                </c:ext>
              </c:extLst>
            </c:dLbl>
            <c:dLbl>
              <c:idx val="2"/>
              <c:layout>
                <c:manualLayout>
                  <c:x val="-1.5643194740684058E-2"/>
                  <c:y val="3.48394459339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B-419C-B897-21DFEA500697}"/>
                </c:ext>
              </c:extLst>
            </c:dLbl>
            <c:dLbl>
              <c:idx val="3"/>
              <c:layout>
                <c:manualLayout>
                  <c:x val="-2.419683830980433E-2"/>
                  <c:y val="-6.3746595062937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B-419C-B897-21DFEA500697}"/>
                </c:ext>
              </c:extLst>
            </c:dLbl>
            <c:dLbl>
              <c:idx val="4"/>
              <c:layout>
                <c:manualLayout>
                  <c:x val="-1.955399342585503E-2"/>
                  <c:y val="-5.225916890090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B-419C-B897-21DFEA500697}"/>
                </c:ext>
              </c:extLst>
            </c:dLbl>
            <c:dLbl>
              <c:idx val="5"/>
              <c:layout>
                <c:manualLayout>
                  <c:x val="-3.3241788823953553E-2"/>
                  <c:y val="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B-419C-B897-21DFEA500697}"/>
                </c:ext>
              </c:extLst>
            </c:dLbl>
            <c:dLbl>
              <c:idx val="6"/>
              <c:layout>
                <c:manualLayout>
                  <c:x val="-2.6445116767324778E-2"/>
                  <c:y val="8.1040792973017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B-419C-B897-21DFEA500697}"/>
                </c:ext>
              </c:extLst>
            </c:dLbl>
            <c:dLbl>
              <c:idx val="7"/>
              <c:layout>
                <c:manualLayout>
                  <c:x val="-3.079520872580295E-2"/>
                  <c:y val="4.6452397152857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2B-419C-B897-21DFEA500697}"/>
                </c:ext>
              </c:extLst>
            </c:dLbl>
            <c:dLbl>
              <c:idx val="8"/>
              <c:layout>
                <c:manualLayout>
                  <c:x val="-1.7598594083269671E-2"/>
                  <c:y val="6.3872317545547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2B-419C-B897-21DFEA500697}"/>
                </c:ext>
              </c:extLst>
            </c:dLbl>
            <c:dLbl>
              <c:idx val="9"/>
              <c:layout>
                <c:manualLayout>
                  <c:x val="-1.1732396055513017E-2"/>
                  <c:y val="-4.6452594578579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B-419C-B897-21DFEA500697}"/>
                </c:ext>
              </c:extLst>
            </c:dLbl>
            <c:dLbl>
              <c:idx val="10"/>
              <c:layout>
                <c:manualLayout>
                  <c:x val="-1.1732396055513017E-2"/>
                  <c:y val="-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2B-419C-B897-21DFEA500697}"/>
                </c:ext>
              </c:extLst>
            </c:dLbl>
            <c:dLbl>
              <c:idx val="11"/>
              <c:layout>
                <c:manualLayout>
                  <c:x val="-2.7375590796197183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2B-419C-B897-21DFEA500697}"/>
                </c:ext>
              </c:extLst>
            </c:dLbl>
            <c:dLbl>
              <c:idx val="12"/>
              <c:layout>
                <c:manualLayout>
                  <c:x val="-1.368779539809852E-2"/>
                  <c:y val="-2.661315820650345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B-419C-B897-21DFEA500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2022</c:v>
                  </c:pt>
                  <c:pt idx="4">
                    <c:v>2023,0</c:v>
                  </c:pt>
                </c:lvl>
              </c:multiLvlStrCache>
            </c:multiLvlStrRef>
          </c:cat>
          <c:val>
            <c:numRef>
              <c:f>'Ocupados dptos corrido'!$AL$41:$AL$52</c:f>
              <c:numCache>
                <c:formatCode>#,##0.0</c:formatCode>
                <c:ptCount val="12"/>
                <c:pt idx="0">
                  <c:v>6.3017059673723619</c:v>
                </c:pt>
                <c:pt idx="1">
                  <c:v>6.1640390966722913</c:v>
                </c:pt>
                <c:pt idx="2">
                  <c:v>6.0226717082884074</c:v>
                </c:pt>
                <c:pt idx="3">
                  <c:v>5.8953516544750562</c:v>
                </c:pt>
                <c:pt idx="4">
                  <c:v>3.2242352621787429</c:v>
                </c:pt>
                <c:pt idx="5">
                  <c:v>3.1699662475574097</c:v>
                </c:pt>
                <c:pt idx="6">
                  <c:v>2.8950772970218308</c:v>
                </c:pt>
                <c:pt idx="7">
                  <c:v>2.5044576146202147</c:v>
                </c:pt>
                <c:pt idx="8">
                  <c:v>2.1176017193179408</c:v>
                </c:pt>
                <c:pt idx="9">
                  <c:v>1.5564819254745066</c:v>
                </c:pt>
                <c:pt idx="10">
                  <c:v>1.115660316419298</c:v>
                </c:pt>
                <c:pt idx="11">
                  <c:v>0.74680224753740365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B-419C-B897-21DFEA50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354208"/>
        <c:axId val="400363456"/>
      </c:lineChart>
      <c:catAx>
        <c:axId val="44935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3456"/>
        <c:crosses val="autoZero"/>
        <c:auto val="1"/>
        <c:lblAlgn val="ctr"/>
        <c:lblOffset val="100"/>
        <c:noMultiLvlLbl val="0"/>
      </c:catAx>
      <c:valAx>
        <c:axId val="40036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935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corrido'!$AM$40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3-4D2D-9E5C-505F8C4B7D64}"/>
                </c:ext>
              </c:extLst>
            </c:dLbl>
            <c:dLbl>
              <c:idx val="7"/>
              <c:layout>
                <c:manualLayout>
                  <c:x val="-5.9869183477048917E-3"/>
                  <c:y val="5.62904367818944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3-4D2D-9E5C-505F8C4B7D64}"/>
                </c:ext>
              </c:extLst>
            </c:dLbl>
            <c:dLbl>
              <c:idx val="8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3-4D2D-9E5C-505F8C4B7D64}"/>
                </c:ext>
              </c:extLst>
            </c:dLbl>
            <c:dLbl>
              <c:idx val="9"/>
              <c:layout>
                <c:manualLayout>
                  <c:x val="-1.995639449234939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3-4D2D-9E5C-505F8C4B7D64}"/>
                </c:ext>
              </c:extLst>
            </c:dLbl>
            <c:dLbl>
              <c:idx val="10"/>
              <c:layout>
                <c:manualLayout>
                  <c:x val="-5.986918347704818E-3"/>
                  <c:y val="1.8422537581251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3-4D2D-9E5C-505F8C4B7D64}"/>
                </c:ext>
              </c:extLst>
            </c:dLbl>
            <c:dLbl>
              <c:idx val="11"/>
              <c:layout>
                <c:manualLayout>
                  <c:x val="-5.986918347704964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2022</c:v>
                  </c:pt>
                  <c:pt idx="4">
                    <c:v>2023,0</c:v>
                  </c:pt>
                </c:lvl>
              </c:multiLvlStrCache>
            </c:multiLvlStrRef>
          </c:cat>
          <c:val>
            <c:numRef>
              <c:f>'Ocupados dptos corrido'!$AM$41:$AM$52</c:f>
              <c:numCache>
                <c:formatCode>#,##0.0</c:formatCode>
                <c:ptCount val="12"/>
                <c:pt idx="0">
                  <c:v>4.8235699052045611</c:v>
                </c:pt>
                <c:pt idx="1">
                  <c:v>4.6415935255834206</c:v>
                </c:pt>
                <c:pt idx="2">
                  <c:v>4.4576532805675306</c:v>
                </c:pt>
                <c:pt idx="3">
                  <c:v>4.2729276957363727</c:v>
                </c:pt>
                <c:pt idx="4">
                  <c:v>1.361338773152343</c:v>
                </c:pt>
                <c:pt idx="5">
                  <c:v>1.239152888416406</c:v>
                </c:pt>
                <c:pt idx="6">
                  <c:v>1.1904071453572529</c:v>
                </c:pt>
                <c:pt idx="7">
                  <c:v>1.0482571789292683</c:v>
                </c:pt>
                <c:pt idx="8">
                  <c:v>0.82276814791835129</c:v>
                </c:pt>
                <c:pt idx="9">
                  <c:v>0.52959126024691994</c:v>
                </c:pt>
                <c:pt idx="10">
                  <c:v>0.25755624557992629</c:v>
                </c:pt>
                <c:pt idx="11">
                  <c:v>-2.8070645948263806E-2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3-4D2D-9E5C-505F8C4B7D64}"/>
            </c:ext>
          </c:extLst>
        </c:ser>
        <c:ser>
          <c:idx val="1"/>
          <c:order val="1"/>
          <c:tx>
            <c:strRef>
              <c:f>'Ocupados dptos corrido'!$AL$40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9.9781972461746964E-3"/>
                  <c:y val="1.2281691720834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2022</c:v>
                  </c:pt>
                  <c:pt idx="4">
                    <c:v>2023,0</c:v>
                  </c:pt>
                </c:lvl>
              </c:multiLvlStrCache>
            </c:multiLvlStrRef>
          </c:cat>
          <c:val>
            <c:numRef>
              <c:f>'Ocupados dptos corrido'!$AL$41:$AL$52</c:f>
              <c:numCache>
                <c:formatCode>#,##0.0</c:formatCode>
                <c:ptCount val="12"/>
                <c:pt idx="0">
                  <c:v>6.3017059673723619</c:v>
                </c:pt>
                <c:pt idx="1">
                  <c:v>6.1640390966722913</c:v>
                </c:pt>
                <c:pt idx="2">
                  <c:v>6.0226717082884074</c:v>
                </c:pt>
                <c:pt idx="3">
                  <c:v>5.8953516544750562</c:v>
                </c:pt>
                <c:pt idx="4">
                  <c:v>3.2242352621787429</c:v>
                </c:pt>
                <c:pt idx="5">
                  <c:v>3.1699662475574097</c:v>
                </c:pt>
                <c:pt idx="6">
                  <c:v>2.8950772970218308</c:v>
                </c:pt>
                <c:pt idx="7">
                  <c:v>2.5044576146202147</c:v>
                </c:pt>
                <c:pt idx="8">
                  <c:v>2.1176017193179408</c:v>
                </c:pt>
                <c:pt idx="9">
                  <c:v>1.5564819254745066</c:v>
                </c:pt>
                <c:pt idx="10">
                  <c:v>1.115660316419298</c:v>
                </c:pt>
                <c:pt idx="11">
                  <c:v>0.74680224753740365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3-4D2D-9E5C-505F8C4B7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367456"/>
        <c:axId val="263779872"/>
      </c:barChart>
      <c:catAx>
        <c:axId val="4553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3779872"/>
        <c:crosses val="autoZero"/>
        <c:auto val="1"/>
        <c:lblAlgn val="ctr"/>
        <c:lblOffset val="100"/>
        <c:noMultiLvlLbl val="0"/>
      </c:catAx>
      <c:valAx>
        <c:axId val="2637798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36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3506424170547"/>
          <c:y val="5.0487655822361512E-2"/>
          <c:w val="0.55574183719157522"/>
          <c:h val="0.8345305930980446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anual'!$L$15:$L$24</c:f>
              <c:numCache>
                <c:formatCode>0.0</c:formatCode>
                <c:ptCount val="10"/>
                <c:pt idx="0" formatCode="#,##0.0">
                  <c:v>-7.5983381614112115</c:v>
                </c:pt>
                <c:pt idx="1">
                  <c:v>-1.8569876904514726</c:v>
                </c:pt>
                <c:pt idx="2">
                  <c:v>-14.331517712198117</c:v>
                </c:pt>
                <c:pt idx="3">
                  <c:v>13.960176193050389</c:v>
                </c:pt>
                <c:pt idx="4">
                  <c:v>-15.519219098772009</c:v>
                </c:pt>
                <c:pt idx="5">
                  <c:v>-3.9770055598927878</c:v>
                </c:pt>
                <c:pt idx="6">
                  <c:v>-2.2536506943745649</c:v>
                </c:pt>
                <c:pt idx="7">
                  <c:v>-8.2630569136682546</c:v>
                </c:pt>
                <c:pt idx="8">
                  <c:v>10.36797196404069</c:v>
                </c:pt>
                <c:pt idx="9">
                  <c:v>-24.583203470131888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2-4555-A285-5A62923E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7424"/>
        <c:axId val="336163904"/>
      </c:barChart>
      <c:catAx>
        <c:axId val="336807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3904"/>
        <c:crosses val="autoZero"/>
        <c:auto val="1"/>
        <c:lblAlgn val="ctr"/>
        <c:lblOffset val="100"/>
        <c:noMultiLvlLbl val="0"/>
      </c:catAx>
      <c:valAx>
        <c:axId val="336163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anual'!$M$15:$M$24</c:f>
              <c:numCache>
                <c:formatCode>0.0</c:formatCode>
                <c:ptCount val="10"/>
                <c:pt idx="0" formatCode="#,##0.0">
                  <c:v>-7.5983381614113403</c:v>
                </c:pt>
                <c:pt idx="1">
                  <c:v>-0.46230636377607037</c:v>
                </c:pt>
                <c:pt idx="2">
                  <c:v>-1.5449152430351873</c:v>
                </c:pt>
                <c:pt idx="3">
                  <c:v>0.12728464418322044</c:v>
                </c:pt>
                <c:pt idx="4">
                  <c:v>-0.35284166855188182</c:v>
                </c:pt>
                <c:pt idx="5">
                  <c:v>-0.22196246569441747</c:v>
                </c:pt>
                <c:pt idx="6">
                  <c:v>-0.70062743242197034</c:v>
                </c:pt>
                <c:pt idx="7">
                  <c:v>-0.14054145443636437</c:v>
                </c:pt>
                <c:pt idx="8">
                  <c:v>0.38411053206151852</c:v>
                </c:pt>
                <c:pt idx="9">
                  <c:v>-4.686538709740188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7-4F9E-B49E-0F184205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8448"/>
        <c:axId val="336165632"/>
      </c:barChart>
      <c:catAx>
        <c:axId val="3368084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5632"/>
        <c:crosses val="autoZero"/>
        <c:auto val="1"/>
        <c:lblAlgn val="ctr"/>
        <c:lblOffset val="100"/>
        <c:noMultiLvlLbl val="0"/>
      </c:catAx>
      <c:valAx>
        <c:axId val="3361656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84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corrido'!$L$15:$L$24</c:f>
              <c:numCache>
                <c:formatCode>0.0</c:formatCode>
                <c:ptCount val="10"/>
                <c:pt idx="0" formatCode="#,##0.0">
                  <c:v>-4.7088659885512811</c:v>
                </c:pt>
                <c:pt idx="1">
                  <c:v>-3.4480797193018997</c:v>
                </c:pt>
                <c:pt idx="2">
                  <c:v>-13.364652359300466</c:v>
                </c:pt>
                <c:pt idx="3">
                  <c:v>-1.9977939118035692</c:v>
                </c:pt>
                <c:pt idx="4">
                  <c:v>4.9034668715232987</c:v>
                </c:pt>
                <c:pt idx="5">
                  <c:v>-6.6228557891613526</c:v>
                </c:pt>
                <c:pt idx="6">
                  <c:v>-0.40454208314770757</c:v>
                </c:pt>
                <c:pt idx="7">
                  <c:v>0.1438866467351918</c:v>
                </c:pt>
                <c:pt idx="8">
                  <c:v>-1.4114172541290548</c:v>
                </c:pt>
                <c:pt idx="9">
                  <c:v>-10.92647849331998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F-4519-B320-038D36B1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4912"/>
        <c:axId val="336489280"/>
      </c:barChart>
      <c:catAx>
        <c:axId val="3366149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89280"/>
        <c:crosses val="autoZero"/>
        <c:auto val="1"/>
        <c:lblAlgn val="ctr"/>
        <c:lblOffset val="100"/>
        <c:noMultiLvlLbl val="0"/>
      </c:catAx>
      <c:valAx>
        <c:axId val="3364892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491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corrido'!$M$15:$M$24</c:f>
              <c:numCache>
                <c:formatCode>0.0</c:formatCode>
                <c:ptCount val="10"/>
                <c:pt idx="0" formatCode="#,##0.0">
                  <c:v>-4.7088659885513815</c:v>
                </c:pt>
                <c:pt idx="1">
                  <c:v>-0.90095778762521661</c:v>
                </c:pt>
                <c:pt idx="2">
                  <c:v>-1.5073923436815029</c:v>
                </c:pt>
                <c:pt idx="3">
                  <c:v>-2.1678663186872619E-2</c:v>
                </c:pt>
                <c:pt idx="4">
                  <c:v>9.453420136130522E-2</c:v>
                </c:pt>
                <c:pt idx="5">
                  <c:v>-0.38446295731796548</c:v>
                </c:pt>
                <c:pt idx="6">
                  <c:v>-0.12817785619677644</c:v>
                </c:pt>
                <c:pt idx="7">
                  <c:v>2.3870180761120094E-3</c:v>
                </c:pt>
                <c:pt idx="8">
                  <c:v>-5.4760063942491707E-2</c:v>
                </c:pt>
                <c:pt idx="9">
                  <c:v>-1.8083575360379727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5-41B3-8E1D-A7065F29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5936"/>
        <c:axId val="336491008"/>
      </c:barChart>
      <c:catAx>
        <c:axId val="3366159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91008"/>
        <c:crosses val="autoZero"/>
        <c:auto val="1"/>
        <c:lblAlgn val="ctr"/>
        <c:lblOffset val="100"/>
        <c:noMultiLvlLbl val="0"/>
      </c:catAx>
      <c:valAx>
        <c:axId val="3364910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5936"/>
        <c:crosses val="autoZero"/>
        <c:crossBetween val="between"/>
        <c:majorUnit val="0.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anual'!$L$15:$L$24</c:f>
              <c:numCache>
                <c:formatCode>0.0</c:formatCode>
                <c:ptCount val="10"/>
                <c:pt idx="0" formatCode="#,##0.0">
                  <c:v>-4.6348013996868058</c:v>
                </c:pt>
                <c:pt idx="1">
                  <c:v>-2.3358084272694479</c:v>
                </c:pt>
                <c:pt idx="2">
                  <c:v>-12.467761578197189</c:v>
                </c:pt>
                <c:pt idx="3">
                  <c:v>-5.2779772673671399</c:v>
                </c:pt>
                <c:pt idx="4">
                  <c:v>-4.430657113925351</c:v>
                </c:pt>
                <c:pt idx="5">
                  <c:v>-5.4451784199606053</c:v>
                </c:pt>
                <c:pt idx="6">
                  <c:v>-2.2567468503120858</c:v>
                </c:pt>
                <c:pt idx="7">
                  <c:v>-0.10514781395543071</c:v>
                </c:pt>
                <c:pt idx="8">
                  <c:v>11.55931535114474</c:v>
                </c:pt>
                <c:pt idx="9">
                  <c:v>-11.613382056926291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3-4FE9-8AC2-2BDA14EC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444032"/>
        <c:axId val="342508096"/>
      </c:barChart>
      <c:catAx>
        <c:axId val="342444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8096"/>
        <c:crosses val="autoZero"/>
        <c:auto val="1"/>
        <c:lblAlgn val="ctr"/>
        <c:lblOffset val="100"/>
        <c:noMultiLvlLbl val="0"/>
      </c:catAx>
      <c:valAx>
        <c:axId val="3425080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44403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65827055785819"/>
          <c:y val="5.2225540489227666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corrido'!$C$13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-5.4127198917456026E-3"/>
                  <c:y val="1.800132387688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7-483F-A60F-F0384AFAC6F8}"/>
                </c:ext>
              </c:extLst>
            </c:dLbl>
            <c:dLbl>
              <c:idx val="14"/>
              <c:layout>
                <c:manualLayout>
                  <c:x val="1.3230940223760966E-16"/>
                  <c:y val="1.0976594213462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A-4195-A56A-088CDBF9BE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corrido'!$C$15:$C$22,'Industria variación corrido'!$H$15:$H$21)</c:f>
              <c:numCache>
                <c:formatCode>#,##0.0</c:formatCode>
                <c:ptCount val="15"/>
                <c:pt idx="0">
                  <c:v>-4.049843209155398</c:v>
                </c:pt>
                <c:pt idx="1">
                  <c:v>-6.4563365262115724</c:v>
                </c:pt>
                <c:pt idx="2">
                  <c:v>-4.7088659885513096</c:v>
                </c:pt>
                <c:pt idx="3">
                  <c:v>-4.506232996153031</c:v>
                </c:pt>
                <c:pt idx="4">
                  <c:v>-4.7232686333803571</c:v>
                </c:pt>
                <c:pt idx="5">
                  <c:v>0.3280399942477743</c:v>
                </c:pt>
                <c:pt idx="6">
                  <c:v>-0.10644469564901726</c:v>
                </c:pt>
                <c:pt idx="7">
                  <c:v>-6.8844979306632581E-2</c:v>
                </c:pt>
                <c:pt idx="8">
                  <c:v>-6.1156580562381464</c:v>
                </c:pt>
                <c:pt idx="9">
                  <c:v>-0.73505097241391582</c:v>
                </c:pt>
                <c:pt idx="10">
                  <c:v>-7.6943988836683275</c:v>
                </c:pt>
                <c:pt idx="11">
                  <c:v>-2.725696795066483</c:v>
                </c:pt>
                <c:pt idx="12">
                  <c:v>0.7577953210605699</c:v>
                </c:pt>
                <c:pt idx="13">
                  <c:v>-7.4653175405244667</c:v>
                </c:pt>
                <c:pt idx="14">
                  <c:v>-4.2372249265602733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corrido'!$E$13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0"/>
                  <c:y val="-1.933028919330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463545895128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6-4EE5-AEF7-2BA83CB54023}"/>
                </c:ext>
              </c:extLst>
            </c:dLbl>
            <c:dLbl>
              <c:idx val="10"/>
              <c:layout>
                <c:manualLayout>
                  <c:x val="-1.8042399639152007E-3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6-4EE5-AEF7-2BA83CB54023}"/>
                </c:ext>
              </c:extLst>
            </c:dLbl>
            <c:dLbl>
              <c:idx val="11"/>
              <c:layout>
                <c:manualLayout>
                  <c:x val="1.3230940223760966E-16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6-4EE5-AEF7-2BA83CB54023}"/>
                </c:ext>
              </c:extLst>
            </c:dLbl>
            <c:dLbl>
              <c:idx val="14"/>
              <c:layout>
                <c:manualLayout>
                  <c:x val="0"/>
                  <c:y val="-9.000661938444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CE-4ABC-AA5E-27B58EF5A1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corrido'!$E$15:$E$22,'Industria variación corrido'!$J$15:$J$21)</c:f>
              <c:numCache>
                <c:formatCode>#,##0.0</c:formatCode>
                <c:ptCount val="15"/>
                <c:pt idx="0">
                  <c:v>-2.8070645948290007E-2</c:v>
                </c:pt>
                <c:pt idx="1">
                  <c:v>-2.3210366408848273</c:v>
                </c:pt>
                <c:pt idx="2">
                  <c:v>0.74680224753740276</c:v>
                </c:pt>
                <c:pt idx="3">
                  <c:v>1.062104760077375</c:v>
                </c:pt>
                <c:pt idx="4">
                  <c:v>-0.54060804236077331</c:v>
                </c:pt>
                <c:pt idx="5">
                  <c:v>0.80980868963955288</c:v>
                </c:pt>
                <c:pt idx="6">
                  <c:v>2.4449501534674027</c:v>
                </c:pt>
                <c:pt idx="7">
                  <c:v>2.2302095544424816</c:v>
                </c:pt>
                <c:pt idx="8">
                  <c:v>-3.5248417890356336</c:v>
                </c:pt>
                <c:pt idx="9">
                  <c:v>2.998886817505138</c:v>
                </c:pt>
                <c:pt idx="10">
                  <c:v>-0.76576687016287792</c:v>
                </c:pt>
                <c:pt idx="11">
                  <c:v>-1.988958268039255</c:v>
                </c:pt>
                <c:pt idx="12">
                  <c:v>-0.31304191158254469</c:v>
                </c:pt>
                <c:pt idx="13">
                  <c:v>0.6804145294671855</c:v>
                </c:pt>
                <c:pt idx="14">
                  <c:v>0.76749598014991705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686144"/>
        <c:axId val="202001216"/>
      </c:barChart>
      <c:catAx>
        <c:axId val="3196861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02001216"/>
        <c:crosses val="autoZero"/>
        <c:auto val="1"/>
        <c:lblAlgn val="ctr"/>
        <c:lblOffset val="100"/>
        <c:noMultiLvlLbl val="0"/>
      </c:catAx>
      <c:valAx>
        <c:axId val="202001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196861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665935494006888"/>
          <c:y val="3.800593669376082E-3"/>
          <c:w val="0.2304221450488568"/>
          <c:h val="9.792841362306517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anual'!$M$15:$M$24</c:f>
              <c:numCache>
                <c:formatCode>0.0</c:formatCode>
                <c:ptCount val="10"/>
                <c:pt idx="0" formatCode="#,##0.0">
                  <c:v>-4.6348013996866948</c:v>
                </c:pt>
                <c:pt idx="1">
                  <c:v>-0.60061076793054136</c:v>
                </c:pt>
                <c:pt idx="2">
                  <c:v>-1.2681151600657559</c:v>
                </c:pt>
                <c:pt idx="3">
                  <c:v>-4.7879759720060894E-2</c:v>
                </c:pt>
                <c:pt idx="4">
                  <c:v>-9.4325804768908353E-2</c:v>
                </c:pt>
                <c:pt idx="5">
                  <c:v>-0.32505011130207678</c:v>
                </c:pt>
                <c:pt idx="6">
                  <c:v>-0.71928148953415882</c:v>
                </c:pt>
                <c:pt idx="7">
                  <c:v>-1.7637693399842167E-3</c:v>
                </c:pt>
                <c:pt idx="8">
                  <c:v>0.46196357667267823</c:v>
                </c:pt>
                <c:pt idx="9">
                  <c:v>-2.0397381136978874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8B9-80B1-030ED84EA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89440"/>
        <c:axId val="342509824"/>
      </c:barChart>
      <c:catAx>
        <c:axId val="342589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9824"/>
        <c:crosses val="autoZero"/>
        <c:auto val="1"/>
        <c:lblAlgn val="ctr"/>
        <c:lblOffset val="100"/>
        <c:noMultiLvlLbl val="0"/>
      </c:catAx>
      <c:valAx>
        <c:axId val="342509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58944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corrido'!$L$15:$L$24</c:f>
              <c:numCache>
                <c:formatCode>0.0</c:formatCode>
                <c:ptCount val="10"/>
                <c:pt idx="0" formatCode="#,##0.0">
                  <c:v>-3.6694180437444546</c:v>
                </c:pt>
                <c:pt idx="1">
                  <c:v>-2.8170228449692414</c:v>
                </c:pt>
                <c:pt idx="2">
                  <c:v>-7.555166141274916</c:v>
                </c:pt>
                <c:pt idx="3">
                  <c:v>-14.431504962021769</c:v>
                </c:pt>
                <c:pt idx="4">
                  <c:v>9.6959525700699665</c:v>
                </c:pt>
                <c:pt idx="5">
                  <c:v>-7.4818263023917364</c:v>
                </c:pt>
                <c:pt idx="6">
                  <c:v>-1.0135296994782217</c:v>
                </c:pt>
                <c:pt idx="7">
                  <c:v>2.2830865747250462</c:v>
                </c:pt>
                <c:pt idx="8">
                  <c:v>-1.7606140179685648</c:v>
                </c:pt>
                <c:pt idx="9">
                  <c:v>-8.3677140382472324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B-4F81-A01A-7BD0C3460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19488"/>
        <c:axId val="342513856"/>
      </c:barChart>
      <c:catAx>
        <c:axId val="3411194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13856"/>
        <c:crosses val="autoZero"/>
        <c:auto val="1"/>
        <c:lblAlgn val="ctr"/>
        <c:lblOffset val="100"/>
        <c:noMultiLvlLbl val="0"/>
      </c:catAx>
      <c:valAx>
        <c:axId val="342513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194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072846861180714"/>
          <c:y val="5.0705871464063981E-2"/>
          <c:w val="0.51488693169535682"/>
          <c:h val="0.83381540812419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corrido'!$M$15:$M$24</c:f>
              <c:numCache>
                <c:formatCode>0.0</c:formatCode>
                <c:ptCount val="10"/>
                <c:pt idx="0" formatCode="#,##0.0">
                  <c:v>-3.6694180437444928</c:v>
                </c:pt>
                <c:pt idx="1">
                  <c:v>-0.74412454762156066</c:v>
                </c:pt>
                <c:pt idx="2">
                  <c:v>-0.75998486977324842</c:v>
                </c:pt>
                <c:pt idx="3">
                  <c:v>-0.15716634415568898</c:v>
                </c:pt>
                <c:pt idx="4">
                  <c:v>0.18590751879010375</c:v>
                </c:pt>
                <c:pt idx="5">
                  <c:v>-0.45464990413194006</c:v>
                </c:pt>
                <c:pt idx="6">
                  <c:v>-0.32744454627309638</c:v>
                </c:pt>
                <c:pt idx="7">
                  <c:v>3.7978774022144487E-2</c:v>
                </c:pt>
                <c:pt idx="8">
                  <c:v>-7.0101273301495792E-2</c:v>
                </c:pt>
                <c:pt idx="9">
                  <c:v>-1.3798328512997109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6-4A79-AB5E-BD6F40333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20512"/>
        <c:axId val="341188608"/>
      </c:barChart>
      <c:catAx>
        <c:axId val="3411205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341188608"/>
        <c:crosses val="autoZero"/>
        <c:auto val="1"/>
        <c:lblAlgn val="ctr"/>
        <c:lblOffset val="100"/>
        <c:noMultiLvlLbl val="0"/>
      </c:catAx>
      <c:valAx>
        <c:axId val="341188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20512"/>
        <c:crosses val="autoZero"/>
        <c:crossBetween val="between"/>
        <c:majorUnit val="5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anual'!$L$15:$L$24</c:f>
              <c:numCache>
                <c:formatCode>0.0</c:formatCode>
                <c:ptCount val="10"/>
                <c:pt idx="0" formatCode="#,##0.0">
                  <c:v>-1.7714612112375239</c:v>
                </c:pt>
                <c:pt idx="1">
                  <c:v>2.8751123090745789</c:v>
                </c:pt>
                <c:pt idx="2">
                  <c:v>-6.175539134368857</c:v>
                </c:pt>
                <c:pt idx="3">
                  <c:v>-1.1615401161540362</c:v>
                </c:pt>
                <c:pt idx="4">
                  <c:v>-2.8652712863239116</c:v>
                </c:pt>
                <c:pt idx="5">
                  <c:v>-1.0780995361665102</c:v>
                </c:pt>
                <c:pt idx="6">
                  <c:v>-6.9182208642049048E-2</c:v>
                </c:pt>
                <c:pt idx="7">
                  <c:v>-3.1740240788033947</c:v>
                </c:pt>
                <c:pt idx="8">
                  <c:v>-3.1903037057675943</c:v>
                </c:pt>
                <c:pt idx="9">
                  <c:v>-4.9034596002491053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3-48DD-AEF3-902CCAC3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2544"/>
        <c:axId val="341192640"/>
      </c:barChart>
      <c:catAx>
        <c:axId val="3412925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2640"/>
        <c:crosses val="autoZero"/>
        <c:auto val="1"/>
        <c:lblAlgn val="ctr"/>
        <c:lblOffset val="100"/>
        <c:noMultiLvlLbl val="0"/>
      </c:catAx>
      <c:valAx>
        <c:axId val="3411926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25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anual'!$M$15:$M$24</c:f>
              <c:numCache>
                <c:formatCode>0.0</c:formatCode>
                <c:ptCount val="10"/>
                <c:pt idx="0" formatCode="#,##0.0">
                  <c:v>-1.7714612112375425</c:v>
                </c:pt>
                <c:pt idx="1">
                  <c:v>0.57720925338584339</c:v>
                </c:pt>
                <c:pt idx="2">
                  <c:v>-1.2310791107369941</c:v>
                </c:pt>
                <c:pt idx="3">
                  <c:v>-4.0585025628692109E-2</c:v>
                </c:pt>
                <c:pt idx="4">
                  <c:v>-0.10597201136380717</c:v>
                </c:pt>
                <c:pt idx="5">
                  <c:v>-6.4635411186435579E-2</c:v>
                </c:pt>
                <c:pt idx="6">
                  <c:v>-1.8037789168307606E-2</c:v>
                </c:pt>
                <c:pt idx="7">
                  <c:v>-6.5386985735115061E-2</c:v>
                </c:pt>
                <c:pt idx="8">
                  <c:v>-0.17211057164760174</c:v>
                </c:pt>
                <c:pt idx="9">
                  <c:v>-0.65086355915643279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5-4B3F-8320-D2940769F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3568"/>
        <c:axId val="341194368"/>
      </c:barChart>
      <c:catAx>
        <c:axId val="3412935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4368"/>
        <c:crosses val="autoZero"/>
        <c:auto val="1"/>
        <c:lblAlgn val="ctr"/>
        <c:lblOffset val="100"/>
        <c:noMultiLvlLbl val="0"/>
      </c:catAx>
      <c:valAx>
        <c:axId val="341194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3568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corrido'!$L$15:$L$24</c:f>
              <c:numCache>
                <c:formatCode>0.0</c:formatCode>
                <c:ptCount val="10"/>
                <c:pt idx="0" formatCode="#,##0.0">
                  <c:v>0.74680224753740365</c:v>
                </c:pt>
                <c:pt idx="1">
                  <c:v>1.9174572300901804</c:v>
                </c:pt>
                <c:pt idx="2">
                  <c:v>-1.3625358658216347</c:v>
                </c:pt>
                <c:pt idx="3">
                  <c:v>2.1581276940434213</c:v>
                </c:pt>
                <c:pt idx="4">
                  <c:v>2.5141486060036966</c:v>
                </c:pt>
                <c:pt idx="5">
                  <c:v>-0.75252533137660782</c:v>
                </c:pt>
                <c:pt idx="6">
                  <c:v>1.9190059324107223</c:v>
                </c:pt>
                <c:pt idx="7">
                  <c:v>-1.4900055015587776</c:v>
                </c:pt>
                <c:pt idx="8">
                  <c:v>-3.0088495575220864</c:v>
                </c:pt>
                <c:pt idx="9">
                  <c:v>1.539964331436483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8-4DB6-9EC0-7470CDFDA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1792"/>
        <c:axId val="341337792"/>
      </c:barChart>
      <c:catAx>
        <c:axId val="3432017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7792"/>
        <c:crosses val="autoZero"/>
        <c:auto val="1"/>
        <c:lblAlgn val="ctr"/>
        <c:lblOffset val="100"/>
        <c:noMultiLvlLbl val="0"/>
      </c:catAx>
      <c:valAx>
        <c:axId val="341337792"/>
        <c:scaling>
          <c:orientation val="minMax"/>
          <c:min val="-2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32017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corrido'!$M$15:$M$24</c:f>
              <c:numCache>
                <c:formatCode>0.0</c:formatCode>
                <c:ptCount val="10"/>
                <c:pt idx="0" formatCode="#,##0.0">
                  <c:v>0.74680224753740621</c:v>
                </c:pt>
                <c:pt idx="1">
                  <c:v>0.39378217844218777</c:v>
                </c:pt>
                <c:pt idx="2">
                  <c:v>-0.26857077617722486</c:v>
                </c:pt>
                <c:pt idx="3">
                  <c:v>7.1631676449127546E-2</c:v>
                </c:pt>
                <c:pt idx="4">
                  <c:v>9.2564257502625938E-2</c:v>
                </c:pt>
                <c:pt idx="5">
                  <c:v>-4.6282128751312969E-2</c:v>
                </c:pt>
                <c:pt idx="6">
                  <c:v>0.49993222052573488</c:v>
                </c:pt>
                <c:pt idx="7">
                  <c:v>-3.1206829552233847E-2</c:v>
                </c:pt>
                <c:pt idx="8">
                  <c:v>-0.16486808104980161</c:v>
                </c:pt>
                <c:pt idx="9">
                  <c:v>0.19981973014830348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F-4611-949F-E6CB16C8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3328"/>
        <c:axId val="341339520"/>
      </c:barChart>
      <c:catAx>
        <c:axId val="3432033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9520"/>
        <c:crosses val="autoZero"/>
        <c:auto val="1"/>
        <c:lblAlgn val="ctr"/>
        <c:lblOffset val="100"/>
        <c:noMultiLvlLbl val="0"/>
      </c:catAx>
      <c:valAx>
        <c:axId val="341339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1"/>
        <c:majorTickMark val="out"/>
        <c:minorTickMark val="none"/>
        <c:tickLblPos val="nextTo"/>
        <c:crossAx val="3432033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846702089068135E-2"/>
          <c:y val="0.1819772026984651"/>
          <c:w val="0.9422481488594413"/>
          <c:h val="0.53897547165547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anual'!$AM$38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1"/>
              <c:layout>
                <c:manualLayout>
                  <c:x val="-1.9873302490567795E-16"/>
                  <c:y val="2.0997369542130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10-45DA-A2D3-A538EF719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'Producción dptos anual'!$AM$39:$AM$50</c:f>
              <c:numCache>
                <c:formatCode>0.0</c:formatCode>
                <c:ptCount val="12"/>
                <c:pt idx="0">
                  <c:v>6.7051442180264598</c:v>
                </c:pt>
                <c:pt idx="1">
                  <c:v>5.2151450104388708</c:v>
                </c:pt>
                <c:pt idx="2">
                  <c:v>4.4456807357979855</c:v>
                </c:pt>
                <c:pt idx="3">
                  <c:v>0.63807106524194079</c:v>
                </c:pt>
                <c:pt idx="4">
                  <c:v>0.36175279091099632</c:v>
                </c:pt>
                <c:pt idx="5">
                  <c:v>0.30431421120029611</c:v>
                </c:pt>
                <c:pt idx="6">
                  <c:v>-1.8756377751494635</c:v>
                </c:pt>
                <c:pt idx="7">
                  <c:v>-6.3699921799722397</c:v>
                </c:pt>
                <c:pt idx="8">
                  <c:v>-3.1918607884244499</c:v>
                </c:pt>
                <c:pt idx="9">
                  <c:v>-4.871904353090728</c:v>
                </c:pt>
                <c:pt idx="10">
                  <c:v>-7.2109775248564878</c:v>
                </c:pt>
                <c:pt idx="11">
                  <c:v>-8.6008567209097446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2-4706-A340-9D9194E334E0}"/>
            </c:ext>
          </c:extLst>
        </c:ser>
        <c:ser>
          <c:idx val="1"/>
          <c:order val="1"/>
          <c:tx>
            <c:strRef>
              <c:f>'Producción dptos anual'!$AL$38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1"/>
              <c:layout>
                <c:manualLayout>
                  <c:x val="0"/>
                  <c:y val="2.0997369542130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10-45DA-A2D3-A538EF719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'Producción dptos anual'!$AL$39:$AL$50</c:f>
              <c:numCache>
                <c:formatCode>0.0</c:formatCode>
                <c:ptCount val="12"/>
                <c:pt idx="0">
                  <c:v>6.2083198764865566</c:v>
                </c:pt>
                <c:pt idx="1">
                  <c:v>5.2113354849865123</c:v>
                </c:pt>
                <c:pt idx="2">
                  <c:v>4.9126373000329959</c:v>
                </c:pt>
                <c:pt idx="3">
                  <c:v>2.8137584468064469</c:v>
                </c:pt>
                <c:pt idx="4">
                  <c:v>-1.3041751262613421</c:v>
                </c:pt>
                <c:pt idx="5">
                  <c:v>-2.2118834554673783</c:v>
                </c:pt>
                <c:pt idx="6">
                  <c:v>-5.4477484735569899</c:v>
                </c:pt>
                <c:pt idx="7">
                  <c:v>-6.6413938226058455</c:v>
                </c:pt>
                <c:pt idx="8">
                  <c:v>-3.7486524051172254</c:v>
                </c:pt>
                <c:pt idx="9">
                  <c:v>-5.4542116096091835</c:v>
                </c:pt>
                <c:pt idx="10">
                  <c:v>-4.4972010544215069</c:v>
                </c:pt>
                <c:pt idx="11">
                  <c:v>-7.5983381614112115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2-4706-A340-9D9194E3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overlap val="-27"/>
        <c:axId val="421083312"/>
        <c:axId val="397292240"/>
      </c:barChart>
      <c:catAx>
        <c:axId val="42108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97292240"/>
        <c:crosses val="autoZero"/>
        <c:auto val="1"/>
        <c:lblAlgn val="ctr"/>
        <c:lblOffset val="100"/>
        <c:noMultiLvlLbl val="0"/>
      </c:catAx>
      <c:valAx>
        <c:axId val="39729224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2108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966588971353047"/>
          <c:y val="1.0669673511109314E-2"/>
          <c:w val="0.15538899912092649"/>
          <c:h val="0.11523763588468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184666771561595E-2"/>
          <c:y val="6.9949248312898865E-2"/>
          <c:w val="0.90723079186856825"/>
          <c:h val="0.70396712791516713"/>
        </c:manualLayout>
      </c:layout>
      <c:lineChart>
        <c:grouping val="standard"/>
        <c:varyColors val="0"/>
        <c:ser>
          <c:idx val="0"/>
          <c:order val="0"/>
          <c:tx>
            <c:strRef>
              <c:f>'Producción dptos anual'!$AL$37:$AL$38</c:f>
              <c:strCache>
                <c:ptCount val="2"/>
                <c:pt idx="1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942359574233754E-2"/>
                  <c:y val="4.599274927442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D-436B-88CC-A4F2C7890534}"/>
                </c:ext>
              </c:extLst>
            </c:dLbl>
            <c:dLbl>
              <c:idx val="1"/>
              <c:layout>
                <c:manualLayout>
                  <c:x val="-2.3416334926147322E-2"/>
                  <c:y val="6.91708275301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D-436B-88CC-A4F2C7890534}"/>
                </c:ext>
              </c:extLst>
            </c:dLbl>
            <c:dLbl>
              <c:idx val="2"/>
              <c:layout>
                <c:manualLayout>
                  <c:x val="-1.718756482814101E-2"/>
                  <c:y val="7.5616726026935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8-4970-87F2-996477B4CB13}"/>
                </c:ext>
              </c:extLst>
            </c:dLbl>
            <c:dLbl>
              <c:idx val="3"/>
              <c:layout>
                <c:manualLayout>
                  <c:x val="-2.0673129484466937E-2"/>
                  <c:y val="8.684159960367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8-4970-87F2-996477B4CB13}"/>
                </c:ext>
              </c:extLst>
            </c:dLbl>
            <c:dLbl>
              <c:idx val="4"/>
              <c:layout>
                <c:manualLayout>
                  <c:x val="-2.1955180895939879E-2"/>
                  <c:y val="-6.3811757977665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8-4970-87F2-996477B4CB13}"/>
                </c:ext>
              </c:extLst>
            </c:dLbl>
            <c:dLbl>
              <c:idx val="5"/>
              <c:layout>
                <c:manualLayout>
                  <c:x val="-2.3739788086486552E-2"/>
                  <c:y val="8.7245498401702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D-436B-88CC-A4F2C7890534}"/>
                </c:ext>
              </c:extLst>
            </c:dLbl>
            <c:dLbl>
              <c:idx val="6"/>
              <c:layout>
                <c:manualLayout>
                  <c:x val="-1.8249749469992881E-2"/>
                  <c:y val="4.626185118436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D-436B-88CC-A4F2C7890534}"/>
                </c:ext>
              </c:extLst>
            </c:dLbl>
            <c:dLbl>
              <c:idx val="7"/>
              <c:layout>
                <c:manualLayout>
                  <c:x val="-3.8301336392220511E-2"/>
                  <c:y val="-4.1689983341168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8-4970-87F2-996477B4CB13}"/>
                </c:ext>
              </c:extLst>
            </c:dLbl>
            <c:dLbl>
              <c:idx val="8"/>
              <c:layout>
                <c:manualLayout>
                  <c:x val="-1.3461539820466367E-2"/>
                  <c:y val="-3.484209500617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8-4970-87F2-996477B4CB13}"/>
                </c:ext>
              </c:extLst>
            </c:dLbl>
            <c:dLbl>
              <c:idx val="9"/>
              <c:layout>
                <c:manualLayout>
                  <c:x val="-2.1153848289304382E-2"/>
                  <c:y val="5.3492795551247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D7-4E60-8455-2A211CF3AEBE}"/>
                </c:ext>
              </c:extLst>
            </c:dLbl>
            <c:dLbl>
              <c:idx val="10"/>
              <c:layout>
                <c:manualLayout>
                  <c:x val="-1.2339795309892709E-2"/>
                  <c:y val="-0.10452628501853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F4-4EB6-85F3-021EC18F2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'Producción dptos anual'!$AL$39:$AL$50</c:f>
              <c:numCache>
                <c:formatCode>0.0</c:formatCode>
                <c:ptCount val="12"/>
                <c:pt idx="0">
                  <c:v>6.2083198764865566</c:v>
                </c:pt>
                <c:pt idx="1">
                  <c:v>5.2113354849865123</c:v>
                </c:pt>
                <c:pt idx="2">
                  <c:v>4.9126373000329959</c:v>
                </c:pt>
                <c:pt idx="3">
                  <c:v>2.8137584468064469</c:v>
                </c:pt>
                <c:pt idx="4">
                  <c:v>-1.3041751262613421</c:v>
                </c:pt>
                <c:pt idx="5">
                  <c:v>-2.2118834554673783</c:v>
                </c:pt>
                <c:pt idx="6">
                  <c:v>-5.4477484735569899</c:v>
                </c:pt>
                <c:pt idx="7">
                  <c:v>-6.6413938226058455</c:v>
                </c:pt>
                <c:pt idx="8">
                  <c:v>-3.7486524051172254</c:v>
                </c:pt>
                <c:pt idx="9">
                  <c:v>-5.4542116096091835</c:v>
                </c:pt>
                <c:pt idx="10">
                  <c:v>-4.4972010544215069</c:v>
                </c:pt>
                <c:pt idx="11">
                  <c:v>-7.5983381614112115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6-46FA-9B5D-1AD0343A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160432"/>
        <c:axId val="358300256"/>
      </c:lineChart>
      <c:catAx>
        <c:axId val="6101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8300256"/>
        <c:crosses val="autoZero"/>
        <c:auto val="1"/>
        <c:lblAlgn val="ctr"/>
        <c:lblOffset val="100"/>
        <c:noMultiLvlLbl val="0"/>
      </c:catAx>
      <c:valAx>
        <c:axId val="358300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1016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937020555946582E-2"/>
          <c:y val="6.8121983700462227E-2"/>
          <c:w val="0.94719585437436382"/>
          <c:h val="0.86375603259907552"/>
        </c:manualLayout>
      </c:layout>
      <c:lineChart>
        <c:grouping val="standard"/>
        <c:varyColors val="0"/>
        <c:ser>
          <c:idx val="0"/>
          <c:order val="0"/>
          <c:tx>
            <c:strRef>
              <c:f>'Producción dptos corrido'!$AL$37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928708911386081E-2"/>
                  <c:y val="2.397003179804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4-4B48-84FF-175A5198CB0F}"/>
                </c:ext>
              </c:extLst>
            </c:dLbl>
            <c:dLbl>
              <c:idx val="1"/>
              <c:layout>
                <c:manualLayout>
                  <c:x val="-2.1063717746182199E-3"/>
                  <c:y val="-5.992507949510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4-4B48-84FF-175A5198CB0F}"/>
                </c:ext>
              </c:extLst>
            </c:dLbl>
            <c:dLbl>
              <c:idx val="2"/>
              <c:layout>
                <c:manualLayout>
                  <c:x val="-2.6910836145481815E-2"/>
                  <c:y val="-4.1947555646570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8-446B-AE2B-42F3C5C80A62}"/>
                </c:ext>
              </c:extLst>
            </c:dLbl>
            <c:dLbl>
              <c:idx val="3"/>
              <c:layout>
                <c:manualLayout>
                  <c:x val="-2.5344231971003623E-2"/>
                  <c:y val="-6.591758744461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8-446B-AE2B-42F3C5C80A62}"/>
                </c:ext>
              </c:extLst>
            </c:dLbl>
            <c:dLbl>
              <c:idx val="4"/>
              <c:layout>
                <c:manualLayout>
                  <c:x val="-2.0457320181195525E-2"/>
                  <c:y val="7.631905274845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08-446B-AE2B-42F3C5C80A62}"/>
                </c:ext>
              </c:extLst>
            </c:dLbl>
            <c:dLbl>
              <c:idx val="5"/>
              <c:layout>
                <c:manualLayout>
                  <c:x val="-2.0407860650944E-2"/>
                  <c:y val="6.6117822261601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8-446B-AE2B-42F3C5C80A62}"/>
                </c:ext>
              </c:extLst>
            </c:dLbl>
            <c:dLbl>
              <c:idx val="6"/>
              <c:layout>
                <c:manualLayout>
                  <c:x val="-2.1846772034001233E-2"/>
                  <c:y val="5.8741923009967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08-446B-AE2B-42F3C5C80A62}"/>
                </c:ext>
              </c:extLst>
            </c:dLbl>
            <c:dLbl>
              <c:idx val="7"/>
              <c:layout>
                <c:manualLayout>
                  <c:x val="-1.9674357282184179E-2"/>
                  <c:y val="4.95539887445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08-446B-AE2B-42F3C5C80A62}"/>
                </c:ext>
              </c:extLst>
            </c:dLbl>
            <c:dLbl>
              <c:idx val="8"/>
              <c:layout>
                <c:manualLayout>
                  <c:x val="-2.1977395921588597E-2"/>
                  <c:y val="5.7526747753120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08-446B-AE2B-42F3C5C80A62}"/>
                </c:ext>
              </c:extLst>
            </c:dLbl>
            <c:dLbl>
              <c:idx val="9"/>
              <c:layout>
                <c:manualLayout>
                  <c:x val="-3.7155325850018697E-2"/>
                  <c:y val="3.9562439381430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050552922590841E-2"/>
                      <c:h val="8.8479615800025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008-446B-AE2B-42F3C5C80A62}"/>
                </c:ext>
              </c:extLst>
            </c:dLbl>
            <c:dLbl>
              <c:idx val="10"/>
              <c:layout>
                <c:manualLayout>
                  <c:x val="-1.9800103504066267E-2"/>
                  <c:y val="3.2968699484525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08-446B-AE2B-42F3C5C80A62}"/>
                </c:ext>
              </c:extLst>
            </c:dLbl>
            <c:dLbl>
              <c:idx val="11"/>
              <c:layout>
                <c:manualLayout>
                  <c:x val="-1.980000595075216E-2"/>
                  <c:y val="2.9561625038461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08-446B-AE2B-42F3C5C80A62}"/>
                </c:ext>
              </c:extLst>
            </c:dLbl>
            <c:dLbl>
              <c:idx val="12"/>
              <c:layout>
                <c:manualLayout>
                  <c:x val="-9.8619329388560158E-3"/>
                  <c:y val="-1.7977523848530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8-446B-AE2B-42F3C5C80A6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'Producción dptos corrido'!$AL$38:$AL$49</c:f>
              <c:numCache>
                <c:formatCode>0.0</c:formatCode>
                <c:ptCount val="12"/>
                <c:pt idx="0">
                  <c:v>14.963614536679849</c:v>
                </c:pt>
                <c:pt idx="1">
                  <c:v>13.860337806007305</c:v>
                </c:pt>
                <c:pt idx="2">
                  <c:v>12.924901587983072</c:v>
                </c:pt>
                <c:pt idx="3">
                  <c:v>11.984936134697023</c:v>
                </c:pt>
                <c:pt idx="4">
                  <c:v>-1.3041751262613421</c:v>
                </c:pt>
                <c:pt idx="5">
                  <c:v>-1.7791026108828989</c:v>
                </c:pt>
                <c:pt idx="6">
                  <c:v>-3.1352809347075072</c:v>
                </c:pt>
                <c:pt idx="7">
                  <c:v>-4.0078239193702014</c:v>
                </c:pt>
                <c:pt idx="8">
                  <c:v>-3.9521668863619852</c:v>
                </c:pt>
                <c:pt idx="9">
                  <c:v>-4.2095039606036337</c:v>
                </c:pt>
                <c:pt idx="10">
                  <c:v>-4.2508863052726387</c:v>
                </c:pt>
                <c:pt idx="11">
                  <c:v>-4.7088659885512811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8-446B-AE2B-42F3C5C8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651344"/>
        <c:axId val="354126576"/>
      </c:lineChart>
      <c:catAx>
        <c:axId val="36065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4126576"/>
        <c:crosses val="autoZero"/>
        <c:auto val="1"/>
        <c:lblAlgn val="ctr"/>
        <c:lblOffset val="100"/>
        <c:noMultiLvlLbl val="0"/>
      </c:catAx>
      <c:valAx>
        <c:axId val="3541265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6065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25430441037708E-2"/>
          <c:y val="0.17777772800623537"/>
          <c:w val="0.94417699261069776"/>
          <c:h val="0.53159908126709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corrido'!$AM$37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9171597633136458E-3"/>
                  <c:y val="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0-4F16-8674-0756796380A1}"/>
                </c:ext>
              </c:extLst>
            </c:dLbl>
            <c:dLbl>
              <c:idx val="4"/>
              <c:layout>
                <c:manualLayout>
                  <c:x val="-3.944773175542478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0-4F16-8674-0756796380A1}"/>
                </c:ext>
              </c:extLst>
            </c:dLbl>
            <c:dLbl>
              <c:idx val="5"/>
              <c:layout>
                <c:manualLayout>
                  <c:x val="-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0-4F16-8674-0756796380A1}"/>
                </c:ext>
              </c:extLst>
            </c:dLbl>
            <c:dLbl>
              <c:idx val="6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0-4F16-8674-0756796380A1}"/>
                </c:ext>
              </c:extLst>
            </c:dLbl>
            <c:dLbl>
              <c:idx val="7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B0-4F16-8674-0756796380A1}"/>
                </c:ext>
              </c:extLst>
            </c:dLbl>
            <c:dLbl>
              <c:idx val="9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0-4F16-8674-0756796380A1}"/>
                </c:ext>
              </c:extLst>
            </c:dLbl>
            <c:dLbl>
              <c:idx val="10"/>
              <c:layout>
                <c:manualLayout>
                  <c:x val="-5.9171597633136093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0-4F16-8674-0756796380A1}"/>
                </c:ext>
              </c:extLst>
            </c:dLbl>
            <c:dLbl>
              <c:idx val="11"/>
              <c:layout>
                <c:manualLayout>
                  <c:x val="-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'Producción dptos corrido'!$AM$38:$AM$49</c:f>
              <c:numCache>
                <c:formatCode>0.0</c:formatCode>
                <c:ptCount val="12"/>
                <c:pt idx="0">
                  <c:v>13.43055395288828</c:v>
                </c:pt>
                <c:pt idx="1">
                  <c:v>12.513848923589045</c:v>
                </c:pt>
                <c:pt idx="2">
                  <c:v>11.699776083613568</c:v>
                </c:pt>
                <c:pt idx="3">
                  <c:v>10.681454846559223</c:v>
                </c:pt>
                <c:pt idx="4">
                  <c:v>0.36175279091099632</c:v>
                </c:pt>
                <c:pt idx="5">
                  <c:v>0.33280255347272192</c:v>
                </c:pt>
                <c:pt idx="6">
                  <c:v>-0.46148490135090592</c:v>
                </c:pt>
                <c:pt idx="7">
                  <c:v>-1.9528903129798825</c:v>
                </c:pt>
                <c:pt idx="8">
                  <c:v>-2.2115708985473215</c:v>
                </c:pt>
                <c:pt idx="9">
                  <c:v>-2.6642554162260801</c:v>
                </c:pt>
                <c:pt idx="10">
                  <c:v>-3.3375921416094356</c:v>
                </c:pt>
                <c:pt idx="11">
                  <c:v>-4.0498432091555125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0-4F16-8674-0756796380A1}"/>
            </c:ext>
          </c:extLst>
        </c:ser>
        <c:ser>
          <c:idx val="1"/>
          <c:order val="1"/>
          <c:tx>
            <c:strRef>
              <c:f>'Producción dptos corrido'!$AL$37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5.9171597633136093E-3"/>
                  <c:y val="-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0-4F16-8674-0756796380A1}"/>
                </c:ext>
              </c:extLst>
            </c:dLbl>
            <c:dLbl>
              <c:idx val="4"/>
              <c:layout>
                <c:manualLayout>
                  <c:x val="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0-4F16-8674-0756796380A1}"/>
                </c:ext>
              </c:extLst>
            </c:dLbl>
            <c:dLbl>
              <c:idx val="5"/>
              <c:layout>
                <c:manualLayout>
                  <c:x val="1.9723865877711308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0-4F16-8674-0756796380A1}"/>
                </c:ext>
              </c:extLst>
            </c:dLbl>
            <c:dLbl>
              <c:idx val="6"/>
              <c:layout>
                <c:manualLayout>
                  <c:x val="5.9171597633136822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0-4F16-8674-0756796380A1}"/>
                </c:ext>
              </c:extLst>
            </c:dLbl>
            <c:dLbl>
              <c:idx val="7"/>
              <c:layout>
                <c:manualLayout>
                  <c:x val="5.917159763313537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B0-4F16-8674-0756796380A1}"/>
                </c:ext>
              </c:extLst>
            </c:dLbl>
            <c:dLbl>
              <c:idx val="9"/>
              <c:layout>
                <c:manualLayout>
                  <c:x val="5.917159763313464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0-4F16-8674-0756796380A1}"/>
                </c:ext>
              </c:extLst>
            </c:dLbl>
            <c:dLbl>
              <c:idx val="10"/>
              <c:layout>
                <c:manualLayout>
                  <c:x val="5.917159763313609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0-4F16-8674-0756796380A1}"/>
                </c:ext>
              </c:extLst>
            </c:dLbl>
            <c:dLbl>
              <c:idx val="11"/>
              <c:layout>
                <c:manualLayout>
                  <c:x val="5.917159763313464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B0-4F16-8674-0756796380A1}"/>
                </c:ext>
              </c:extLst>
            </c:dLbl>
            <c:dLbl>
              <c:idx val="12"/>
              <c:layout>
                <c:manualLayout>
                  <c:x val="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'Producción dptos corrido'!$AL$38:$AL$49</c:f>
              <c:numCache>
                <c:formatCode>0.0</c:formatCode>
                <c:ptCount val="12"/>
                <c:pt idx="0">
                  <c:v>14.963614536679849</c:v>
                </c:pt>
                <c:pt idx="1">
                  <c:v>13.860337806007305</c:v>
                </c:pt>
                <c:pt idx="2">
                  <c:v>12.924901587983072</c:v>
                </c:pt>
                <c:pt idx="3">
                  <c:v>11.984936134697023</c:v>
                </c:pt>
                <c:pt idx="4">
                  <c:v>-1.3041751262613421</c:v>
                </c:pt>
                <c:pt idx="5">
                  <c:v>-1.7791026108828989</c:v>
                </c:pt>
                <c:pt idx="6">
                  <c:v>-3.1352809347075072</c:v>
                </c:pt>
                <c:pt idx="7">
                  <c:v>-4.0078239193702014</c:v>
                </c:pt>
                <c:pt idx="8">
                  <c:v>-3.9521668863619852</c:v>
                </c:pt>
                <c:pt idx="9">
                  <c:v>-4.2095039606036337</c:v>
                </c:pt>
                <c:pt idx="10">
                  <c:v>-4.2508863052726387</c:v>
                </c:pt>
                <c:pt idx="11">
                  <c:v>-4.7088659885512811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B0-4F16-8674-07567963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566128"/>
        <c:axId val="234319792"/>
      </c:barChart>
      <c:catAx>
        <c:axId val="40756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4319792"/>
        <c:crosses val="autoZero"/>
        <c:auto val="1"/>
        <c:lblAlgn val="ctr"/>
        <c:lblOffset val="100"/>
        <c:noMultiLvlLbl val="0"/>
      </c:catAx>
      <c:valAx>
        <c:axId val="234319792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686282092930922"/>
          <c:y val="3.7817662203279171E-3"/>
          <c:w val="0.1541303133948301"/>
          <c:h val="0.11764783381284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anual'!$AL$37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3880597014925373E-2"/>
                  <c:y val="-4.5486841274652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0-4D74-A5C1-46E4D5CE9AD0}"/>
                </c:ext>
              </c:extLst>
            </c:dLbl>
            <c:dLbl>
              <c:idx val="1"/>
              <c:layout>
                <c:manualLayout>
                  <c:x val="-1.5829740284537049E-2"/>
                  <c:y val="7.583179972408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0-4D74-A5C1-46E4D5CE9AD0}"/>
                </c:ext>
              </c:extLst>
            </c:dLbl>
            <c:dLbl>
              <c:idx val="2"/>
              <c:layout>
                <c:manualLayout>
                  <c:x val="-2.1067003998520697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0-4D74-A5C1-46E4D5CE9AD0}"/>
                </c:ext>
              </c:extLst>
            </c:dLbl>
            <c:dLbl>
              <c:idx val="3"/>
              <c:layout>
                <c:manualLayout>
                  <c:x val="-1.53125291164612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0-4D74-A5C1-46E4D5CE9AD0}"/>
                </c:ext>
              </c:extLst>
            </c:dLbl>
            <c:dLbl>
              <c:idx val="4"/>
              <c:layout>
                <c:manualLayout>
                  <c:x val="-3.184086129375082E-2"/>
                  <c:y val="2.8429275796657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0-4D74-A5C1-46E4D5CE9AD0}"/>
                </c:ext>
              </c:extLst>
            </c:dLbl>
            <c:dLbl>
              <c:idx val="5"/>
              <c:layout>
                <c:manualLayout>
                  <c:x val="-1.8152863063930585E-2"/>
                  <c:y val="6.849037859288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0-4D74-A5C1-46E4D5CE9AD0}"/>
                </c:ext>
              </c:extLst>
            </c:dLbl>
            <c:dLbl>
              <c:idx val="6"/>
              <c:layout>
                <c:manualLayout>
                  <c:x val="-1.928763892763917E-2"/>
                  <c:y val="7.7003241459705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209544006774962E-2"/>
                      <c:h val="0.101587050010513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510-4D74-A5C1-46E4D5CE9AD0}"/>
                </c:ext>
              </c:extLst>
            </c:dLbl>
            <c:dLbl>
              <c:idx val="7"/>
              <c:layout>
                <c:manualLayout>
                  <c:x val="-1.3013248798808575E-2"/>
                  <c:y val="0.10249268785595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10-4D74-A5C1-46E4D5CE9AD0}"/>
                </c:ext>
              </c:extLst>
            </c:dLbl>
            <c:dLbl>
              <c:idx val="8"/>
              <c:layout>
                <c:manualLayout>
                  <c:x val="-3.4026739146911421E-2"/>
                  <c:y val="-0.10838875723632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10-4D74-A5C1-46E4D5CE9AD0}"/>
                </c:ext>
              </c:extLst>
            </c:dLbl>
            <c:dLbl>
              <c:idx val="9"/>
              <c:layout>
                <c:manualLayout>
                  <c:x val="-1.4006664155123343E-2"/>
                  <c:y val="-6.867228591978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10-4D74-A5C1-46E4D5CE9AD0}"/>
                </c:ext>
              </c:extLst>
            </c:dLbl>
            <c:dLbl>
              <c:idx val="10"/>
              <c:layout>
                <c:manualLayout>
                  <c:x val="-2.6821429478313046E-2"/>
                  <c:y val="6.8230261911978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029850746268645E-2"/>
                      <c:h val="9.08886185744799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510-4D74-A5C1-46E4D5CE9AD0}"/>
                </c:ext>
              </c:extLst>
            </c:dLbl>
            <c:dLbl>
              <c:idx val="11"/>
              <c:layout>
                <c:manualLayout>
                  <c:x val="-9.8313879413500596E-4"/>
                  <c:y val="-1.0856048739296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10-4D74-A5C1-46E4D5CE9AD0}"/>
                </c:ext>
              </c:extLst>
            </c:dLbl>
            <c:dLbl>
              <c:idx val="12"/>
              <c:layout>
                <c:manualLayout>
                  <c:x val="-2.3880597014925373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0-4D74-A5C1-46E4D5CE9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'Ventas dptos anual'!$AL$38:$AL$49</c:f>
              <c:numCache>
                <c:formatCode>0.0</c:formatCode>
                <c:ptCount val="12"/>
                <c:pt idx="0">
                  <c:v>4.5285880030629722</c:v>
                </c:pt>
                <c:pt idx="1">
                  <c:v>5.7531053088980544</c:v>
                </c:pt>
                <c:pt idx="2">
                  <c:v>4.9130227414626582</c:v>
                </c:pt>
                <c:pt idx="3">
                  <c:v>-0.49416017623579167</c:v>
                </c:pt>
                <c:pt idx="4">
                  <c:v>0.30850548345360274</c:v>
                </c:pt>
                <c:pt idx="5">
                  <c:v>-1.2937867796561475</c:v>
                </c:pt>
                <c:pt idx="6">
                  <c:v>-4.697998420351901</c:v>
                </c:pt>
                <c:pt idx="7">
                  <c:v>-5.9413677429906997</c:v>
                </c:pt>
                <c:pt idx="8">
                  <c:v>-2.3944269448176181</c:v>
                </c:pt>
                <c:pt idx="9">
                  <c:v>-5.9227988724550151</c:v>
                </c:pt>
                <c:pt idx="10">
                  <c:v>-4.1032836995898663</c:v>
                </c:pt>
                <c:pt idx="11">
                  <c:v>-4.6348013996868058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0-4D74-A5C1-46E4D5CE9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824784"/>
        <c:axId val="404800080"/>
      </c:lineChart>
      <c:catAx>
        <c:axId val="46682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4800080"/>
        <c:crosses val="autoZero"/>
        <c:auto val="1"/>
        <c:lblAlgn val="ctr"/>
        <c:lblOffset val="100"/>
        <c:noMultiLvlLbl val="0"/>
      </c:catAx>
      <c:valAx>
        <c:axId val="4048000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82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'Ventas dptos anual'!$AM$37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9347181008902166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C-4DC7-A976-F9856D4BC968}"/>
                </c:ext>
              </c:extLst>
            </c:dLbl>
            <c:dLbl>
              <c:idx val="7"/>
              <c:layout>
                <c:manualLayout>
                  <c:x val="-1.1869436201780343E-2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FC-4DC7-A976-F9856D4BC968}"/>
                </c:ext>
              </c:extLst>
            </c:dLbl>
            <c:dLbl>
              <c:idx val="9"/>
              <c:layout>
                <c:manualLayout>
                  <c:x val="-5.9347181008902079E-3"/>
                  <c:y val="1.1904761904761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C-4DC7-A976-F9856D4BC968}"/>
                </c:ext>
              </c:extLst>
            </c:dLbl>
            <c:dLbl>
              <c:idx val="10"/>
              <c:layout>
                <c:manualLayout>
                  <c:x val="-5.9347181008903528E-3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'Ventas dptos anual'!$AM$38:$AM$49</c:f>
              <c:numCache>
                <c:formatCode>0.0</c:formatCode>
                <c:ptCount val="12"/>
                <c:pt idx="0">
                  <c:v>6.3484873340155401</c:v>
                </c:pt>
                <c:pt idx="1">
                  <c:v>5.1959988937273272</c:v>
                </c:pt>
                <c:pt idx="2">
                  <c:v>3.7491233472474406</c:v>
                </c:pt>
                <c:pt idx="3">
                  <c:v>0.96871988517672758</c:v>
                </c:pt>
                <c:pt idx="4">
                  <c:v>0.63946897276243586</c:v>
                </c:pt>
                <c:pt idx="5">
                  <c:v>-1.1172505105893848</c:v>
                </c:pt>
                <c:pt idx="6">
                  <c:v>-3.0726537697175593</c:v>
                </c:pt>
                <c:pt idx="7">
                  <c:v>-7.5514382178397792</c:v>
                </c:pt>
                <c:pt idx="8">
                  <c:v>-2.0926245261265963</c:v>
                </c:pt>
                <c:pt idx="9">
                  <c:v>-5.2609841223454357</c:v>
                </c:pt>
                <c:pt idx="10">
                  <c:v>-6.0171720148062153</c:v>
                </c:pt>
                <c:pt idx="11">
                  <c:v>-6.4115153390414186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C-4DC7-A976-F9856D4BC968}"/>
            </c:ext>
          </c:extLst>
        </c:ser>
        <c:ser>
          <c:idx val="1"/>
          <c:order val="1"/>
          <c:tx>
            <c:strRef>
              <c:f>'Ventas dptos anual'!$AL$37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9564787339267868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C-4DC7-A976-F9856D4BC968}"/>
                </c:ext>
              </c:extLst>
            </c:dLbl>
            <c:dLbl>
              <c:idx val="7"/>
              <c:layout>
                <c:manualLayout>
                  <c:x val="7.9129574678535371E-3"/>
                  <c:y val="4.686914135733033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C-4DC7-A976-F9856D4BC968}"/>
                </c:ext>
              </c:extLst>
            </c:dLbl>
            <c:dLbl>
              <c:idx val="9"/>
              <c:layout>
                <c:manualLayout>
                  <c:x val="5.9347181008902079E-3"/>
                  <c:y val="5.9523809523809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'Ventas dptos anual'!$AL$38:$AL$49</c:f>
              <c:numCache>
                <c:formatCode>0.0</c:formatCode>
                <c:ptCount val="12"/>
                <c:pt idx="0">
                  <c:v>4.5285880030629722</c:v>
                </c:pt>
                <c:pt idx="1">
                  <c:v>5.7531053088980544</c:v>
                </c:pt>
                <c:pt idx="2">
                  <c:v>4.9130227414626582</c:v>
                </c:pt>
                <c:pt idx="3">
                  <c:v>-0.49416017623579167</c:v>
                </c:pt>
                <c:pt idx="4">
                  <c:v>0.30850548345360274</c:v>
                </c:pt>
                <c:pt idx="5">
                  <c:v>-1.2937867796561475</c:v>
                </c:pt>
                <c:pt idx="6">
                  <c:v>-4.697998420351901</c:v>
                </c:pt>
                <c:pt idx="7">
                  <c:v>-5.9413677429906997</c:v>
                </c:pt>
                <c:pt idx="8">
                  <c:v>-2.3944269448176181</c:v>
                </c:pt>
                <c:pt idx="9">
                  <c:v>-5.9227988724550151</c:v>
                </c:pt>
                <c:pt idx="10">
                  <c:v>-4.1032836995898663</c:v>
                </c:pt>
                <c:pt idx="11">
                  <c:v>-4.6348013996868058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C-4DC7-A976-F9856D4BC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037120"/>
        <c:axId val="264950864"/>
      </c:barChart>
      <c:catAx>
        <c:axId val="4550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864"/>
        <c:crosses val="autoZero"/>
        <c:auto val="1"/>
        <c:lblAlgn val="ctr"/>
        <c:lblOffset val="100"/>
        <c:noMultiLvlLbl val="0"/>
      </c:catAx>
      <c:valAx>
        <c:axId val="2649508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03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754168886783891"/>
          <c:y val="0.84412874706451169"/>
          <c:w val="0.14757389274748206"/>
          <c:h val="0.115385422975974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43953848428969E-2"/>
          <c:y val="5.8659613964313705E-2"/>
          <c:w val="0.94895128814149288"/>
          <c:h val="0.73589501869024632"/>
        </c:manualLayout>
      </c:layout>
      <c:lineChart>
        <c:grouping val="standard"/>
        <c:varyColors val="0"/>
        <c:ser>
          <c:idx val="0"/>
          <c:order val="0"/>
          <c:tx>
            <c:strRef>
              <c:f>'Ventas dptos corrido'!$AL$31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498525073746312E-2"/>
                  <c:y val="-3.411513095598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B8-4D73-BE9C-334A1E704692}"/>
                </c:ext>
              </c:extLst>
            </c:dLbl>
            <c:dLbl>
              <c:idx val="1"/>
              <c:layout>
                <c:manualLayout>
                  <c:x val="-3.3431661750245818E-2"/>
                  <c:y val="3.9800986115320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8-4D73-BE9C-334A1E704692}"/>
                </c:ext>
              </c:extLst>
            </c:dLbl>
            <c:dLbl>
              <c:idx val="2"/>
              <c:layout>
                <c:manualLayout>
                  <c:x val="-2.359882005899705E-2"/>
                  <c:y val="-3.4115130955989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B8-4D73-BE9C-334A1E704692}"/>
                </c:ext>
              </c:extLst>
            </c:dLbl>
            <c:dLbl>
              <c:idx val="3"/>
              <c:layout>
                <c:manualLayout>
                  <c:x val="-2.7531956735496594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B8-4D73-BE9C-334A1E704692}"/>
                </c:ext>
              </c:extLst>
            </c:dLbl>
            <c:dLbl>
              <c:idx val="4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B8-4D73-BE9C-334A1E704692}"/>
                </c:ext>
              </c:extLst>
            </c:dLbl>
            <c:dLbl>
              <c:idx val="5"/>
              <c:layout>
                <c:manualLayout>
                  <c:x val="-2.7531956735496632E-2"/>
                  <c:y val="3.980098611532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B8-4D73-BE9C-334A1E704692}"/>
                </c:ext>
              </c:extLst>
            </c:dLbl>
            <c:dLbl>
              <c:idx val="6"/>
              <c:layout>
                <c:manualLayout>
                  <c:x val="-4.0265197468569616E-2"/>
                  <c:y val="8.7577839133278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698919688345E-2"/>
                      <c:h val="0.153888063152406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B8-4D73-BE9C-334A1E704692}"/>
                </c:ext>
              </c:extLst>
            </c:dLbl>
            <c:dLbl>
              <c:idx val="7"/>
              <c:layout>
                <c:manualLayout>
                  <c:x val="-2.7531956735496559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B8-4D73-BE9C-334A1E704692}"/>
                </c:ext>
              </c:extLst>
            </c:dLbl>
            <c:dLbl>
              <c:idx val="8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B8-4D73-BE9C-334A1E704692}"/>
                </c:ext>
              </c:extLst>
            </c:dLbl>
            <c:dLbl>
              <c:idx val="9"/>
              <c:layout>
                <c:manualLayout>
                  <c:x val="-2.359882005899705E-2"/>
                  <c:y val="-5.117269643398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B8-4D73-BE9C-334A1E704692}"/>
                </c:ext>
              </c:extLst>
            </c:dLbl>
            <c:dLbl>
              <c:idx val="10"/>
              <c:layout>
                <c:manualLayout>
                  <c:x val="-2.9498525073746458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B8-4D73-BE9C-334A1E704692}"/>
                </c:ext>
              </c:extLst>
            </c:dLbl>
            <c:dLbl>
              <c:idx val="11"/>
              <c:layout>
                <c:manualLayout>
                  <c:x val="-1.1799410029498525E-2"/>
                  <c:y val="5.6858551593315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B8-4D73-BE9C-334A1E704692}"/>
                </c:ext>
              </c:extLst>
            </c:dLbl>
            <c:dLbl>
              <c:idx val="12"/>
              <c:layout>
                <c:manualLayout>
                  <c:x val="-7.86627335299901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B8-4D73-BE9C-334A1E704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'Ventas dptos corrido'!$AL$32:$AL$43</c:f>
              <c:numCache>
                <c:formatCode>#,##0.0</c:formatCode>
                <c:ptCount val="12"/>
                <c:pt idx="0">
                  <c:v>13.556929849811873</c:v>
                </c:pt>
                <c:pt idx="1">
                  <c:v>12.68217082552454</c:v>
                </c:pt>
                <c:pt idx="2">
                  <c:v>11.849483836518559</c:v>
                </c:pt>
                <c:pt idx="3">
                  <c:v>10.627705286003032</c:v>
                </c:pt>
                <c:pt idx="4">
                  <c:v>0.30850548345360274</c:v>
                </c:pt>
                <c:pt idx="5">
                  <c:v>-0.52680982184036829</c:v>
                </c:pt>
                <c:pt idx="6">
                  <c:v>-2.0435986879895229</c:v>
                </c:pt>
                <c:pt idx="7">
                  <c:v>-3.0171520897701143</c:v>
                </c:pt>
                <c:pt idx="8">
                  <c:v>-2.8851406281224845</c:v>
                </c:pt>
                <c:pt idx="9">
                  <c:v>-3.4200769961222788</c:v>
                </c:pt>
                <c:pt idx="10">
                  <c:v>-3.5195629691013863</c:v>
                </c:pt>
                <c:pt idx="11">
                  <c:v>-3.6694180437444546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8-4D73-BE9C-334A1E704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565328"/>
        <c:axId val="466483696"/>
      </c:lineChart>
      <c:catAx>
        <c:axId val="40756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483696"/>
        <c:crosses val="autoZero"/>
        <c:auto val="1"/>
        <c:lblAlgn val="ctr"/>
        <c:lblOffset val="100"/>
        <c:noMultiLvlLbl val="0"/>
      </c:catAx>
      <c:valAx>
        <c:axId val="466483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hyperlink" Target="#'Producci&#243;n Bogot&#225; anual'!A1"/><Relationship Id="rId7" Type="http://schemas.openxmlformats.org/officeDocument/2006/relationships/chart" Target="../charts/chart13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Ocupados dptos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hyperlink" Target="#'Producci&#243;n Bogot&#225; corrido'!A1"/><Relationship Id="rId7" Type="http://schemas.openxmlformats.org/officeDocument/2006/relationships/chart" Target="../charts/chart15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Ocupados dptos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hyperlink" Target="#'Ventas Bogot&#225; anual'!A1"/><Relationship Id="rId7" Type="http://schemas.openxmlformats.org/officeDocument/2006/relationships/chart" Target="../charts/chart17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Bogot&#225;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hyperlink" Target="#'Ventas Bogot&#225; corrido'!A1"/><Relationship Id="rId7" Type="http://schemas.openxmlformats.org/officeDocument/2006/relationships/chart" Target="../charts/chart19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Bogot&#225;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hyperlink" Target="#'Ocupados Bogot&#225; anual'!A1"/><Relationship Id="rId7" Type="http://schemas.openxmlformats.org/officeDocument/2006/relationships/chart" Target="../charts/chart21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Bogot&#225;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hyperlink" Target="#'Ocupados Bogot&#225; corrido'!A1"/><Relationship Id="rId7" Type="http://schemas.openxmlformats.org/officeDocument/2006/relationships/chart" Target="../charts/chart23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Bogot&#225;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Ocupados Bogot&#225; anual'!A1"/><Relationship Id="rId7" Type="http://schemas.openxmlformats.org/officeDocument/2006/relationships/image" Target="../media/image1.jpg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hyperlink" Target="#&#205;ndice!A1"/><Relationship Id="rId1" Type="http://schemas.openxmlformats.org/officeDocument/2006/relationships/image" Target="../media/image3.jpeg"/><Relationship Id="rId6" Type="http://schemas.openxmlformats.org/officeDocument/2006/relationships/hyperlink" Target="#&#205;ndice!&#193;rea_de_impresi&#243;n"/><Relationship Id="rId5" Type="http://schemas.openxmlformats.org/officeDocument/2006/relationships/image" Target="../media/image5.png"/><Relationship Id="rId4" Type="http://schemas.openxmlformats.org/officeDocument/2006/relationships/hyperlink" Target="#'Industria variaci&#243;n anual'!A1"/><Relationship Id="rId9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1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departamentos'!A1"/><Relationship Id="rId4" Type="http://schemas.openxmlformats.org/officeDocument/2006/relationships/image" Target="../media/image5.png"/><Relationship Id="rId9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Industria variaci&#243;n anual'!A1"/><Relationship Id="rId4" Type="http://schemas.openxmlformats.org/officeDocument/2006/relationships/image" Target="../media/image5.png"/><Relationship Id="rId9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3.xml"/><Relationship Id="rId2" Type="http://schemas.openxmlformats.org/officeDocument/2006/relationships/image" Target="../media/image5.png"/><Relationship Id="rId1" Type="http://schemas.openxmlformats.org/officeDocument/2006/relationships/hyperlink" Target="#'Producci&#243;n dptos corrido'!A1"/><Relationship Id="rId6" Type="http://schemas.openxmlformats.org/officeDocument/2006/relationships/image" Target="../media/image4.png"/><Relationship Id="rId5" Type="http://schemas.openxmlformats.org/officeDocument/2006/relationships/hyperlink" Target="#&#205;ndice!A1"/><Relationship Id="rId10" Type="http://schemas.openxmlformats.org/officeDocument/2006/relationships/image" Target="../media/image2.png"/><Relationship Id="rId4" Type="http://schemas.openxmlformats.org/officeDocument/2006/relationships/image" Target="../media/image6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dptos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Ventas dptos corrido'!A1"/><Relationship Id="rId7" Type="http://schemas.openxmlformats.org/officeDocument/2006/relationships/chart" Target="../charts/chart7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dptos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hyperlink" Target="#'Ocupados dptos anual'!A1"/><Relationship Id="rId7" Type="http://schemas.openxmlformats.org/officeDocument/2006/relationships/chart" Target="../charts/chart9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dptos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hyperlink" Target="#'Ocupados dptos corrido'!A1"/><Relationship Id="rId7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dptos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2</xdr:row>
      <xdr:rowOff>161925</xdr:rowOff>
    </xdr:from>
    <xdr:to>
      <xdr:col>9</xdr:col>
      <xdr:colOff>590550</xdr:colOff>
      <xdr:row>8</xdr:row>
      <xdr:rowOff>19050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467100" y="561975"/>
          <a:ext cx="3733800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17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704851</xdr:colOff>
      <xdr:row>0</xdr:row>
      <xdr:rowOff>0</xdr:rowOff>
    </xdr:from>
    <xdr:to>
      <xdr:col>13</xdr:col>
      <xdr:colOff>85726</xdr:colOff>
      <xdr:row>1</xdr:row>
      <xdr:rowOff>171450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315201" y="0"/>
          <a:ext cx="23431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41 Enero 2020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66674</xdr:colOff>
      <xdr:row>0</xdr:row>
      <xdr:rowOff>9525</xdr:rowOff>
    </xdr:from>
    <xdr:to>
      <xdr:col>13</xdr:col>
      <xdr:colOff>609599</xdr:colOff>
      <xdr:row>9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9525"/>
          <a:ext cx="10144125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22860</xdr:colOff>
      <xdr:row>9</xdr:row>
      <xdr:rowOff>129540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ED5D29-88E4-4420-8739-F3C46354F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591800" cy="16383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9525</xdr:rowOff>
    </xdr:from>
    <xdr:to>
      <xdr:col>1</xdr:col>
      <xdr:colOff>75306</xdr:colOff>
      <xdr:row>13</xdr:row>
      <xdr:rowOff>99119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428623</xdr:colOff>
      <xdr:row>12</xdr:row>
      <xdr:rowOff>9523</xdr:rowOff>
    </xdr:from>
    <xdr:to>
      <xdr:col>1</xdr:col>
      <xdr:colOff>705462</xdr:colOff>
      <xdr:row>13</xdr:row>
      <xdr:rowOff>101985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273" y="2295523"/>
          <a:ext cx="276839" cy="28296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95248</xdr:colOff>
      <xdr:row>12</xdr:row>
      <xdr:rowOff>9523</xdr:rowOff>
    </xdr:from>
    <xdr:to>
      <xdr:col>1</xdr:col>
      <xdr:colOff>373447</xdr:colOff>
      <xdr:row>13</xdr:row>
      <xdr:rowOff>101985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2295523"/>
          <a:ext cx="278199" cy="282962"/>
        </a:xfrm>
        <a:prstGeom prst="rect">
          <a:avLst/>
        </a:prstGeom>
      </xdr:spPr>
    </xdr:pic>
    <xdr:clientData/>
  </xdr:twoCellAnchor>
  <xdr:twoCellAnchor>
    <xdr:from>
      <xdr:col>1</xdr:col>
      <xdr:colOff>53599</xdr:colOff>
      <xdr:row>35</xdr:row>
      <xdr:rowOff>122636</xdr:rowOff>
    </xdr:from>
    <xdr:to>
      <xdr:col>14</xdr:col>
      <xdr:colOff>0</xdr:colOff>
      <xdr:row>47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53593</xdr:colOff>
      <xdr:row>50</xdr:row>
      <xdr:rowOff>110725</xdr:rowOff>
    </xdr:from>
    <xdr:to>
      <xdr:col>13</xdr:col>
      <xdr:colOff>321468</xdr:colOff>
      <xdr:row>60</xdr:row>
      <xdr:rowOff>178594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14</xdr:col>
      <xdr:colOff>238125</xdr:colOff>
      <xdr:row>8</xdr:row>
      <xdr:rowOff>149172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10334625" cy="1673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15240</xdr:colOff>
      <xdr:row>8</xdr:row>
      <xdr:rowOff>160020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FBA19C5-1550-456E-B50F-2F5DC01DE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0607040" cy="16230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28</xdr:row>
      <xdr:rowOff>100012</xdr:rowOff>
    </xdr:from>
    <xdr:to>
      <xdr:col>7</xdr:col>
      <xdr:colOff>476250</xdr:colOff>
      <xdr:row>43</xdr:row>
      <xdr:rowOff>80962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33337</xdr:rowOff>
    </xdr:from>
    <xdr:to>
      <xdr:col>15</xdr:col>
      <xdr:colOff>466724</xdr:colOff>
      <xdr:row>43</xdr:row>
      <xdr:rowOff>14287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83272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53475" cy="13786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7620</xdr:colOff>
      <xdr:row>8</xdr:row>
      <xdr:rowOff>91440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96D4008-1DE3-422C-ACBB-CC4B47B49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76360" cy="14325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342898</xdr:colOff>
      <xdr:row>10</xdr:row>
      <xdr:rowOff>9523</xdr:rowOff>
    </xdr:from>
    <xdr:to>
      <xdr:col>1</xdr:col>
      <xdr:colOff>106747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138112</xdr:rowOff>
    </xdr:from>
    <xdr:to>
      <xdr:col>8</xdr:col>
      <xdr:colOff>19050</xdr:colOff>
      <xdr:row>43</xdr:row>
      <xdr:rowOff>119062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66676</xdr:colOff>
      <xdr:row>28</xdr:row>
      <xdr:rowOff>109537</xdr:rowOff>
    </xdr:from>
    <xdr:to>
      <xdr:col>15</xdr:col>
      <xdr:colOff>485776</xdr:colOff>
      <xdr:row>43</xdr:row>
      <xdr:rowOff>90487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495300</xdr:colOff>
      <xdr:row>8</xdr:row>
      <xdr:rowOff>84773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0</xdr:colOff>
      <xdr:row>8</xdr:row>
      <xdr:rowOff>106680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1CBA89F-97EB-45BA-9EFA-1F5F3604A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91600" cy="1447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78172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80962</xdr:rowOff>
    </xdr:from>
    <xdr:to>
      <xdr:col>7</xdr:col>
      <xdr:colOff>514350</xdr:colOff>
      <xdr:row>43</xdr:row>
      <xdr:rowOff>61912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</xdr:colOff>
      <xdr:row>29</xdr:row>
      <xdr:rowOff>28575</xdr:rowOff>
    </xdr:from>
    <xdr:to>
      <xdr:col>16</xdr:col>
      <xdr:colOff>1</xdr:colOff>
      <xdr:row>43</xdr:row>
      <xdr:rowOff>100012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7620</xdr:colOff>
      <xdr:row>8</xdr:row>
      <xdr:rowOff>68580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7AE6CEB-198A-45EF-8015-2FF68A6A9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83980" cy="14097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10</xdr:row>
      <xdr:rowOff>9525</xdr:rowOff>
    </xdr:from>
    <xdr:to>
      <xdr:col>0</xdr:col>
      <xdr:colOff>332481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352423</xdr:colOff>
      <xdr:row>10</xdr:row>
      <xdr:rowOff>9523</xdr:rowOff>
    </xdr:from>
    <xdr:to>
      <xdr:col>1</xdr:col>
      <xdr:colOff>116272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28</xdr:row>
      <xdr:rowOff>52387</xdr:rowOff>
    </xdr:from>
    <xdr:to>
      <xdr:col>7</xdr:col>
      <xdr:colOff>514350</xdr:colOff>
      <xdr:row>43</xdr:row>
      <xdr:rowOff>33337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66675</xdr:rowOff>
    </xdr:from>
    <xdr:to>
      <xdr:col>15</xdr:col>
      <xdr:colOff>504824</xdr:colOff>
      <xdr:row>43</xdr:row>
      <xdr:rowOff>71437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7620</xdr:colOff>
      <xdr:row>8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77DD919-EB9F-4944-A99D-89EBF0C04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83980" cy="14554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10</xdr:row>
      <xdr:rowOff>9523</xdr:rowOff>
    </xdr:from>
    <xdr:to>
      <xdr:col>1</xdr:col>
      <xdr:colOff>333987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498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109537</xdr:rowOff>
    </xdr:from>
    <xdr:to>
      <xdr:col>7</xdr:col>
      <xdr:colOff>542925</xdr:colOff>
      <xdr:row>43</xdr:row>
      <xdr:rowOff>90487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9525</xdr:colOff>
      <xdr:row>28</xdr:row>
      <xdr:rowOff>147637</xdr:rowOff>
    </xdr:from>
    <xdr:to>
      <xdr:col>15</xdr:col>
      <xdr:colOff>514351</xdr:colOff>
      <xdr:row>43</xdr:row>
      <xdr:rowOff>128587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86273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72525" cy="13816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518160</xdr:colOff>
      <xdr:row>8</xdr:row>
      <xdr:rowOff>76200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020EBDC-B249-4613-A347-160A2EF16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76360" cy="141732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323848</xdr:colOff>
      <xdr:row>10</xdr:row>
      <xdr:rowOff>19048</xdr:rowOff>
    </xdr:from>
    <xdr:to>
      <xdr:col>1</xdr:col>
      <xdr:colOff>87697</xdr:colOff>
      <xdr:row>11</xdr:row>
      <xdr:rowOff>113550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848" y="1619248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142873</xdr:colOff>
      <xdr:row>28</xdr:row>
      <xdr:rowOff>138112</xdr:rowOff>
    </xdr:from>
    <xdr:to>
      <xdr:col>7</xdr:col>
      <xdr:colOff>533400</xdr:colOff>
      <xdr:row>43</xdr:row>
      <xdr:rowOff>119062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47625</xdr:colOff>
      <xdr:row>28</xdr:row>
      <xdr:rowOff>109537</xdr:rowOff>
    </xdr:from>
    <xdr:to>
      <xdr:col>15</xdr:col>
      <xdr:colOff>514349</xdr:colOff>
      <xdr:row>43</xdr:row>
      <xdr:rowOff>90487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16</xdr:col>
      <xdr:colOff>15240</xdr:colOff>
      <xdr:row>8</xdr:row>
      <xdr:rowOff>83820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D105605-6D9C-4FA4-B5BD-2E3FE39B5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7620"/>
          <a:ext cx="8999220" cy="1417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2000226</xdr:colOff>
      <xdr:row>10</xdr:row>
      <xdr:rowOff>190499</xdr:rowOff>
    </xdr:from>
    <xdr:to>
      <xdr:col>5</xdr:col>
      <xdr:colOff>682880</xdr:colOff>
      <xdr:row>36</xdr:row>
      <xdr:rowOff>19049</xdr:rowOff>
    </xdr:to>
    <xdr:pic>
      <xdr:nvPicPr>
        <xdr:cNvPr id="2051" name="rg_hi" descr="http://t0.gstatic.com/images?q=tbn:ANd9GcSHMB7Iz92xVNdQZu8FQdG2VObIrtrx2xK2cgRNMejROK73x63Y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4051" y="1828799"/>
          <a:ext cx="2997479" cy="41243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57150</xdr:colOff>
      <xdr:row>7</xdr:row>
      <xdr:rowOff>180975</xdr:rowOff>
    </xdr:from>
    <xdr:to>
      <xdr:col>1</xdr:col>
      <xdr:colOff>208656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1581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7</xdr:row>
      <xdr:rowOff>161923</xdr:rowOff>
    </xdr:from>
    <xdr:to>
      <xdr:col>1</xdr:col>
      <xdr:colOff>821122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48" y="15620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7</xdr:row>
      <xdr:rowOff>171448</xdr:rowOff>
    </xdr:from>
    <xdr:to>
      <xdr:col>1</xdr:col>
      <xdr:colOff>535372</xdr:colOff>
      <xdr:row>9</xdr:row>
      <xdr:rowOff>116272</xdr:rowOff>
    </xdr:to>
    <xdr:pic>
      <xdr:nvPicPr>
        <xdr:cNvPr id="4" name="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0998" y="1571623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642096</xdr:colOff>
      <xdr:row>21</xdr:row>
      <xdr:rowOff>1</xdr:rowOff>
    </xdr:from>
    <xdr:to>
      <xdr:col>7</xdr:col>
      <xdr:colOff>656167</xdr:colOff>
      <xdr:row>22</xdr:row>
      <xdr:rowOff>1</xdr:rowOff>
    </xdr:to>
    <xdr:sp macro="" textlink="X6">
      <xdr:nvSpPr>
        <xdr:cNvPr id="16" name="15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5097679" y="3429001"/>
          <a:ext cx="1411071" cy="15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7146641-1BE7-49A1-9C82-E13F9A660120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Bogotá, D.C: -7,6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971550</xdr:colOff>
      <xdr:row>17</xdr:row>
      <xdr:rowOff>138112</xdr:rowOff>
    </xdr:from>
    <xdr:to>
      <xdr:col>1</xdr:col>
      <xdr:colOff>2019299</xdr:colOff>
      <xdr:row>19</xdr:row>
      <xdr:rowOff>19050</xdr:rowOff>
    </xdr:to>
    <xdr:sp macro="" textlink="X5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095375" y="3481387"/>
          <a:ext cx="1047749" cy="280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066D7FE-F279-41DD-A429-B7D33DBF495A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Antioquia: -13,6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306161</xdr:colOff>
      <xdr:row>22</xdr:row>
      <xdr:rowOff>78581</xdr:rowOff>
    </xdr:from>
    <xdr:to>
      <xdr:col>1</xdr:col>
      <xdr:colOff>1857374</xdr:colOff>
      <xdr:row>23</xdr:row>
      <xdr:rowOff>126206</xdr:rowOff>
    </xdr:to>
    <xdr:sp macro="" textlink="X7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429986" y="3726656"/>
          <a:ext cx="1551213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1BAF5FC-8202-46EF-B004-A9E7530905FD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Valle del Cauca: -8,6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1664494</xdr:colOff>
      <xdr:row>11</xdr:row>
      <xdr:rowOff>176213</xdr:rowOff>
    </xdr:from>
    <xdr:to>
      <xdr:col>2</xdr:col>
      <xdr:colOff>578644</xdr:colOff>
      <xdr:row>13</xdr:row>
      <xdr:rowOff>50006</xdr:rowOff>
    </xdr:to>
    <xdr:sp macro="" textlink="X11">
      <xdr:nvSpPr>
        <xdr:cNvPr id="26" name="25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783557" y="2426494"/>
          <a:ext cx="1140618" cy="242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CF77115-1212-4F8B-B4A0-3F1BE36C871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Atlántico: -9,2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295275</xdr:colOff>
      <xdr:row>21</xdr:row>
      <xdr:rowOff>133351</xdr:rowOff>
    </xdr:from>
    <xdr:to>
      <xdr:col>5</xdr:col>
      <xdr:colOff>666750</xdr:colOff>
      <xdr:row>22</xdr:row>
      <xdr:rowOff>104775</xdr:rowOff>
    </xdr:to>
    <xdr:cxnSp macro="">
      <xdr:nvCxnSpPr>
        <xdr:cNvPr id="28" name="27 Conector rec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/>
      </xdr:nvCxnSpPr>
      <xdr:spPr>
        <a:xfrm flipV="1">
          <a:off x="3352800" y="3648076"/>
          <a:ext cx="1762125" cy="1714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1981200</xdr:colOff>
      <xdr:row>19</xdr:row>
      <xdr:rowOff>19050</xdr:rowOff>
    </xdr:from>
    <xdr:to>
      <xdr:col>2</xdr:col>
      <xdr:colOff>676275</xdr:colOff>
      <xdr:row>19</xdr:row>
      <xdr:rowOff>180976</xdr:rowOff>
    </xdr:to>
    <xdr:cxnSp macro="">
      <xdr:nvCxnSpPr>
        <xdr:cNvPr id="31" name="30 Conector rec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2105025" y="3200400"/>
          <a:ext cx="933450" cy="1619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1695450</xdr:colOff>
      <xdr:row>23</xdr:row>
      <xdr:rowOff>38100</xdr:rowOff>
    </xdr:from>
    <xdr:to>
      <xdr:col>2</xdr:col>
      <xdr:colOff>326572</xdr:colOff>
      <xdr:row>23</xdr:row>
      <xdr:rowOff>103415</xdr:rowOff>
    </xdr:to>
    <xdr:cxnSp macro="">
      <xdr:nvCxnSpPr>
        <xdr:cNvPr id="34" name="33 Conector recto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/>
      </xdr:nvCxnSpPr>
      <xdr:spPr>
        <a:xfrm>
          <a:off x="1819275" y="3829050"/>
          <a:ext cx="859972" cy="6531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217714</xdr:colOff>
      <xdr:row>13</xdr:row>
      <xdr:rowOff>0</xdr:rowOff>
    </xdr:from>
    <xdr:to>
      <xdr:col>3</xdr:col>
      <xdr:colOff>76200</xdr:colOff>
      <xdr:row>15</xdr:row>
      <xdr:rowOff>28575</xdr:rowOff>
    </xdr:to>
    <xdr:cxnSp macro="">
      <xdr:nvCxnSpPr>
        <xdr:cNvPr id="40" name="39 Conector rec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>
          <a:off x="2574471" y="1975757"/>
          <a:ext cx="555172" cy="38236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14</xdr:row>
      <xdr:rowOff>70757</xdr:rowOff>
    </xdr:from>
    <xdr:to>
      <xdr:col>3</xdr:col>
      <xdr:colOff>0</xdr:colOff>
      <xdr:row>15</xdr:row>
      <xdr:rowOff>85725</xdr:rowOff>
    </xdr:to>
    <xdr:cxnSp macro="">
      <xdr:nvCxnSpPr>
        <xdr:cNvPr id="42" name="41 Conector recto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/>
      </xdr:nvCxnSpPr>
      <xdr:spPr>
        <a:xfrm>
          <a:off x="2471057" y="2198914"/>
          <a:ext cx="582386" cy="21635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17</xdr:row>
      <xdr:rowOff>133350</xdr:rowOff>
    </xdr:from>
    <xdr:to>
      <xdr:col>4</xdr:col>
      <xdr:colOff>676275</xdr:colOff>
      <xdr:row>19</xdr:row>
      <xdr:rowOff>76199</xdr:rowOff>
    </xdr:to>
    <xdr:cxnSp macro="">
      <xdr:nvCxnSpPr>
        <xdr:cNvPr id="48" name="47 Conector recto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CxnSpPr/>
      </xdr:nvCxnSpPr>
      <xdr:spPr>
        <a:xfrm flipV="1">
          <a:off x="3533775" y="2847975"/>
          <a:ext cx="895350" cy="3428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567688</xdr:colOff>
      <xdr:row>16</xdr:row>
      <xdr:rowOff>142876</xdr:rowOff>
    </xdr:from>
    <xdr:to>
      <xdr:col>6</xdr:col>
      <xdr:colOff>434339</xdr:colOff>
      <xdr:row>17</xdr:row>
      <xdr:rowOff>104775</xdr:rowOff>
    </xdr:to>
    <xdr:sp macro="" textlink="X9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4423408" y="2863216"/>
          <a:ext cx="1299211" cy="1295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AAC6B3BD-43BA-4AAE-9AE4-A22321D57A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Santander: -6</a:t>
          </a:fld>
          <a:r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t>,0</a:t>
          </a:r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1654628</xdr:colOff>
      <xdr:row>20</xdr:row>
      <xdr:rowOff>163286</xdr:rowOff>
    </xdr:from>
    <xdr:to>
      <xdr:col>3</xdr:col>
      <xdr:colOff>0</xdr:colOff>
      <xdr:row>21</xdr:row>
      <xdr:rowOff>81643</xdr:rowOff>
    </xdr:to>
    <xdr:cxnSp macro="">
      <xdr:nvCxnSpPr>
        <xdr:cNvPr id="54" name="53 Conector rec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>
          <a:off x="1779814" y="3499757"/>
          <a:ext cx="1273629" cy="1197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1616528</xdr:colOff>
      <xdr:row>21</xdr:row>
      <xdr:rowOff>119744</xdr:rowOff>
    </xdr:from>
    <xdr:to>
      <xdr:col>2</xdr:col>
      <xdr:colOff>517072</xdr:colOff>
      <xdr:row>21</xdr:row>
      <xdr:rowOff>185057</xdr:rowOff>
    </xdr:to>
    <xdr:cxnSp macro="">
      <xdr:nvCxnSpPr>
        <xdr:cNvPr id="56" name="55 Conector rec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CxnSpPr/>
      </xdr:nvCxnSpPr>
      <xdr:spPr>
        <a:xfrm flipV="1">
          <a:off x="1741714" y="3657601"/>
          <a:ext cx="1132115" cy="653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785813</xdr:colOff>
      <xdr:row>19</xdr:row>
      <xdr:rowOff>83344</xdr:rowOff>
    </xdr:from>
    <xdr:to>
      <xdr:col>1</xdr:col>
      <xdr:colOff>1791721</xdr:colOff>
      <xdr:row>21</xdr:row>
      <xdr:rowOff>89647</xdr:rowOff>
    </xdr:to>
    <xdr:sp macro="" textlink="X12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904876" y="3321844"/>
          <a:ext cx="1005908" cy="339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C041D06-36F5-49B7-953E-0C67304B0E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Caldas: -9,2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171450</xdr:colOff>
      <xdr:row>13</xdr:row>
      <xdr:rowOff>54429</xdr:rowOff>
    </xdr:from>
    <xdr:to>
      <xdr:col>7</xdr:col>
      <xdr:colOff>523875</xdr:colOff>
      <xdr:row>15</xdr:row>
      <xdr:rowOff>133350</xdr:rowOff>
    </xdr:to>
    <xdr:sp macro="" textlink="X4">
      <xdr:nvSpPr>
        <xdr:cNvPr id="29" name="28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4610100" y="2235654"/>
          <a:ext cx="1743075" cy="3932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indent="0" algn="l"/>
          <a:fld id="{505D6F41-4543-434D-9E83-55F104B8E78D}" type="TxLink">
            <a:rPr lang="en-US" sz="1000" b="1" i="0" u="none" strike="noStrike">
              <a:solidFill>
                <a:schemeClr val="tx2"/>
              </a:solidFill>
              <a:latin typeface="Arial"/>
              <a:cs typeface="Arial"/>
            </a:rPr>
            <a:pPr marL="0" indent="0" algn="l"/>
            <a:t>Total Nacional: -8,6</a:t>
          </a:fld>
          <a:endParaRPr lang="es-ES" sz="1000" b="1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1485901</xdr:colOff>
      <xdr:row>13</xdr:row>
      <xdr:rowOff>65315</xdr:rowOff>
    </xdr:from>
    <xdr:ext cx="1096432" cy="239809"/>
    <xdr:sp macro="" textlink="X10">
      <xdr:nvSpPr>
        <xdr:cNvPr id="8" name="7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612901" y="2234898"/>
          <a:ext cx="109643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F1CBA851-2282-4E05-AAF8-AB9704C8F307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Bolívar: -6,3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47625</xdr:colOff>
      <xdr:row>16</xdr:row>
      <xdr:rowOff>50509</xdr:rowOff>
    </xdr:from>
    <xdr:to>
      <xdr:col>2</xdr:col>
      <xdr:colOff>556509</xdr:colOff>
      <xdr:row>17</xdr:row>
      <xdr:rowOff>31296</xdr:rowOff>
    </xdr:to>
    <xdr:cxnSp macro="">
      <xdr:nvCxnSpPr>
        <xdr:cNvPr id="30" name="29 Conector rec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>
          <a:stCxn id="32" idx="3"/>
        </xdr:cNvCxnSpPr>
      </xdr:nvCxnSpPr>
      <xdr:spPr>
        <a:xfrm>
          <a:off x="2400300" y="2727034"/>
          <a:ext cx="508884" cy="1427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1085850</xdr:colOff>
      <xdr:row>15</xdr:row>
      <xdr:rowOff>92529</xdr:rowOff>
    </xdr:from>
    <xdr:ext cx="1190625" cy="239809"/>
    <xdr:sp macro="" textlink="X17">
      <xdr:nvSpPr>
        <xdr:cNvPr id="32" name="31 CuadroText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209675" y="2607129"/>
          <a:ext cx="1190625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D04F1655-B33D-4B83-ACE6-23E1AAE06854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Córdoba: -5,7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1</xdr:col>
      <xdr:colOff>600074</xdr:colOff>
      <xdr:row>21</xdr:row>
      <xdr:rowOff>9524</xdr:rowOff>
    </xdr:from>
    <xdr:to>
      <xdr:col>1</xdr:col>
      <xdr:colOff>1731167</xdr:colOff>
      <xdr:row>22</xdr:row>
      <xdr:rowOff>142873</xdr:rowOff>
    </xdr:to>
    <xdr:sp macro="" textlink="X13">
      <xdr:nvSpPr>
        <xdr:cNvPr id="35" name="34 CuadroText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723899" y="3476624"/>
          <a:ext cx="1131093" cy="295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4F40D045-A83D-438A-9A46-25AF374DA97B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Risaralda: -5,4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582382</xdr:colOff>
      <xdr:row>19</xdr:row>
      <xdr:rowOff>83003</xdr:rowOff>
    </xdr:from>
    <xdr:to>
      <xdr:col>7</xdr:col>
      <xdr:colOff>642936</xdr:colOff>
      <xdr:row>20</xdr:row>
      <xdr:rowOff>119062</xdr:rowOff>
    </xdr:to>
    <xdr:sp macro="" textlink="X8">
      <xdr:nvSpPr>
        <xdr:cNvPr id="36" name="35 CuadroTexto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999601" y="3321503"/>
          <a:ext cx="1441679" cy="2027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89127F7-6EF3-4F1C-BCA1-3DCA8B7F765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Cundinamarca: -7,8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326571</xdr:colOff>
      <xdr:row>20</xdr:row>
      <xdr:rowOff>17689</xdr:rowOff>
    </xdr:from>
    <xdr:to>
      <xdr:col>5</xdr:col>
      <xdr:colOff>582382</xdr:colOff>
      <xdr:row>21</xdr:row>
      <xdr:rowOff>125190</xdr:rowOff>
    </xdr:to>
    <xdr:cxnSp macro="">
      <xdr:nvCxnSpPr>
        <xdr:cNvPr id="37" name="36 Conector rect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>
          <a:endCxn id="36" idx="1"/>
        </xdr:cNvCxnSpPr>
      </xdr:nvCxnSpPr>
      <xdr:spPr>
        <a:xfrm flipV="1">
          <a:off x="3362665" y="3422877"/>
          <a:ext cx="1636936" cy="2741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1251296</xdr:colOff>
      <xdr:row>24</xdr:row>
      <xdr:rowOff>40180</xdr:rowOff>
    </xdr:from>
    <xdr:to>
      <xdr:col>1</xdr:col>
      <xdr:colOff>2145845</xdr:colOff>
      <xdr:row>25</xdr:row>
      <xdr:rowOff>76040</xdr:rowOff>
    </xdr:to>
    <xdr:sp macro="" textlink="X14">
      <xdr:nvSpPr>
        <xdr:cNvPr id="41" name="40 CuadroTexto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375121" y="3993055"/>
          <a:ext cx="894549" cy="197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70A100D6-D621-4EA8-9DEE-56044627C50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Cauca: -7,5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1876425</xdr:colOff>
      <xdr:row>24</xdr:row>
      <xdr:rowOff>123825</xdr:rowOff>
    </xdr:from>
    <xdr:to>
      <xdr:col>2</xdr:col>
      <xdr:colOff>589190</xdr:colOff>
      <xdr:row>25</xdr:row>
      <xdr:rowOff>46265</xdr:rowOff>
    </xdr:to>
    <xdr:cxnSp macro="">
      <xdr:nvCxnSpPr>
        <xdr:cNvPr id="43" name="42 Conector recto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>
          <a:off x="2000250" y="4076700"/>
          <a:ext cx="941615" cy="8436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21771</xdr:colOff>
      <xdr:row>23</xdr:row>
      <xdr:rowOff>48985</xdr:rowOff>
    </xdr:from>
    <xdr:to>
      <xdr:col>6</xdr:col>
      <xdr:colOff>48986</xdr:colOff>
      <xdr:row>23</xdr:row>
      <xdr:rowOff>59872</xdr:rowOff>
    </xdr:to>
    <xdr:cxnSp macro="">
      <xdr:nvCxnSpPr>
        <xdr:cNvPr id="46" name="45 Conector recto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V="1">
          <a:off x="3075214" y="3989614"/>
          <a:ext cx="2117272" cy="108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33328</xdr:colOff>
      <xdr:row>22</xdr:row>
      <xdr:rowOff>144716</xdr:rowOff>
    </xdr:from>
    <xdr:to>
      <xdr:col>7</xdr:col>
      <xdr:colOff>282339</xdr:colOff>
      <xdr:row>23</xdr:row>
      <xdr:rowOff>165671</xdr:rowOff>
    </xdr:to>
    <xdr:sp macro="" textlink="X15">
      <xdr:nvSpPr>
        <xdr:cNvPr id="49" name="48 CuadroTexto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5321608" y="3870896"/>
          <a:ext cx="965291" cy="1885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545FFD91-35FD-4A14-817A-307D7621EF4E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Tolima: -9</a:t>
          </a:fld>
          <a:r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t>,0</a:t>
          </a:r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566057</xdr:colOff>
      <xdr:row>18</xdr:row>
      <xdr:rowOff>119743</xdr:rowOff>
    </xdr:from>
    <xdr:to>
      <xdr:col>5</xdr:col>
      <xdr:colOff>190500</xdr:colOff>
      <xdr:row>20</xdr:row>
      <xdr:rowOff>185060</xdr:rowOff>
    </xdr:to>
    <xdr:cxnSp macro="">
      <xdr:nvCxnSpPr>
        <xdr:cNvPr id="51" name="50 Conector rec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3619500" y="3053443"/>
          <a:ext cx="1017814" cy="4680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212269</xdr:colOff>
      <xdr:row>17</xdr:row>
      <xdr:rowOff>197305</xdr:rowOff>
    </xdr:from>
    <xdr:to>
      <xdr:col>7</xdr:col>
      <xdr:colOff>78919</xdr:colOff>
      <xdr:row>18</xdr:row>
      <xdr:rowOff>159203</xdr:rowOff>
    </xdr:to>
    <xdr:sp macro="" textlink="X16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4659083" y="2929619"/>
          <a:ext cx="1260022" cy="163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CEC0A203-819A-448E-9457-9990E27FFDF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Boyacá: 4,9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357187</xdr:colOff>
      <xdr:row>30</xdr:row>
      <xdr:rowOff>171931</xdr:rowOff>
    </xdr:from>
    <xdr:to>
      <xdr:col>8</xdr:col>
      <xdr:colOff>38100</xdr:colOff>
      <xdr:row>33</xdr:row>
      <xdr:rowOff>1</xdr:rowOff>
    </xdr:to>
    <xdr:sp macro="" textlink="$X$18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4774406" y="5243994"/>
          <a:ext cx="1800225" cy="3400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EB5D8B44-40CD-44DD-A4A3-8676E6F93978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Otros Departamentos*: -6,7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81582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6550" cy="1053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16933</xdr:colOff>
      <xdr:row>7</xdr:row>
      <xdr:rowOff>33867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BC04111-1D97-4AD4-9F0B-F24F3894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6917266" cy="1219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0</xdr:rowOff>
    </xdr:from>
    <xdr:to>
      <xdr:col>0</xdr:col>
      <xdr:colOff>313431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19048</xdr:rowOff>
    </xdr:from>
    <xdr:to>
      <xdr:col>1</xdr:col>
      <xdr:colOff>316297</xdr:colOff>
      <xdr:row>11</xdr:row>
      <xdr:rowOff>135322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548" y="1619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40072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26</xdr:row>
      <xdr:rowOff>53226</xdr:rowOff>
    </xdr:from>
    <xdr:to>
      <xdr:col>9</xdr:col>
      <xdr:colOff>581024</xdr:colOff>
      <xdr:row>48</xdr:row>
      <xdr:rowOff>166687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158186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1025" cy="129166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0</xdr:row>
      <xdr:rowOff>0</xdr:rowOff>
    </xdr:from>
    <xdr:to>
      <xdr:col>11</xdr:col>
      <xdr:colOff>0</xdr:colOff>
      <xdr:row>7</xdr:row>
      <xdr:rowOff>139530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400607E-539F-44EC-BE73-ED6C7C836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20" y="0"/>
          <a:ext cx="8442960" cy="1313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9525</xdr:rowOff>
    </xdr:from>
    <xdr:to>
      <xdr:col>0</xdr:col>
      <xdr:colOff>351531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142873</xdr:colOff>
      <xdr:row>9</xdr:row>
      <xdr:rowOff>200023</xdr:rowOff>
    </xdr:from>
    <xdr:to>
      <xdr:col>1</xdr:col>
      <xdr:colOff>421072</xdr:colOff>
      <xdr:row>11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323" y="1600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409573</xdr:colOff>
      <xdr:row>9</xdr:row>
      <xdr:rowOff>200023</xdr:rowOff>
    </xdr:from>
    <xdr:to>
      <xdr:col>1</xdr:col>
      <xdr:colOff>135322</xdr:colOff>
      <xdr:row>11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9573" y="1600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26</xdr:row>
      <xdr:rowOff>53228</xdr:rowOff>
    </xdr:from>
    <xdr:to>
      <xdr:col>9</xdr:col>
      <xdr:colOff>647699</xdr:colOff>
      <xdr:row>47</xdr:row>
      <xdr:rowOff>133350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159687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10550" cy="1293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11</xdr:col>
      <xdr:colOff>0</xdr:colOff>
      <xdr:row>7</xdr:row>
      <xdr:rowOff>160020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2CA3C3F-2041-46A7-AEFE-92E5F01C9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620"/>
          <a:ext cx="8450580" cy="13258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272139</xdr:colOff>
      <xdr:row>12</xdr:row>
      <xdr:rowOff>28573</xdr:rowOff>
    </xdr:from>
    <xdr:to>
      <xdr:col>1</xdr:col>
      <xdr:colOff>548978</xdr:colOff>
      <xdr:row>13</xdr:row>
      <xdr:rowOff>125797</xdr:rowOff>
    </xdr:to>
    <xdr:pic>
      <xdr:nvPicPr>
        <xdr:cNvPr id="3" name="2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3139" y="1661430"/>
          <a:ext cx="27683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367389</xdr:colOff>
      <xdr:row>12</xdr:row>
      <xdr:rowOff>28573</xdr:rowOff>
    </xdr:from>
    <xdr:to>
      <xdr:col>1</xdr:col>
      <xdr:colOff>264588</xdr:colOff>
      <xdr:row>13</xdr:row>
      <xdr:rowOff>125797</xdr:rowOff>
    </xdr:to>
    <xdr:pic>
      <xdr:nvPicPr>
        <xdr:cNvPr id="12" name="11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389" y="1661430"/>
          <a:ext cx="27819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</xdr:row>
      <xdr:rowOff>19050</xdr:rowOff>
    </xdr:from>
    <xdr:to>
      <xdr:col>0</xdr:col>
      <xdr:colOff>351531</xdr:colOff>
      <xdr:row>13</xdr:row>
      <xdr:rowOff>113406</xdr:rowOff>
    </xdr:to>
    <xdr:pic>
      <xdr:nvPicPr>
        <xdr:cNvPr id="13" name="12 Imagen" descr="j0432680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1619250"/>
          <a:ext cx="275331" cy="275331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50</xdr:row>
      <xdr:rowOff>23812</xdr:rowOff>
    </xdr:from>
    <xdr:to>
      <xdr:col>13</xdr:col>
      <xdr:colOff>266700</xdr:colOff>
      <xdr:row>61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36467</xdr:colOff>
      <xdr:row>35</xdr:row>
      <xdr:rowOff>70755</xdr:rowOff>
    </xdr:from>
    <xdr:to>
      <xdr:col>14</xdr:col>
      <xdr:colOff>36466</xdr:colOff>
      <xdr:row>47</xdr:row>
      <xdr:rowOff>95249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1</xdr:colOff>
      <xdr:row>0</xdr:row>
      <xdr:rowOff>1</xdr:rowOff>
    </xdr:from>
    <xdr:to>
      <xdr:col>15</xdr:col>
      <xdr:colOff>1</xdr:colOff>
      <xdr:row>10</xdr:row>
      <xdr:rowOff>59632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0668000" cy="17265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10</xdr:row>
      <xdr:rowOff>68580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55C4CF1-2574-4E92-8639-68022FB14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0934700" cy="1744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0</xdr:col>
      <xdr:colOff>332481</xdr:colOff>
      <xdr:row>13</xdr:row>
      <xdr:rowOff>87742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338820</xdr:colOff>
      <xdr:row>12</xdr:row>
      <xdr:rowOff>9523</xdr:rowOff>
    </xdr:from>
    <xdr:to>
      <xdr:col>1</xdr:col>
      <xdr:colOff>234659</xdr:colOff>
      <xdr:row>13</xdr:row>
      <xdr:rowOff>90608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0800000">
          <a:off x="338820" y="1642380"/>
          <a:ext cx="27683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12</xdr:row>
      <xdr:rowOff>9523</xdr:rowOff>
    </xdr:from>
    <xdr:to>
      <xdr:col>1</xdr:col>
      <xdr:colOff>535372</xdr:colOff>
      <xdr:row>13</xdr:row>
      <xdr:rowOff>90608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8778826">
          <a:off x="63817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35</xdr:row>
      <xdr:rowOff>128587</xdr:rowOff>
    </xdr:from>
    <xdr:to>
      <xdr:col>14</xdr:col>
      <xdr:colOff>0</xdr:colOff>
      <xdr:row>47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</xdr:colOff>
      <xdr:row>50</xdr:row>
      <xdr:rowOff>61912</xdr:rowOff>
    </xdr:from>
    <xdr:to>
      <xdr:col>13</xdr:col>
      <xdr:colOff>352425</xdr:colOff>
      <xdr:row>60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376315</xdr:colOff>
      <xdr:row>9</xdr:row>
      <xdr:rowOff>38099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40" cy="1704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9</xdr:row>
      <xdr:rowOff>60960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E27CADF-D744-4231-8F0F-B9FC8E86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1102340" cy="17068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</xdr:row>
      <xdr:rowOff>0</xdr:rowOff>
    </xdr:from>
    <xdr:to>
      <xdr:col>0</xdr:col>
      <xdr:colOff>313431</xdr:colOff>
      <xdr:row>13</xdr:row>
      <xdr:rowOff>69486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228602</xdr:colOff>
      <xdr:row>11</xdr:row>
      <xdr:rowOff>200023</xdr:rowOff>
    </xdr:from>
    <xdr:to>
      <xdr:col>1</xdr:col>
      <xdr:colOff>505441</xdr:colOff>
      <xdr:row>13</xdr:row>
      <xdr:rowOff>77114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2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200023</xdr:rowOff>
    </xdr:from>
    <xdr:to>
      <xdr:col>1</xdr:col>
      <xdr:colOff>223771</xdr:colOff>
      <xdr:row>13</xdr:row>
      <xdr:rowOff>77114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6572" y="1628773"/>
          <a:ext cx="278199" cy="286363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35</xdr:row>
      <xdr:rowOff>61912</xdr:rowOff>
    </xdr:from>
    <xdr:to>
      <xdr:col>14</xdr:col>
      <xdr:colOff>0</xdr:colOff>
      <xdr:row>47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379367</xdr:colOff>
      <xdr:row>50</xdr:row>
      <xdr:rowOff>40005</xdr:rowOff>
    </xdr:from>
    <xdr:to>
      <xdr:col>13</xdr:col>
      <xdr:colOff>722267</xdr:colOff>
      <xdr:row>60</xdr:row>
      <xdr:rowOff>175260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370110</xdr:colOff>
      <xdr:row>9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85710" cy="1714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9</xdr:row>
      <xdr:rowOff>53340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6905F66-E30F-4AAB-8C20-7BD2E6C4C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1170920" cy="16992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0</xdr:rowOff>
    </xdr:from>
    <xdr:to>
      <xdr:col>0</xdr:col>
      <xdr:colOff>322956</xdr:colOff>
      <xdr:row>13</xdr:row>
      <xdr:rowOff>118169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242205</xdr:colOff>
      <xdr:row>11</xdr:row>
      <xdr:rowOff>200023</xdr:rowOff>
    </xdr:from>
    <xdr:to>
      <xdr:col>1</xdr:col>
      <xdr:colOff>519044</xdr:colOff>
      <xdr:row>13</xdr:row>
      <xdr:rowOff>125797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205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12</xdr:row>
      <xdr:rowOff>9523</xdr:rowOff>
    </xdr:from>
    <xdr:to>
      <xdr:col>1</xdr:col>
      <xdr:colOff>237378</xdr:colOff>
      <xdr:row>13</xdr:row>
      <xdr:rowOff>130560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179" y="1642380"/>
          <a:ext cx="278199" cy="282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90487</xdr:rowOff>
    </xdr:from>
    <xdr:to>
      <xdr:col>13</xdr:col>
      <xdr:colOff>361950</xdr:colOff>
      <xdr:row>47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38099</xdr:colOff>
      <xdr:row>50</xdr:row>
      <xdr:rowOff>109537</xdr:rowOff>
    </xdr:from>
    <xdr:to>
      <xdr:col>13</xdr:col>
      <xdr:colOff>352424</xdr:colOff>
      <xdr:row>62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4832</xdr:colOff>
      <xdr:row>10</xdr:row>
      <xdr:rowOff>133349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32" cy="1704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22860</xdr:colOff>
      <xdr:row>10</xdr:row>
      <xdr:rowOff>144780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320CF55-28D8-4947-96C0-44ABBC6CB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1109960" cy="18211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1</xdr:col>
      <xdr:colOff>84831</xdr:colOff>
      <xdr:row>13</xdr:row>
      <xdr:rowOff>108644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12</xdr:row>
      <xdr:rowOff>9523</xdr:rowOff>
    </xdr:from>
    <xdr:to>
      <xdr:col>1</xdr:col>
      <xdr:colOff>695937</xdr:colOff>
      <xdr:row>13</xdr:row>
      <xdr:rowOff>111510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2295523"/>
          <a:ext cx="276839" cy="26391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12</xdr:row>
      <xdr:rowOff>9523</xdr:rowOff>
    </xdr:from>
    <xdr:to>
      <xdr:col>1</xdr:col>
      <xdr:colOff>382974</xdr:colOff>
      <xdr:row>13</xdr:row>
      <xdr:rowOff>111510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5" y="2295523"/>
          <a:ext cx="278199" cy="263912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35</xdr:row>
      <xdr:rowOff>100012</xdr:rowOff>
    </xdr:from>
    <xdr:to>
      <xdr:col>14</xdr:col>
      <xdr:colOff>0</xdr:colOff>
      <xdr:row>47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50</xdr:row>
      <xdr:rowOff>42862</xdr:rowOff>
    </xdr:from>
    <xdr:to>
      <xdr:col>13</xdr:col>
      <xdr:colOff>371475</xdr:colOff>
      <xdr:row>61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</xdr:colOff>
      <xdr:row>0</xdr:row>
      <xdr:rowOff>0</xdr:rowOff>
    </xdr:from>
    <xdr:to>
      <xdr:col>14</xdr:col>
      <xdr:colOff>210325</xdr:colOff>
      <xdr:row>10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10297297" cy="16668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10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2FDD024-00AA-49A3-A464-AB2905687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0591800" cy="1714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 tint="-0.499984740745262"/>
    <pageSetUpPr fitToPage="1"/>
  </sheetPr>
  <dimension ref="A1:AK30"/>
  <sheetViews>
    <sheetView tabSelected="1" workbookViewId="0">
      <selection activeCell="K13" sqref="K13"/>
    </sheetView>
  </sheetViews>
  <sheetFormatPr baseColWidth="10" defaultColWidth="10.88671875" defaultRowHeight="13.2" x14ac:dyDescent="0.25"/>
  <cols>
    <col min="1" max="1" width="15.44140625" style="10" customWidth="1"/>
    <col min="2" max="3" width="9.88671875" style="10" customWidth="1"/>
    <col min="4" max="5" width="10" style="10" customWidth="1"/>
    <col min="6" max="6" width="9.88671875" style="10" customWidth="1"/>
    <col min="7" max="7" width="12.5546875" style="10" customWidth="1"/>
    <col min="8" max="8" width="13.5546875" style="10" customWidth="1"/>
    <col min="9" max="9" width="9.88671875" style="10" customWidth="1"/>
    <col min="10" max="10" width="13" style="10" customWidth="1"/>
    <col min="11" max="14" width="10" style="10" customWidth="1"/>
    <col min="15" max="15" width="9.6640625" style="10" customWidth="1"/>
    <col min="16" max="24" width="10.88671875" style="10"/>
    <col min="25" max="25" width="10.88671875" style="15"/>
    <col min="26" max="26" width="23.44140625" style="3" hidden="1" customWidth="1"/>
    <col min="27" max="27" width="17.88671875" style="3" hidden="1" customWidth="1"/>
    <col min="28" max="28" width="18" style="3" hidden="1" customWidth="1"/>
    <col min="29" max="36" width="10.88671875" style="3" hidden="1" customWidth="1"/>
    <col min="37" max="37" width="0" style="15" hidden="1" customWidth="1"/>
    <col min="38" max="16384" width="10.88671875" style="10"/>
  </cols>
  <sheetData>
    <row r="1" spans="1:36" x14ac:dyDescent="0.25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7"/>
      <c r="O1" s="38"/>
      <c r="P1" s="15"/>
      <c r="Q1" s="15"/>
      <c r="R1" s="15"/>
      <c r="S1" s="15"/>
      <c r="T1" s="15"/>
      <c r="U1" s="15"/>
      <c r="V1" s="15"/>
      <c r="AA1" s="178" t="s">
        <v>82</v>
      </c>
      <c r="AB1" s="179" t="s">
        <v>83</v>
      </c>
      <c r="AG1" s="3" t="s">
        <v>93</v>
      </c>
    </row>
    <row r="2" spans="1:36" x14ac:dyDescent="0.25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1"/>
      <c r="O2" s="38"/>
      <c r="P2" s="15"/>
      <c r="Q2" s="15"/>
      <c r="R2" s="15"/>
      <c r="S2" s="15"/>
      <c r="T2" s="15"/>
      <c r="U2" s="15"/>
      <c r="V2" s="15"/>
      <c r="AA2" s="180">
        <f ca="1">TODAY()-60</f>
        <v>45162</v>
      </c>
      <c r="AB2" s="180">
        <f ca="1">TODAY()</f>
        <v>45222</v>
      </c>
      <c r="AC2" s="3" t="str">
        <f ca="1">PROPER(AB4)</f>
        <v>Octubre</v>
      </c>
      <c r="AD2" s="3" t="str">
        <f ca="1">_xlfn.CONCAT(AC2," ",AB3)</f>
        <v>Octubre 2023</v>
      </c>
      <c r="AG2" s="182">
        <f ca="1">AA2</f>
        <v>45162</v>
      </c>
      <c r="AH2" s="3">
        <v>330</v>
      </c>
      <c r="AI2" s="182">
        <f ca="1">$AG$2-AH2</f>
        <v>44832</v>
      </c>
      <c r="AJ2" s="3" t="str">
        <f ca="1">PROPER(TEXT(AI2,"MMMM"))</f>
        <v>Septiembre</v>
      </c>
    </row>
    <row r="3" spans="1:36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1"/>
      <c r="O3" s="38"/>
      <c r="P3" s="15"/>
      <c r="Q3" s="15"/>
      <c r="R3" s="15"/>
      <c r="S3" s="15"/>
      <c r="T3" s="15"/>
      <c r="U3" s="15"/>
      <c r="V3" s="15"/>
      <c r="Z3" s="3">
        <f ca="1">AA3-1</f>
        <v>2022</v>
      </c>
      <c r="AA3" s="179">
        <f ca="1">YEAR(AA2)</f>
        <v>2023</v>
      </c>
      <c r="AB3" s="179">
        <f ca="1">YEAR(AB2)</f>
        <v>2023</v>
      </c>
      <c r="AH3" s="3">
        <v>300</v>
      </c>
      <c r="AI3" s="182">
        <f t="shared" ref="AI3:AI13" ca="1" si="0">$AG$2-AH3</f>
        <v>44862</v>
      </c>
      <c r="AJ3" s="3" t="str">
        <f t="shared" ref="AJ3:AJ13" ca="1" si="1">PROPER(TEXT(AI3,"MMMM"))</f>
        <v>Octubre</v>
      </c>
    </row>
    <row r="4" spans="1:36" x14ac:dyDescent="0.25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"/>
      <c r="O4" s="38"/>
      <c r="P4" s="15"/>
      <c r="Q4" s="15"/>
      <c r="R4" s="15"/>
      <c r="S4" s="15"/>
      <c r="T4" s="15"/>
      <c r="U4" s="15"/>
      <c r="V4" s="15"/>
      <c r="AA4" s="179" t="str">
        <f ca="1">PROPER(TEXT(AA2,"MMMM"))</f>
        <v>Agosto</v>
      </c>
      <c r="AB4" s="179" t="str">
        <f ca="1">(TEXT(AB2,"MMMM"))</f>
        <v>octubre</v>
      </c>
      <c r="AH4" s="3">
        <v>270</v>
      </c>
      <c r="AI4" s="182">
        <f t="shared" ca="1" si="0"/>
        <v>44892</v>
      </c>
      <c r="AJ4" s="3" t="str">
        <f t="shared" ca="1" si="1"/>
        <v>Noviembre</v>
      </c>
    </row>
    <row r="5" spans="1:36" x14ac:dyDescent="0.25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"/>
      <c r="O5" s="38"/>
      <c r="P5" s="15"/>
      <c r="Q5" s="15"/>
      <c r="R5" s="15"/>
      <c r="S5" s="15"/>
      <c r="T5" s="15"/>
      <c r="U5" s="15"/>
      <c r="V5" s="15"/>
      <c r="AA5" s="179" t="str">
        <f ca="1">_xlfn.CONCAT(AA3," / ",AA4," (p)")</f>
        <v>2023 / Agosto (p)</v>
      </c>
      <c r="AB5" s="179">
        <f ca="1">DAY(AB2)</f>
        <v>23</v>
      </c>
      <c r="AH5" s="3">
        <v>240</v>
      </c>
      <c r="AI5" s="182">
        <f t="shared" ca="1" si="0"/>
        <v>44922</v>
      </c>
      <c r="AJ5" s="3" t="str">
        <f t="shared" ca="1" si="1"/>
        <v>Diciembre</v>
      </c>
    </row>
    <row r="6" spans="1:36" x14ac:dyDescent="0.25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"/>
      <c r="O6" s="38"/>
      <c r="P6" s="15"/>
      <c r="Q6" s="15"/>
      <c r="R6" s="15"/>
      <c r="S6" s="15"/>
      <c r="T6" s="15"/>
      <c r="U6" s="15"/>
      <c r="V6" s="15"/>
      <c r="AA6" s="181">
        <f ca="1">MONTH(AA2)</f>
        <v>8</v>
      </c>
      <c r="AB6" s="181" t="str">
        <f ca="1">_xlfn.CONCAT(AB5," de ",AB4," ",AB3)</f>
        <v>23 de octubre 2023</v>
      </c>
      <c r="AH6" s="3">
        <v>210</v>
      </c>
      <c r="AI6" s="182">
        <f t="shared" ca="1" si="0"/>
        <v>44952</v>
      </c>
      <c r="AJ6" s="3" t="str">
        <f t="shared" ca="1" si="1"/>
        <v>Enero</v>
      </c>
    </row>
    <row r="7" spans="1:36" x14ac:dyDescent="0.25">
      <c r="A7" s="39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"/>
      <c r="O7" s="38"/>
      <c r="P7" s="15"/>
      <c r="Q7" s="15"/>
      <c r="R7" s="15"/>
      <c r="S7" s="15"/>
      <c r="T7" s="15"/>
      <c r="U7" s="15"/>
      <c r="V7" s="15"/>
      <c r="AA7" s="3" t="str">
        <f ca="1">(TEXT(AA2,"MMMM"))</f>
        <v>agosto</v>
      </c>
      <c r="AH7" s="3">
        <v>180</v>
      </c>
      <c r="AI7" s="182">
        <f t="shared" ca="1" si="0"/>
        <v>44982</v>
      </c>
      <c r="AJ7" s="3" t="str">
        <f t="shared" ca="1" si="1"/>
        <v>Febrero</v>
      </c>
    </row>
    <row r="8" spans="1:36" x14ac:dyDescent="0.25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"/>
      <c r="O8" s="38"/>
      <c r="P8" s="15"/>
      <c r="Q8" s="15"/>
      <c r="R8" s="15"/>
      <c r="S8" s="15"/>
      <c r="T8" s="15"/>
      <c r="U8" s="15"/>
      <c r="V8" s="15"/>
      <c r="AH8" s="3">
        <v>150</v>
      </c>
      <c r="AI8" s="182">
        <f t="shared" ca="1" si="0"/>
        <v>45012</v>
      </c>
      <c r="AJ8" s="3" t="str">
        <f t="shared" ca="1" si="1"/>
        <v>Marzo</v>
      </c>
    </row>
    <row r="9" spans="1:36" x14ac:dyDescent="0.25">
      <c r="A9" s="39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"/>
      <c r="O9" s="38"/>
      <c r="P9" s="15"/>
      <c r="Q9" s="15"/>
      <c r="R9" s="15"/>
      <c r="S9" s="15"/>
      <c r="T9" s="15"/>
      <c r="U9" s="15"/>
      <c r="V9" s="15"/>
      <c r="Z9" s="3" t="s">
        <v>84</v>
      </c>
      <c r="AA9" s="3" t="str">
        <f ca="1">_xlfn.CONCAT("Variación anual % a ",AA7," ",AA3:AA3,"p")</f>
        <v>Variación anual % a agosto 2023p</v>
      </c>
      <c r="AH9" s="3">
        <v>120</v>
      </c>
      <c r="AI9" s="182">
        <f t="shared" ca="1" si="0"/>
        <v>45042</v>
      </c>
      <c r="AJ9" s="3" t="str">
        <f t="shared" ca="1" si="1"/>
        <v>Abril</v>
      </c>
    </row>
    <row r="10" spans="1:36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"/>
      <c r="O10" s="38"/>
      <c r="P10" s="15"/>
      <c r="Q10" s="15"/>
      <c r="R10" s="15"/>
      <c r="S10" s="15"/>
      <c r="T10" s="15"/>
      <c r="U10" s="15"/>
      <c r="V10" s="15"/>
      <c r="Z10" s="3" t="s">
        <v>85</v>
      </c>
      <c r="AA10" s="3" t="str">
        <f ca="1">_xlfn.CONCAT(Z10,", ",AA7," ",AA3,"p")</f>
        <v>Fuente: DANE, Encuesta mensual manufacturera con enfoque territorial (EMMET), agosto 2023p</v>
      </c>
      <c r="AH10" s="3">
        <v>90</v>
      </c>
      <c r="AI10" s="182">
        <f t="shared" ca="1" si="0"/>
        <v>45072</v>
      </c>
      <c r="AJ10" s="3" t="str">
        <f t="shared" ca="1" si="1"/>
        <v>Mayo</v>
      </c>
    </row>
    <row r="11" spans="1:36" x14ac:dyDescent="0.25">
      <c r="A11" s="39"/>
      <c r="B11" s="206" t="s">
        <v>0</v>
      </c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4"/>
      <c r="O11" s="38"/>
      <c r="P11" s="15"/>
      <c r="Q11" s="15"/>
      <c r="R11" s="15"/>
      <c r="S11" s="15"/>
      <c r="T11" s="15"/>
      <c r="U11" s="15"/>
      <c r="V11" s="15"/>
      <c r="Z11" s="3" t="s">
        <v>55</v>
      </c>
      <c r="AA11" s="3" t="str">
        <f ca="1">_xlfn.CONCAT("Variación año corrido % a ",AA7," ",AA3:AA3,"p")</f>
        <v>Variación año corrido % a agosto 2023p</v>
      </c>
      <c r="AH11" s="3">
        <v>60</v>
      </c>
      <c r="AI11" s="182">
        <f t="shared" ca="1" si="0"/>
        <v>45102</v>
      </c>
      <c r="AJ11" s="3" t="str">
        <f t="shared" ca="1" si="1"/>
        <v>Junio</v>
      </c>
    </row>
    <row r="12" spans="1:36" x14ac:dyDescent="0.25">
      <c r="A12" s="39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0"/>
      <c r="M12" s="40"/>
      <c r="N12" s="4"/>
      <c r="O12" s="38"/>
      <c r="P12" s="15"/>
      <c r="Q12" s="15"/>
      <c r="R12" s="15"/>
      <c r="S12" s="15"/>
      <c r="T12" s="15"/>
      <c r="U12" s="15"/>
      <c r="V12" s="15"/>
      <c r="Z12" s="3" t="s">
        <v>88</v>
      </c>
      <c r="AH12" s="3">
        <v>30</v>
      </c>
      <c r="AI12" s="182">
        <f t="shared" ca="1" si="0"/>
        <v>45132</v>
      </c>
      <c r="AJ12" s="3" t="str">
        <f t="shared" ca="1" si="1"/>
        <v>Julio</v>
      </c>
    </row>
    <row r="13" spans="1:36" x14ac:dyDescent="0.25">
      <c r="A13" s="39"/>
      <c r="B13" s="43" t="s">
        <v>52</v>
      </c>
      <c r="C13" s="42"/>
      <c r="D13" s="42"/>
      <c r="G13" s="44" t="s">
        <v>70</v>
      </c>
      <c r="H13" s="42"/>
      <c r="I13" s="42"/>
      <c r="J13" s="42"/>
      <c r="K13" s="42"/>
      <c r="L13" s="40"/>
      <c r="M13" s="40"/>
      <c r="N13" s="4"/>
      <c r="O13" s="38"/>
      <c r="P13" s="15"/>
      <c r="Q13" s="15"/>
      <c r="R13" s="15"/>
      <c r="S13" s="15"/>
      <c r="T13" s="15"/>
      <c r="U13" s="15"/>
      <c r="V13" s="15"/>
      <c r="Z13" s="3" t="s">
        <v>90</v>
      </c>
      <c r="AA13" s="3" t="str">
        <f ca="1">_xlfn.CONCAT(Z13,AA7," ",AA3,"p")</f>
        <v>Variación anual % y contribución (puntos porcentuales) a agosto 2023p</v>
      </c>
      <c r="AH13" s="3">
        <v>0</v>
      </c>
      <c r="AI13" s="182">
        <f t="shared" ca="1" si="0"/>
        <v>45162</v>
      </c>
      <c r="AJ13" s="3" t="str">
        <f t="shared" ca="1" si="1"/>
        <v>Agosto</v>
      </c>
    </row>
    <row r="14" spans="1:36" x14ac:dyDescent="0.25">
      <c r="A14" s="39"/>
      <c r="B14" s="42"/>
      <c r="C14" s="42"/>
      <c r="D14" s="42"/>
      <c r="G14" s="42"/>
      <c r="H14" s="42"/>
      <c r="I14" s="42"/>
      <c r="J14" s="42"/>
      <c r="K14" s="42"/>
      <c r="L14" s="40"/>
      <c r="M14" s="40"/>
      <c r="N14" s="4"/>
      <c r="O14" s="38"/>
      <c r="P14" s="15"/>
      <c r="Q14" s="15"/>
      <c r="R14" s="15"/>
      <c r="S14" s="15"/>
      <c r="T14" s="15"/>
      <c r="U14" s="15"/>
      <c r="V14" s="15"/>
      <c r="Z14" s="3" t="s">
        <v>89</v>
      </c>
      <c r="AA14" s="3" t="str">
        <f ca="1">_xlfn.CONCAT(Z14,AA7," ",AA3,"p")</f>
        <v>Contribución anual (p.p) a agosto 2023p</v>
      </c>
    </row>
    <row r="15" spans="1:36" ht="16.5" customHeight="1" x14ac:dyDescent="0.25">
      <c r="A15" s="39"/>
      <c r="B15" s="43" t="s">
        <v>53</v>
      </c>
      <c r="C15" s="45"/>
      <c r="D15" s="45"/>
      <c r="G15" s="44" t="s">
        <v>54</v>
      </c>
      <c r="H15" s="12"/>
      <c r="I15" s="44" t="s">
        <v>55</v>
      </c>
      <c r="K15" s="35"/>
      <c r="L15" s="42"/>
      <c r="M15" s="42"/>
      <c r="N15" s="4"/>
      <c r="O15" s="12"/>
      <c r="Z15" s="3" t="s">
        <v>91</v>
      </c>
      <c r="AA15" s="3" t="str">
        <f ca="1">_xlfn.CONCAT(Z15,AA7," ",AA3,"p")</f>
        <v>Contribución año corrido (p.p) a agosto 2023p</v>
      </c>
    </row>
    <row r="16" spans="1:36" x14ac:dyDescent="0.25">
      <c r="A16" s="39"/>
      <c r="B16" s="46"/>
      <c r="C16" s="47"/>
      <c r="D16" s="47"/>
      <c r="G16" s="46"/>
      <c r="H16" s="12"/>
      <c r="J16" s="47"/>
      <c r="L16" s="48"/>
      <c r="M16" s="48"/>
      <c r="N16" s="4"/>
      <c r="O16" s="12"/>
      <c r="Z16" s="3" t="s">
        <v>92</v>
      </c>
      <c r="AA16" s="3" t="str">
        <f ca="1">_xlfn.CONCAT(Z16,AA7," ",AA3,"p")</f>
        <v>Variación año corrido % y contribución (puntos porcentuales) a agosto 2023p</v>
      </c>
    </row>
    <row r="17" spans="1:15" ht="17.25" customHeight="1" x14ac:dyDescent="0.25">
      <c r="A17" s="39"/>
      <c r="B17" s="43" t="s">
        <v>56</v>
      </c>
      <c r="C17" s="49"/>
      <c r="D17" s="49"/>
      <c r="E17" s="50"/>
      <c r="G17" s="55" t="s">
        <v>57</v>
      </c>
      <c r="H17" s="55"/>
      <c r="I17" s="55" t="s">
        <v>59</v>
      </c>
      <c r="J17" s="55"/>
      <c r="K17" s="55" t="s">
        <v>61</v>
      </c>
      <c r="L17" s="55"/>
      <c r="M17" s="52"/>
      <c r="N17" s="4"/>
      <c r="O17" s="12"/>
    </row>
    <row r="18" spans="1:15" ht="17.25" customHeight="1" x14ac:dyDescent="0.25">
      <c r="A18" s="39"/>
      <c r="B18" s="43"/>
      <c r="C18" s="49"/>
      <c r="D18" s="49"/>
      <c r="E18" s="50"/>
      <c r="G18" s="55" t="s">
        <v>58</v>
      </c>
      <c r="H18" s="55"/>
      <c r="I18" s="55" t="s">
        <v>60</v>
      </c>
      <c r="J18" s="55"/>
      <c r="K18" s="55" t="s">
        <v>62</v>
      </c>
      <c r="L18" s="55"/>
      <c r="M18" s="52"/>
      <c r="N18" s="4"/>
      <c r="O18" s="12"/>
    </row>
    <row r="19" spans="1:15" ht="17.25" customHeight="1" x14ac:dyDescent="0.25">
      <c r="A19" s="39"/>
      <c r="B19" s="43"/>
      <c r="C19" s="49"/>
      <c r="D19" s="49"/>
      <c r="E19" s="50"/>
      <c r="G19" s="53"/>
      <c r="H19" s="51"/>
      <c r="I19" s="53"/>
      <c r="J19" s="54"/>
      <c r="L19" s="52"/>
      <c r="M19" s="52"/>
      <c r="N19" s="4"/>
      <c r="O19" s="12"/>
    </row>
    <row r="20" spans="1:15" ht="17.25" customHeight="1" x14ac:dyDescent="0.25">
      <c r="A20" s="39"/>
      <c r="B20" s="43" t="s">
        <v>63</v>
      </c>
      <c r="C20" s="49"/>
      <c r="D20" s="49"/>
      <c r="E20" s="50"/>
      <c r="G20" s="55" t="s">
        <v>64</v>
      </c>
      <c r="H20" s="55"/>
      <c r="I20" s="55" t="s">
        <v>66</v>
      </c>
      <c r="J20" s="55"/>
      <c r="K20" s="55" t="s">
        <v>68</v>
      </c>
      <c r="L20" s="55"/>
      <c r="M20" s="52"/>
      <c r="N20" s="4"/>
      <c r="O20" s="12"/>
    </row>
    <row r="21" spans="1:15" ht="16.5" customHeight="1" x14ac:dyDescent="0.25">
      <c r="A21" s="39"/>
      <c r="C21" s="49"/>
      <c r="D21" s="49"/>
      <c r="G21" s="55" t="s">
        <v>65</v>
      </c>
      <c r="H21" s="55"/>
      <c r="I21" s="55" t="s">
        <v>67</v>
      </c>
      <c r="J21" s="55"/>
      <c r="K21" s="55" t="s">
        <v>69</v>
      </c>
      <c r="L21" s="55"/>
      <c r="M21" s="57"/>
      <c r="N21" s="4"/>
      <c r="O21" s="12"/>
    </row>
    <row r="22" spans="1:15" ht="16.5" customHeight="1" x14ac:dyDescent="0.25">
      <c r="A22" s="39"/>
      <c r="B22" s="49"/>
      <c r="C22" s="49"/>
      <c r="D22" s="49"/>
      <c r="G22" s="35"/>
      <c r="H22" s="12"/>
      <c r="I22" s="49"/>
      <c r="J22" s="56"/>
      <c r="L22" s="57"/>
      <c r="M22" s="57"/>
      <c r="N22" s="4"/>
      <c r="O22" s="12"/>
    </row>
    <row r="23" spans="1:15" ht="16.5" customHeight="1" x14ac:dyDescent="0.25">
      <c r="A23" s="39"/>
      <c r="B23" s="49"/>
      <c r="C23" s="49"/>
      <c r="D23" s="49"/>
      <c r="E23" s="58"/>
      <c r="F23" s="56"/>
      <c r="G23" s="12"/>
      <c r="I23" s="56"/>
      <c r="J23" s="12"/>
      <c r="L23" s="57"/>
      <c r="M23" s="57"/>
      <c r="N23" s="4"/>
      <c r="O23" s="12"/>
    </row>
    <row r="24" spans="1:15" ht="16.5" customHeight="1" x14ac:dyDescent="0.25">
      <c r="A24" s="39"/>
      <c r="B24" s="49"/>
      <c r="C24" s="49"/>
      <c r="D24" s="49"/>
      <c r="E24" s="58"/>
      <c r="F24" s="56"/>
      <c r="G24" s="12"/>
      <c r="I24" s="56"/>
      <c r="J24" s="12"/>
      <c r="L24" s="57"/>
      <c r="M24" s="57"/>
      <c r="N24" s="4"/>
      <c r="O24" s="12"/>
    </row>
    <row r="25" spans="1:15" ht="16.5" customHeight="1" x14ac:dyDescent="0.25">
      <c r="A25" s="39"/>
      <c r="B25" s="49"/>
      <c r="C25" s="49"/>
      <c r="D25" s="49"/>
      <c r="E25" s="58"/>
      <c r="F25" s="56"/>
      <c r="G25" s="12"/>
      <c r="I25" s="56"/>
      <c r="J25" s="12"/>
      <c r="L25" s="57"/>
      <c r="M25" s="57"/>
      <c r="N25" s="4"/>
      <c r="O25" s="12"/>
    </row>
    <row r="26" spans="1:15" ht="16.5" customHeight="1" x14ac:dyDescent="0.25">
      <c r="A26" s="165" t="s">
        <v>95</v>
      </c>
      <c r="B26" s="49"/>
      <c r="C26" s="49"/>
      <c r="D26" s="49"/>
      <c r="E26" s="58"/>
      <c r="F26" s="56"/>
      <c r="G26" s="12"/>
      <c r="I26" s="56"/>
      <c r="J26" s="12"/>
      <c r="L26" s="57"/>
      <c r="M26" s="57"/>
      <c r="N26" s="4"/>
      <c r="O26" s="12"/>
    </row>
    <row r="27" spans="1:15" ht="16.5" customHeight="1" x14ac:dyDescent="0.25">
      <c r="A27" s="165" t="s">
        <v>71</v>
      </c>
      <c r="C27" s="49"/>
      <c r="D27" s="49"/>
      <c r="E27" s="58"/>
      <c r="F27" s="56"/>
      <c r="G27" s="12"/>
      <c r="I27" s="56"/>
      <c r="J27" s="12"/>
      <c r="L27" s="57"/>
      <c r="M27" s="57"/>
      <c r="N27" s="4"/>
      <c r="O27" s="12"/>
    </row>
    <row r="28" spans="1:15" ht="16.5" customHeight="1" x14ac:dyDescent="0.25">
      <c r="A28" s="165" t="s">
        <v>81</v>
      </c>
      <c r="C28" s="49"/>
      <c r="D28" s="49"/>
      <c r="E28" s="56"/>
      <c r="F28" s="58"/>
      <c r="G28" s="59"/>
      <c r="H28" s="53"/>
      <c r="I28" s="12"/>
      <c r="J28" s="12"/>
      <c r="M28" s="57"/>
      <c r="N28" s="60"/>
      <c r="O28" s="12"/>
    </row>
    <row r="29" spans="1:15" ht="16.5" customHeight="1" x14ac:dyDescent="0.25">
      <c r="A29" s="165" t="s">
        <v>100</v>
      </c>
      <c r="C29" s="49"/>
      <c r="D29" s="49"/>
      <c r="E29" s="56"/>
      <c r="F29" s="58"/>
      <c r="G29" s="59"/>
      <c r="H29" s="53"/>
      <c r="I29" s="12"/>
      <c r="J29" s="12"/>
      <c r="M29" s="57"/>
      <c r="N29" s="60"/>
      <c r="O29" s="12"/>
    </row>
    <row r="30" spans="1:15" x14ac:dyDescent="0.25">
      <c r="A30" s="34" t="s">
        <v>72</v>
      </c>
      <c r="B30" s="177" t="str">
        <f ca="1">AD2</f>
        <v>Octubre 2023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61"/>
    </row>
  </sheetData>
  <mergeCells count="1">
    <mergeCell ref="B11:M11"/>
  </mergeCells>
  <hyperlinks>
    <hyperlink ref="G15" location="'Industria variación anual'!A1" display="Industria variación anual" xr:uid="{00000000-0004-0000-0000-000000000000}"/>
    <hyperlink ref="I15" location="'Industria variación corrido'!A1" display="'Industria variación corrido" xr:uid="{00000000-0004-0000-0000-000001000000}"/>
    <hyperlink ref="G17" location="'Producción dptos anual'!A1" display="Producción real var anual" xr:uid="{00000000-0004-0000-0000-000002000000}"/>
    <hyperlink ref="G18" location="'Producción dptos corrido'!A1" display="Producción real var corrido" xr:uid="{00000000-0004-0000-0000-000003000000}"/>
    <hyperlink ref="I17" location="'Ventas dptos anual'!A1" display="Ventas reales var anual" xr:uid="{00000000-0004-0000-0000-000004000000}"/>
    <hyperlink ref="I18" location="'Ventas dptos corrido'!A1" display="Ventas reales var corrido" xr:uid="{00000000-0004-0000-0000-000005000000}"/>
    <hyperlink ref="K17" location="'Ocupados dptos anual'!A1" display="Personal ocup var anual" xr:uid="{00000000-0004-0000-0000-000006000000}"/>
    <hyperlink ref="K18" location="'Ocupados dptos corrido'!A1" display="Personal ocup var corrido" xr:uid="{00000000-0004-0000-0000-000007000000}"/>
    <hyperlink ref="G20" location="'Producción Bogotá anual'!A1" display="Producción Bogotá var anual" xr:uid="{00000000-0004-0000-0000-000008000000}"/>
    <hyperlink ref="G21" location="'Producción Bogotá corrido'!A1" display="Producción Bogotá var corrido" xr:uid="{00000000-0004-0000-0000-000009000000}"/>
    <hyperlink ref="I20" location="'Ventas Bogotá anual'!A1" display="Ventas Bogotá var anual" xr:uid="{00000000-0004-0000-0000-00000A000000}"/>
    <hyperlink ref="I21" location="'Ventas Bogotá corrido'!A1" display="Ventas Bogotá var corrido" xr:uid="{00000000-0004-0000-0000-00000B000000}"/>
    <hyperlink ref="K20" location="'Ocupados Bogotá anual'!A1" display="Personal ocup Bogotá var anual" xr:uid="{00000000-0004-0000-0000-00000C000000}"/>
    <hyperlink ref="K21" location="'Ocupados Bogotá corrido'!A1" display="Personal ocup Bogotá var corrido" xr:uid="{00000000-0004-0000-0000-00000D000000}"/>
    <hyperlink ref="G13" location="'Producción departamentos'!A1" display="Producción real departamentos" xr:uid="{00000000-0004-0000-0000-00000E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3"/>
    <pageSetUpPr fitToPage="1"/>
  </sheetPr>
  <dimension ref="A1:AX65"/>
  <sheetViews>
    <sheetView zoomScaleNormal="100" workbookViewId="0">
      <selection activeCell="B50" sqref="B50:N50"/>
    </sheetView>
  </sheetViews>
  <sheetFormatPr baseColWidth="10" defaultColWidth="10.88671875" defaultRowHeight="14.4" x14ac:dyDescent="0.3"/>
  <cols>
    <col min="1" max="1" width="3.6640625" style="10" customWidth="1"/>
    <col min="2" max="2" width="19.109375" style="10" customWidth="1"/>
    <col min="3" max="14" width="10.6640625" style="10" customWidth="1"/>
    <col min="15" max="16" width="3.6640625" style="10" customWidth="1"/>
    <col min="17" max="25" width="7.6640625" style="10" customWidth="1"/>
    <col min="26" max="33" width="7.6640625" style="3" customWidth="1"/>
    <col min="34" max="34" width="7.109375" style="3" customWidth="1"/>
    <col min="35" max="35" width="11" style="3" customWidth="1"/>
    <col min="36" max="36" width="10.6640625" style="3" customWidth="1"/>
    <col min="37" max="37" width="10.88671875" style="3"/>
    <col min="38" max="38" width="10" style="3" customWidth="1"/>
    <col min="39" max="39" width="14.109375" style="199" bestFit="1" customWidth="1"/>
    <col min="40" max="48" width="10.88671875" style="3"/>
    <col min="49" max="16384" width="10.88671875" style="10"/>
  </cols>
  <sheetData>
    <row r="1" spans="1:50" x14ac:dyDescent="0.3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8"/>
      <c r="AA1" s="188"/>
      <c r="AB1" s="188"/>
      <c r="AC1" s="188"/>
      <c r="AD1" s="188"/>
      <c r="AE1" s="188"/>
      <c r="AF1" s="188"/>
      <c r="AG1" s="188"/>
      <c r="AH1" s="9"/>
      <c r="AI1" s="205"/>
      <c r="AJ1" s="205"/>
    </row>
    <row r="2" spans="1:50" x14ac:dyDescent="0.3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8"/>
      <c r="AA2" s="188"/>
      <c r="AB2" s="188"/>
      <c r="AC2" s="188"/>
      <c r="AD2" s="188"/>
      <c r="AE2" s="188"/>
      <c r="AF2" s="188"/>
      <c r="AG2" s="188"/>
      <c r="AH2" s="9"/>
    </row>
    <row r="3" spans="1:50" x14ac:dyDescent="0.3">
      <c r="A3" s="39"/>
      <c r="B3" s="160"/>
      <c r="C3" s="160"/>
      <c r="D3" s="160"/>
      <c r="E3" s="160"/>
      <c r="F3" s="160"/>
      <c r="G3" s="160"/>
      <c r="H3" s="160"/>
      <c r="I3" s="160"/>
      <c r="J3" s="12"/>
      <c r="K3" s="12"/>
      <c r="L3" s="12"/>
      <c r="M3" s="12"/>
      <c r="N3" s="12"/>
      <c r="O3" s="41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8"/>
      <c r="AA3" s="188"/>
      <c r="AB3" s="188"/>
      <c r="AC3" s="188"/>
      <c r="AD3" s="188"/>
      <c r="AE3" s="188"/>
      <c r="AF3" s="188"/>
      <c r="AG3" s="188"/>
      <c r="AH3" s="9"/>
    </row>
    <row r="4" spans="1:50" x14ac:dyDescent="0.3">
      <c r="A4" s="39"/>
      <c r="B4" s="160"/>
      <c r="C4" s="160"/>
      <c r="D4" s="160"/>
      <c r="E4" s="160"/>
      <c r="F4" s="160"/>
      <c r="G4" s="160"/>
      <c r="H4" s="160"/>
      <c r="I4" s="160"/>
      <c r="J4" s="12"/>
      <c r="K4" s="12"/>
      <c r="L4" s="12"/>
      <c r="M4" s="12"/>
      <c r="N4" s="12"/>
      <c r="O4" s="41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8"/>
      <c r="AA4" s="188"/>
      <c r="AB4" s="188"/>
      <c r="AC4" s="188"/>
      <c r="AD4" s="188"/>
      <c r="AE4" s="188"/>
      <c r="AF4" s="188"/>
      <c r="AG4" s="188"/>
      <c r="AH4" s="9"/>
    </row>
    <row r="5" spans="1:50" x14ac:dyDescent="0.3">
      <c r="A5" s="39"/>
      <c r="B5" s="160"/>
      <c r="C5" s="160"/>
      <c r="D5" s="160"/>
      <c r="E5" s="160"/>
      <c r="F5" s="160"/>
      <c r="G5" s="160"/>
      <c r="H5" s="160"/>
      <c r="I5" s="160"/>
      <c r="J5" s="12"/>
      <c r="K5" s="12"/>
      <c r="L5" s="12"/>
      <c r="M5" s="12"/>
      <c r="N5" s="12"/>
      <c r="O5" s="41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8"/>
      <c r="AA5" s="188"/>
      <c r="AB5" s="188"/>
      <c r="AC5" s="188"/>
      <c r="AD5" s="188"/>
      <c r="AE5" s="188"/>
      <c r="AF5" s="188"/>
      <c r="AG5" s="188"/>
      <c r="AH5" s="9"/>
    </row>
    <row r="6" spans="1:50" x14ac:dyDescent="0.3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8"/>
      <c r="AA6" s="188"/>
      <c r="AB6" s="188"/>
      <c r="AC6" s="188"/>
      <c r="AD6" s="188"/>
      <c r="AE6" s="188"/>
      <c r="AF6" s="188"/>
      <c r="AG6" s="188"/>
      <c r="AH6" s="9"/>
    </row>
    <row r="7" spans="1:50" x14ac:dyDescent="0.3">
      <c r="A7" s="39"/>
      <c r="B7" s="121"/>
      <c r="C7" s="121"/>
      <c r="D7" s="121"/>
      <c r="E7" s="121"/>
      <c r="F7" s="121"/>
      <c r="G7" s="121"/>
      <c r="H7" s="121"/>
      <c r="I7" s="121"/>
      <c r="J7" s="12"/>
      <c r="K7" s="12"/>
      <c r="L7" s="12"/>
      <c r="M7" s="12"/>
      <c r="N7" s="12"/>
      <c r="O7" s="41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8"/>
      <c r="AA7" s="188"/>
      <c r="AB7" s="188"/>
      <c r="AC7" s="188"/>
      <c r="AD7" s="188"/>
      <c r="AE7" s="188"/>
      <c r="AF7" s="188"/>
      <c r="AG7" s="188"/>
      <c r="AH7" s="9"/>
    </row>
    <row r="8" spans="1:50" x14ac:dyDescent="0.3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2"/>
      <c r="AA8" s="2"/>
      <c r="AB8" s="2"/>
      <c r="AC8" s="2"/>
      <c r="AD8" s="2"/>
      <c r="AE8" s="2"/>
      <c r="AF8" s="2"/>
      <c r="AG8" s="2"/>
    </row>
    <row r="9" spans="1:50" x14ac:dyDescent="0.3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2"/>
      <c r="AA9" s="2"/>
      <c r="AB9" s="2"/>
      <c r="AC9" s="2"/>
      <c r="AD9" s="2"/>
      <c r="AE9" s="2"/>
      <c r="AF9" s="2"/>
      <c r="AG9" s="2"/>
    </row>
    <row r="10" spans="1:50" x14ac:dyDescent="0.3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2"/>
      <c r="AA10" s="2"/>
      <c r="AB10" s="2"/>
      <c r="AC10" s="2"/>
      <c r="AD10" s="2"/>
      <c r="AE10" s="2"/>
      <c r="AF10" s="2"/>
      <c r="AG10" s="2"/>
    </row>
    <row r="11" spans="1:50" x14ac:dyDescent="0.3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2"/>
      <c r="AA11" s="2"/>
      <c r="AB11" s="2"/>
      <c r="AC11" s="2"/>
      <c r="AD11" s="2"/>
      <c r="AE11" s="2"/>
      <c r="AF11" s="2"/>
      <c r="AG11" s="2"/>
    </row>
    <row r="12" spans="1:50" x14ac:dyDescent="0.3">
      <c r="A12" s="12"/>
      <c r="B12" s="214" t="s">
        <v>77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2"/>
      <c r="AA12" s="2"/>
      <c r="AB12" s="2"/>
      <c r="AC12" s="2"/>
      <c r="AD12" s="2"/>
      <c r="AE12" s="2"/>
      <c r="AF12" s="2"/>
      <c r="AG12" s="2"/>
      <c r="AH12" s="132"/>
    </row>
    <row r="13" spans="1:50" x14ac:dyDescent="0.3">
      <c r="A13" s="12"/>
      <c r="B13" s="218" t="s">
        <v>113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2"/>
      <c r="AA13" s="2"/>
      <c r="AB13" s="2"/>
      <c r="AC13" s="2"/>
      <c r="AD13" s="2"/>
      <c r="AE13" s="2"/>
      <c r="AF13" s="2"/>
      <c r="AG13" s="2"/>
      <c r="AH13" s="132"/>
    </row>
    <row r="14" spans="1:50" x14ac:dyDescent="0.3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2"/>
      <c r="AA14" s="2"/>
      <c r="AB14" s="2"/>
      <c r="AC14" s="2"/>
      <c r="AD14" s="2"/>
      <c r="AE14" s="2"/>
      <c r="AF14" s="2"/>
      <c r="AG14" s="2"/>
      <c r="AH14" s="132"/>
    </row>
    <row r="15" spans="1:50" ht="15.75" customHeight="1" x14ac:dyDescent="0.3">
      <c r="A15" s="39"/>
      <c r="B15" s="120"/>
      <c r="C15" s="216" t="s">
        <v>94</v>
      </c>
      <c r="D15" s="216"/>
      <c r="E15" s="216"/>
      <c r="F15" s="216"/>
      <c r="G15" s="216" t="s">
        <v>98</v>
      </c>
      <c r="H15" s="216"/>
      <c r="I15" s="216"/>
      <c r="J15" s="216"/>
      <c r="K15" s="216"/>
      <c r="L15" s="216"/>
      <c r="M15" s="216"/>
      <c r="N15" s="216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2"/>
      <c r="AA15" s="2"/>
      <c r="AB15" s="2"/>
      <c r="AC15" s="2"/>
      <c r="AD15" s="2"/>
      <c r="AE15" s="2"/>
      <c r="AF15" s="2"/>
      <c r="AG15" s="2"/>
      <c r="AH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22"/>
      <c r="AX15" s="122"/>
    </row>
    <row r="16" spans="1:50" ht="12" customHeight="1" x14ac:dyDescent="0.3">
      <c r="A16" s="39"/>
      <c r="B16" s="175"/>
      <c r="C16" s="123" t="s">
        <v>102</v>
      </c>
      <c r="D16" s="123" t="s">
        <v>101</v>
      </c>
      <c r="E16" s="123" t="s">
        <v>104</v>
      </c>
      <c r="F16" s="123" t="s">
        <v>105</v>
      </c>
      <c r="G16" s="123" t="s">
        <v>106</v>
      </c>
      <c r="H16" s="123" t="s">
        <v>107</v>
      </c>
      <c r="I16" s="123" t="s">
        <v>108</v>
      </c>
      <c r="J16" s="123" t="s">
        <v>110</v>
      </c>
      <c r="K16" s="123" t="s">
        <v>112</v>
      </c>
      <c r="L16" s="123" t="s">
        <v>114</v>
      </c>
      <c r="M16" s="123" t="s">
        <v>115</v>
      </c>
      <c r="N16" s="123" t="s">
        <v>103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2"/>
      <c r="AA16" s="2"/>
      <c r="AB16" s="2"/>
      <c r="AC16" s="2"/>
      <c r="AD16" s="2"/>
      <c r="AE16" s="2"/>
      <c r="AF16" s="2"/>
      <c r="AG16" s="2"/>
      <c r="AH16" s="132"/>
      <c r="AN16" s="132"/>
      <c r="AO16" s="132"/>
      <c r="AP16" s="132"/>
    </row>
    <row r="17" spans="1:48" x14ac:dyDescent="0.3">
      <c r="A17" s="39"/>
      <c r="B17" s="162" t="s">
        <v>19</v>
      </c>
      <c r="C17" s="128">
        <v>3.4176198423598425</v>
      </c>
      <c r="D17" s="128">
        <v>3.2158152883436264</v>
      </c>
      <c r="E17" s="128">
        <v>3.0046465491286645</v>
      </c>
      <c r="F17" s="128">
        <v>2.7365654489721392</v>
      </c>
      <c r="G17" s="128">
        <v>-1.2316915956074981</v>
      </c>
      <c r="H17" s="128">
        <v>-1.2122149207575816</v>
      </c>
      <c r="I17" s="128">
        <v>-1.1366210816821987</v>
      </c>
      <c r="J17" s="128">
        <v>-1.2551978311415968</v>
      </c>
      <c r="K17" s="128">
        <v>-1.6038324386355107</v>
      </c>
      <c r="L17" s="128">
        <v>-1.8562284841291632</v>
      </c>
      <c r="M17" s="128">
        <v>-2.0496178223057271</v>
      </c>
      <c r="N17" s="125">
        <v>-2.3210366408848104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2"/>
      <c r="AA17" s="2"/>
      <c r="AB17" s="2"/>
      <c r="AC17" s="2"/>
      <c r="AD17" s="2"/>
      <c r="AE17" s="2"/>
      <c r="AF17" s="2"/>
      <c r="AG17" s="2"/>
      <c r="AH17" s="132"/>
      <c r="AI17" s="193"/>
      <c r="AN17" s="133"/>
      <c r="AP17" s="133"/>
      <c r="AQ17" s="133"/>
      <c r="AR17" s="133"/>
      <c r="AS17" s="133"/>
      <c r="AT17" s="133"/>
      <c r="AU17" s="133"/>
      <c r="AV17" s="133"/>
    </row>
    <row r="18" spans="1:48" x14ac:dyDescent="0.3">
      <c r="A18" s="39"/>
      <c r="B18" s="162" t="s">
        <v>24</v>
      </c>
      <c r="C18" s="128">
        <v>7.2476588007285514</v>
      </c>
      <c r="D18" s="128">
        <v>6.9503846502941613</v>
      </c>
      <c r="E18" s="128">
        <v>6.6986859810620025</v>
      </c>
      <c r="F18" s="128">
        <v>6.6128152692569664</v>
      </c>
      <c r="G18" s="128">
        <v>2.443991853360461</v>
      </c>
      <c r="H18" s="128">
        <v>2.693796422219874</v>
      </c>
      <c r="I18" s="128">
        <v>2.8600808700501634</v>
      </c>
      <c r="J18" s="128">
        <v>3.0991317734391677</v>
      </c>
      <c r="K18" s="128">
        <v>3.1257806645016206</v>
      </c>
      <c r="L18" s="128">
        <v>2.8212989910958663</v>
      </c>
      <c r="M18" s="128">
        <v>2.5468092741741666</v>
      </c>
      <c r="N18" s="125">
        <v>2.2302095544425082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2"/>
      <c r="AA18" s="2"/>
      <c r="AB18" s="2"/>
      <c r="AC18" s="2"/>
      <c r="AD18" s="2"/>
      <c r="AE18" s="2"/>
      <c r="AF18" s="2"/>
      <c r="AG18" s="2"/>
      <c r="AH18" s="132"/>
    </row>
    <row r="19" spans="1:48" x14ac:dyDescent="0.3">
      <c r="A19" s="39"/>
      <c r="B19" s="164" t="s">
        <v>20</v>
      </c>
      <c r="C19" s="125">
        <v>6.3017059673723619</v>
      </c>
      <c r="D19" s="125">
        <v>6.1640390966722913</v>
      </c>
      <c r="E19" s="125">
        <v>6.0226717082884074</v>
      </c>
      <c r="F19" s="125">
        <v>5.8953516544750562</v>
      </c>
      <c r="G19" s="125">
        <v>3.2242352621787429</v>
      </c>
      <c r="H19" s="125">
        <v>3.1699662475574097</v>
      </c>
      <c r="I19" s="125">
        <v>2.8950772970218308</v>
      </c>
      <c r="J19" s="125">
        <v>2.5044576146202147</v>
      </c>
      <c r="K19" s="125">
        <v>2.1176017193179408</v>
      </c>
      <c r="L19" s="125">
        <v>1.5564819254745066</v>
      </c>
      <c r="M19" s="125">
        <v>1.115660316419298</v>
      </c>
      <c r="N19" s="125">
        <v>0.74680224753740365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2"/>
      <c r="AA19" s="2"/>
      <c r="AB19" s="2"/>
      <c r="AC19" s="2"/>
      <c r="AD19" s="2"/>
      <c r="AE19" s="2"/>
      <c r="AF19" s="2"/>
      <c r="AG19" s="2"/>
      <c r="AH19" s="132"/>
      <c r="AI19" s="193"/>
    </row>
    <row r="20" spans="1:48" x14ac:dyDescent="0.3">
      <c r="A20" s="39"/>
      <c r="B20" s="162" t="s">
        <v>13</v>
      </c>
      <c r="C20" s="128">
        <v>5.6632202021754896</v>
      </c>
      <c r="D20" s="128">
        <v>5.3473431980775477</v>
      </c>
      <c r="E20" s="128">
        <v>5.2793272193983665</v>
      </c>
      <c r="F20" s="128">
        <v>5.1218395209978951</v>
      </c>
      <c r="G20" s="128">
        <v>4.3786903735155702</v>
      </c>
      <c r="H20" s="128">
        <v>3.8962319984217952</v>
      </c>
      <c r="I20" s="128">
        <v>3.6545430729598927</v>
      </c>
      <c r="J20" s="128">
        <v>3.5640849897189852</v>
      </c>
      <c r="K20" s="128">
        <v>3.461207906867747</v>
      </c>
      <c r="L20" s="128">
        <v>3.2436940205560427</v>
      </c>
      <c r="M20" s="128">
        <v>2.8243404775804226</v>
      </c>
      <c r="N20" s="125">
        <v>2.4449501534674178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2"/>
      <c r="AA20" s="2"/>
      <c r="AB20" s="2"/>
      <c r="AC20" s="2"/>
      <c r="AD20" s="2"/>
      <c r="AE20" s="2"/>
      <c r="AF20" s="2"/>
      <c r="AG20" s="2"/>
      <c r="AH20" s="132"/>
    </row>
    <row r="21" spans="1:48" x14ac:dyDescent="0.3">
      <c r="A21" s="39"/>
      <c r="B21" s="162" t="s">
        <v>29</v>
      </c>
      <c r="C21" s="128">
        <v>7.1809936316658662</v>
      </c>
      <c r="D21" s="128">
        <v>6.870302377885884</v>
      </c>
      <c r="E21" s="128">
        <v>6.4619933901548521</v>
      </c>
      <c r="F21" s="128">
        <v>6.2513922036595337</v>
      </c>
      <c r="G21" s="128">
        <v>3.8965976050180817</v>
      </c>
      <c r="H21" s="128">
        <v>2.2121014964216146</v>
      </c>
      <c r="I21" s="128">
        <v>1.646292769826152</v>
      </c>
      <c r="J21" s="128">
        <v>1.1567829545974018</v>
      </c>
      <c r="K21" s="128">
        <v>0.701563067975286</v>
      </c>
      <c r="L21" s="128">
        <v>0.31400018115397277</v>
      </c>
      <c r="M21" s="128">
        <v>-0.1366261084759568</v>
      </c>
      <c r="N21" s="125">
        <v>-0.31304191158252337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2"/>
      <c r="AA21" s="2"/>
      <c r="AB21" s="2"/>
      <c r="AC21" s="2"/>
      <c r="AD21" s="2"/>
      <c r="AE21" s="2"/>
      <c r="AF21" s="2"/>
      <c r="AG21" s="2"/>
      <c r="AH21" s="132"/>
    </row>
    <row r="22" spans="1:48" x14ac:dyDescent="0.3">
      <c r="A22" s="39"/>
      <c r="B22" s="162" t="s">
        <v>25</v>
      </c>
      <c r="C22" s="128">
        <v>0.84095955233609576</v>
      </c>
      <c r="D22" s="128">
        <v>0.49625121294385455</v>
      </c>
      <c r="E22" s="128">
        <v>0.33225540736598891</v>
      </c>
      <c r="F22" s="128">
        <v>0.14812689362517784</v>
      </c>
      <c r="G22" s="128">
        <v>-5.4666041401487337</v>
      </c>
      <c r="H22" s="128">
        <v>-5.624360117573235</v>
      </c>
      <c r="I22" s="128">
        <v>-5.2368443998779384</v>
      </c>
      <c r="J22" s="128">
        <v>-4.7404654961208825</v>
      </c>
      <c r="K22" s="128">
        <v>-4.1577954982912608</v>
      </c>
      <c r="L22" s="128">
        <v>-3.8809825465825232</v>
      </c>
      <c r="M22" s="128">
        <v>-3.6690037211656756</v>
      </c>
      <c r="N22" s="125">
        <v>-3.5248417890356598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2"/>
      <c r="AA22" s="2"/>
      <c r="AB22" s="2"/>
      <c r="AC22" s="2"/>
      <c r="AD22" s="2"/>
      <c r="AE22" s="2"/>
      <c r="AF22" s="2"/>
      <c r="AG22" s="2"/>
      <c r="AH22" s="132"/>
    </row>
    <row r="23" spans="1:48" x14ac:dyDescent="0.3">
      <c r="A23" s="39"/>
      <c r="B23" s="162" t="s">
        <v>27</v>
      </c>
      <c r="C23" s="128">
        <v>7.4489921302217432</v>
      </c>
      <c r="D23" s="128">
        <v>7.1889042460268948</v>
      </c>
      <c r="E23" s="128">
        <v>6.9198518730553715</v>
      </c>
      <c r="F23" s="128">
        <v>6.5439024923471978</v>
      </c>
      <c r="G23" s="128">
        <v>2.168592794017643</v>
      </c>
      <c r="H23" s="128">
        <v>1.8283632438267139</v>
      </c>
      <c r="I23" s="128">
        <v>1.6179564069283003</v>
      </c>
      <c r="J23" s="128">
        <v>1.1407479164230461</v>
      </c>
      <c r="K23" s="128">
        <v>0.71530187600543638</v>
      </c>
      <c r="L23" s="128">
        <v>0.14192199790963311</v>
      </c>
      <c r="M23" s="128">
        <v>-0.25531515464405352</v>
      </c>
      <c r="N23" s="125">
        <v>-0.76576687016290945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2"/>
      <c r="AA23" s="2"/>
      <c r="AB23" s="2"/>
      <c r="AC23" s="2"/>
      <c r="AD23" s="2"/>
      <c r="AE23" s="2"/>
      <c r="AF23" s="2"/>
      <c r="AG23" s="2"/>
      <c r="AH23" s="132"/>
    </row>
    <row r="24" spans="1:48" s="3" customFormat="1" ht="14.25" customHeight="1" x14ac:dyDescent="0.25">
      <c r="A24" s="39"/>
      <c r="B24" s="162" t="s">
        <v>30</v>
      </c>
      <c r="C24" s="128">
        <v>3.3322804801010797</v>
      </c>
      <c r="D24" s="128">
        <v>3.7751940188191169</v>
      </c>
      <c r="E24" s="128">
        <v>3.7400557908874976</v>
      </c>
      <c r="F24" s="128">
        <v>3.7520121200643963</v>
      </c>
      <c r="G24" s="128">
        <v>1.6944365998305733</v>
      </c>
      <c r="H24" s="128">
        <v>0.6712347923367501</v>
      </c>
      <c r="I24" s="128">
        <v>-0.63900722355990647</v>
      </c>
      <c r="J24" s="128">
        <v>-0.13963555121131455</v>
      </c>
      <c r="K24" s="128">
        <v>0.16226499552374207</v>
      </c>
      <c r="L24" s="128">
        <v>0.62508746559688522</v>
      </c>
      <c r="M24" s="128">
        <v>1.3397320535893043</v>
      </c>
      <c r="N24" s="125">
        <v>0.68041452946721037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2"/>
      <c r="AA24" s="2"/>
      <c r="AB24" s="2"/>
      <c r="AC24" s="2"/>
      <c r="AD24" s="2"/>
      <c r="AE24" s="2"/>
      <c r="AF24" s="2"/>
      <c r="AG24" s="2"/>
      <c r="AH24" s="132"/>
    </row>
    <row r="25" spans="1:48" s="3" customFormat="1" ht="14.25" customHeight="1" x14ac:dyDescent="0.25">
      <c r="A25" s="39"/>
      <c r="B25" s="162" t="s">
        <v>22</v>
      </c>
      <c r="C25" s="128">
        <v>4.5845035519577637</v>
      </c>
      <c r="D25" s="128">
        <v>4.3868899656366533</v>
      </c>
      <c r="E25" s="128">
        <v>4.1079932528404139</v>
      </c>
      <c r="F25" s="128">
        <v>3.8369967545745842</v>
      </c>
      <c r="G25" s="128">
        <v>0.7948134526072792</v>
      </c>
      <c r="H25" s="128">
        <v>-0.15862392574216289</v>
      </c>
      <c r="I25" s="128">
        <v>-0.21762996767209497</v>
      </c>
      <c r="J25" s="128">
        <v>-0.18322750393899856</v>
      </c>
      <c r="K25" s="128">
        <v>-0.15419532255517288</v>
      </c>
      <c r="L25" s="128">
        <v>-0.25572859089849631</v>
      </c>
      <c r="M25" s="128">
        <v>-0.36522543356525272</v>
      </c>
      <c r="N25" s="125">
        <v>-0.54060804236079063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2"/>
      <c r="AA25" s="2"/>
      <c r="AB25" s="2"/>
      <c r="AC25" s="2"/>
      <c r="AD25" s="2"/>
      <c r="AE25" s="2"/>
      <c r="AF25" s="2"/>
      <c r="AG25" s="2"/>
      <c r="AH25" s="132"/>
    </row>
    <row r="26" spans="1:48" s="3" customFormat="1" ht="14.25" customHeight="1" x14ac:dyDescent="0.25">
      <c r="A26" s="39"/>
      <c r="B26" s="162" t="s">
        <v>31</v>
      </c>
      <c r="C26" s="128">
        <v>3.4532631688047433</v>
      </c>
      <c r="D26" s="128">
        <v>3.2651162790697796</v>
      </c>
      <c r="E26" s="128">
        <v>3.0747401925067974</v>
      </c>
      <c r="F26" s="128">
        <v>2.7920233920591953</v>
      </c>
      <c r="G26" s="128">
        <v>7.1225071225078374E-2</v>
      </c>
      <c r="H26" s="128">
        <v>0.84585095522824449</v>
      </c>
      <c r="I26" s="128">
        <v>1.1752003654333265</v>
      </c>
      <c r="J26" s="128">
        <v>1.3061326035576526</v>
      </c>
      <c r="K26" s="128">
        <v>1.2294267642481094</v>
      </c>
      <c r="L26" s="128">
        <v>1.1870069925252524</v>
      </c>
      <c r="M26" s="128">
        <v>0.95218466611708408</v>
      </c>
      <c r="N26" s="125">
        <v>0.7674959801499126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2"/>
      <c r="AA26" s="2"/>
      <c r="AB26" s="2"/>
      <c r="AC26" s="2"/>
      <c r="AD26" s="2"/>
      <c r="AE26" s="2"/>
      <c r="AF26" s="2"/>
      <c r="AG26" s="2"/>
      <c r="AH26" s="132"/>
    </row>
    <row r="27" spans="1:48" s="3" customFormat="1" ht="14.25" customHeight="1" x14ac:dyDescent="0.25">
      <c r="A27" s="39"/>
      <c r="B27" s="162" t="s">
        <v>26</v>
      </c>
      <c r="C27" s="128">
        <v>8.4735817180588313</v>
      </c>
      <c r="D27" s="128">
        <v>8.2895329629073302</v>
      </c>
      <c r="E27" s="128">
        <v>8.0783788870532511</v>
      </c>
      <c r="F27" s="128">
        <v>7.8202008709826965</v>
      </c>
      <c r="G27" s="128">
        <v>5.9374999999999734</v>
      </c>
      <c r="H27" s="128">
        <v>5.7282179188969273</v>
      </c>
      <c r="I27" s="128">
        <v>5.7165578591111377</v>
      </c>
      <c r="J27" s="128">
        <v>5.1231310466138602</v>
      </c>
      <c r="K27" s="128">
        <v>4.6092906013683432</v>
      </c>
      <c r="L27" s="128">
        <v>3.8191653647126289</v>
      </c>
      <c r="M27" s="128">
        <v>3.2580836341524755</v>
      </c>
      <c r="N27" s="125">
        <v>2.9988868175050865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2"/>
      <c r="AA27" s="2"/>
      <c r="AB27" s="2"/>
      <c r="AC27" s="2"/>
      <c r="AD27" s="2"/>
      <c r="AE27" s="2"/>
      <c r="AF27" s="2"/>
      <c r="AG27" s="2"/>
      <c r="AH27" s="132"/>
    </row>
    <row r="28" spans="1:48" s="3" customFormat="1" ht="14.25" customHeight="1" x14ac:dyDescent="0.25">
      <c r="A28" s="39"/>
      <c r="B28" s="162" t="s">
        <v>23</v>
      </c>
      <c r="C28" s="128">
        <v>3.5184733182816785</v>
      </c>
      <c r="D28" s="128">
        <v>3.3946668531919633</v>
      </c>
      <c r="E28" s="128">
        <v>3.3866989525997537</v>
      </c>
      <c r="F28" s="128">
        <v>3.4042793162117002</v>
      </c>
      <c r="G28" s="128">
        <v>3.7921435199504749</v>
      </c>
      <c r="H28" s="128">
        <v>3.3106134371956975</v>
      </c>
      <c r="I28" s="128">
        <v>2.7638446237130854</v>
      </c>
      <c r="J28" s="128">
        <v>2.2196814815907517</v>
      </c>
      <c r="K28" s="128">
        <v>1.8805167411115598</v>
      </c>
      <c r="L28" s="128">
        <v>1.5800259058108113</v>
      </c>
      <c r="M28" s="128">
        <v>1.2942214435589072</v>
      </c>
      <c r="N28" s="125">
        <v>0.80980868963955732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2"/>
      <c r="AA28" s="2"/>
      <c r="AB28" s="2"/>
      <c r="AC28" s="2"/>
      <c r="AD28" s="2"/>
      <c r="AE28" s="2"/>
      <c r="AF28" s="2"/>
      <c r="AG28" s="2"/>
      <c r="AH28" s="132"/>
      <c r="AI28" s="193"/>
    </row>
    <row r="29" spans="1:48" s="3" customFormat="1" ht="14.25" customHeight="1" x14ac:dyDescent="0.25">
      <c r="A29" s="39"/>
      <c r="B29" s="162" t="s">
        <v>28</v>
      </c>
      <c r="C29" s="128">
        <v>-0.986604295130733</v>
      </c>
      <c r="D29" s="128">
        <v>-1.4559679419902327</v>
      </c>
      <c r="E29" s="128">
        <v>-1.7661726000830713</v>
      </c>
      <c r="F29" s="128">
        <v>-2.0200098305030445</v>
      </c>
      <c r="G29" s="128">
        <v>-4.2968749999999449</v>
      </c>
      <c r="H29" s="128">
        <v>-4.9087415946205031</v>
      </c>
      <c r="I29" s="128">
        <v>-3.8313685289594557</v>
      </c>
      <c r="J29" s="128">
        <v>-3.0638789864148364</v>
      </c>
      <c r="K29" s="128">
        <v>-3.0782254030551015</v>
      </c>
      <c r="L29" s="128">
        <v>-2.7837465122991345</v>
      </c>
      <c r="M29" s="128">
        <v>-2.468117854001739</v>
      </c>
      <c r="N29" s="125">
        <v>-1.9889582680392315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2"/>
      <c r="AA29" s="2"/>
      <c r="AB29" s="2"/>
      <c r="AC29" s="2"/>
      <c r="AD29" s="2"/>
      <c r="AE29" s="2"/>
      <c r="AF29" s="2"/>
      <c r="AG29" s="2"/>
      <c r="AH29" s="132"/>
    </row>
    <row r="30" spans="1:48" s="3" customFormat="1" ht="14.25" customHeight="1" x14ac:dyDescent="0.25">
      <c r="A30" s="39"/>
      <c r="B30" s="163" t="s">
        <v>6</v>
      </c>
      <c r="C30" s="124">
        <v>4.8235699052045611</v>
      </c>
      <c r="D30" s="124">
        <v>4.6415935255834206</v>
      </c>
      <c r="E30" s="124">
        <v>4.4576532805675306</v>
      </c>
      <c r="F30" s="124">
        <v>4.2729276957363727</v>
      </c>
      <c r="G30" s="124">
        <v>1.361338773152343</v>
      </c>
      <c r="H30" s="124">
        <v>1.239152888416406</v>
      </c>
      <c r="I30" s="124">
        <v>1.1904071453572529</v>
      </c>
      <c r="J30" s="124">
        <v>1.0482571789292683</v>
      </c>
      <c r="K30" s="124">
        <v>0.82276814791835129</v>
      </c>
      <c r="L30" s="124">
        <v>0.52959126024691994</v>
      </c>
      <c r="M30" s="124">
        <v>0.25755624557992629</v>
      </c>
      <c r="N30" s="125">
        <v>-2.8070645948263806E-2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2"/>
      <c r="AA30" s="2"/>
      <c r="AB30" s="2"/>
      <c r="AC30" s="2"/>
      <c r="AD30" s="2"/>
      <c r="AE30" s="2"/>
      <c r="AF30" s="2"/>
      <c r="AG30" s="2"/>
      <c r="AH30" s="132"/>
    </row>
    <row r="31" spans="1:48" s="3" customFormat="1" ht="14.25" customHeight="1" x14ac:dyDescent="0.25">
      <c r="A31" s="39"/>
      <c r="B31" s="162" t="s">
        <v>21</v>
      </c>
      <c r="C31" s="128">
        <v>4.1723337029984764</v>
      </c>
      <c r="D31" s="128">
        <v>4.0716720005404827</v>
      </c>
      <c r="E31" s="128">
        <v>3.9424259597184763</v>
      </c>
      <c r="F31" s="128">
        <v>3.8494901451572083</v>
      </c>
      <c r="G31" s="128">
        <v>2.1673275373740752</v>
      </c>
      <c r="H31" s="128">
        <v>2.3046461863885703</v>
      </c>
      <c r="I31" s="128">
        <v>2.2822619188647142</v>
      </c>
      <c r="J31" s="128">
        <v>2.1191234840469697</v>
      </c>
      <c r="K31" s="128">
        <v>1.889849075569594</v>
      </c>
      <c r="L31" s="128">
        <v>1.696777785886705</v>
      </c>
      <c r="M31" s="128">
        <v>1.3755266661355403</v>
      </c>
      <c r="N31" s="125">
        <v>1.0621047600773981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2"/>
      <c r="AA31" s="2"/>
      <c r="AB31" s="2"/>
      <c r="AC31" s="2"/>
      <c r="AD31" s="2"/>
      <c r="AE31" s="2"/>
      <c r="AF31" s="2"/>
      <c r="AG31" s="2"/>
      <c r="AH31" s="132"/>
    </row>
    <row r="32" spans="1:48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2"/>
      <c r="AA32" s="2"/>
      <c r="AB32" s="2"/>
      <c r="AC32" s="2"/>
      <c r="AD32" s="2"/>
      <c r="AE32" s="2"/>
      <c r="AF32" s="2"/>
      <c r="AG32" s="2"/>
      <c r="AH32" s="132"/>
    </row>
    <row r="33" spans="1:41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2"/>
      <c r="AA33" s="2"/>
      <c r="AB33" s="2"/>
      <c r="AC33" s="2"/>
      <c r="AD33" s="2"/>
      <c r="AE33" s="2"/>
      <c r="AF33" s="2"/>
      <c r="AG33" s="2"/>
      <c r="AH33" s="132"/>
      <c r="AI33" s="86"/>
    </row>
    <row r="34" spans="1:41" s="3" customFormat="1" ht="14.25" customHeight="1" x14ac:dyDescent="0.25">
      <c r="A34" s="39"/>
      <c r="B34" s="215" t="s">
        <v>50</v>
      </c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2"/>
      <c r="AA34" s="2"/>
      <c r="AB34" s="2"/>
      <c r="AC34" s="2"/>
      <c r="AD34" s="2"/>
      <c r="AE34" s="2"/>
      <c r="AF34" s="2"/>
      <c r="AG34" s="2"/>
      <c r="AH34" s="132"/>
      <c r="AI34" s="86"/>
      <c r="AN34" s="27"/>
    </row>
    <row r="35" spans="1:41" s="3" customFormat="1" ht="14.25" customHeight="1" x14ac:dyDescent="0.25">
      <c r="A35" s="39"/>
      <c r="B35" s="213" t="s">
        <v>113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2"/>
      <c r="AA35" s="2"/>
      <c r="AB35" s="2"/>
      <c r="AC35" s="2"/>
      <c r="AD35" s="2"/>
      <c r="AE35" s="2"/>
      <c r="AF35" s="2"/>
      <c r="AG35" s="2"/>
      <c r="AH35" s="132"/>
      <c r="AI35" s="86"/>
      <c r="AN35" s="27"/>
    </row>
    <row r="36" spans="1:41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2"/>
      <c r="AA36" s="2"/>
      <c r="AB36" s="2"/>
      <c r="AC36" s="2"/>
      <c r="AD36" s="2"/>
      <c r="AE36" s="2"/>
      <c r="AF36" s="2"/>
      <c r="AG36" s="2"/>
      <c r="AH36" s="132"/>
      <c r="AN36" s="27"/>
    </row>
    <row r="37" spans="1:41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2"/>
      <c r="AA37" s="2"/>
      <c r="AB37" s="2"/>
      <c r="AC37" s="2"/>
      <c r="AD37" s="2"/>
      <c r="AE37" s="2"/>
      <c r="AF37" s="2"/>
      <c r="AG37" s="2"/>
      <c r="AH37" s="132"/>
      <c r="AN37" s="86"/>
      <c r="AO37" s="86"/>
    </row>
    <row r="38" spans="1:41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2"/>
      <c r="AA38" s="2"/>
      <c r="AB38" s="2"/>
      <c r="AC38" s="2"/>
      <c r="AD38" s="2"/>
      <c r="AE38" s="2"/>
      <c r="AF38" s="2"/>
      <c r="AG38" s="2"/>
      <c r="AH38" s="132"/>
      <c r="AN38" s="86"/>
      <c r="AO38" s="86"/>
    </row>
    <row r="39" spans="1:41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2"/>
      <c r="AA39" s="2"/>
      <c r="AB39" s="2"/>
      <c r="AC39" s="2"/>
      <c r="AD39" s="2"/>
      <c r="AE39" s="2"/>
      <c r="AF39" s="2"/>
      <c r="AG39" s="2"/>
      <c r="AH39" s="132"/>
      <c r="AN39" s="86"/>
      <c r="AO39" s="86"/>
    </row>
    <row r="40" spans="1:41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2"/>
      <c r="AA40" s="2"/>
      <c r="AB40" s="2"/>
      <c r="AC40" s="2"/>
      <c r="AD40" s="2"/>
      <c r="AE40" s="2"/>
      <c r="AF40" s="2"/>
      <c r="AG40" s="2"/>
      <c r="AH40" s="132"/>
      <c r="AJ40" s="86"/>
      <c r="AK40" s="193"/>
      <c r="AL40" s="200" t="s">
        <v>2</v>
      </c>
      <c r="AM40" s="195" t="s">
        <v>6</v>
      </c>
      <c r="AN40" s="86"/>
      <c r="AO40" s="86"/>
    </row>
    <row r="41" spans="1:41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2"/>
      <c r="AA41" s="2"/>
      <c r="AB41" s="2"/>
      <c r="AC41" s="2"/>
      <c r="AD41" s="2"/>
      <c r="AE41" s="2"/>
      <c r="AF41" s="2"/>
      <c r="AG41" s="2"/>
      <c r="AH41" s="132"/>
      <c r="AI41" s="3" t="s">
        <v>102</v>
      </c>
      <c r="AJ41" s="193">
        <v>2022</v>
      </c>
      <c r="AK41" s="197" t="s">
        <v>120</v>
      </c>
      <c r="AL41" s="204">
        <v>6.3017059673723619</v>
      </c>
      <c r="AM41" s="204">
        <v>4.8235699052045611</v>
      </c>
      <c r="AN41" s="86"/>
      <c r="AO41" s="86"/>
    </row>
    <row r="42" spans="1:41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2"/>
      <c r="AA42" s="2"/>
      <c r="AB42" s="2"/>
      <c r="AC42" s="2"/>
      <c r="AD42" s="2"/>
      <c r="AE42" s="2"/>
      <c r="AF42" s="2"/>
      <c r="AG42" s="2"/>
      <c r="AH42" s="132"/>
      <c r="AI42" s="3" t="s">
        <v>101</v>
      </c>
      <c r="AJ42" s="193" t="s">
        <v>8</v>
      </c>
      <c r="AK42" s="197" t="s">
        <v>121</v>
      </c>
      <c r="AL42" s="204">
        <v>6.1640390966722913</v>
      </c>
      <c r="AM42" s="204">
        <v>4.6415935255834206</v>
      </c>
      <c r="AN42" s="86"/>
      <c r="AO42" s="86"/>
    </row>
    <row r="43" spans="1:41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2"/>
      <c r="AA43" s="2"/>
      <c r="AB43" s="2"/>
      <c r="AC43" s="2"/>
      <c r="AD43" s="2"/>
      <c r="AE43" s="2"/>
      <c r="AF43" s="2"/>
      <c r="AG43" s="2"/>
      <c r="AI43" s="3" t="s">
        <v>104</v>
      </c>
      <c r="AJ43" s="86" t="s">
        <v>8</v>
      </c>
      <c r="AK43" s="197" t="s">
        <v>122</v>
      </c>
      <c r="AL43" s="204">
        <v>6.0226717082884074</v>
      </c>
      <c r="AM43" s="204">
        <v>4.4576532805675306</v>
      </c>
      <c r="AN43" s="86"/>
      <c r="AO43" s="86"/>
    </row>
    <row r="44" spans="1:41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2"/>
      <c r="AA44" s="2"/>
      <c r="AB44" s="2"/>
      <c r="AC44" s="2"/>
      <c r="AD44" s="2"/>
      <c r="AE44" s="2"/>
      <c r="AF44" s="2"/>
      <c r="AG44" s="2"/>
      <c r="AI44" s="3" t="s">
        <v>105</v>
      </c>
      <c r="AJ44" s="86" t="s">
        <v>8</v>
      </c>
      <c r="AK44" s="197" t="s">
        <v>123</v>
      </c>
      <c r="AL44" s="204">
        <v>5.8953516544750562</v>
      </c>
      <c r="AM44" s="204">
        <v>4.2729276957363727</v>
      </c>
      <c r="AN44" s="86"/>
      <c r="AO44" s="86"/>
    </row>
    <row r="45" spans="1:41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2"/>
      <c r="AA45" s="2"/>
      <c r="AB45" s="2"/>
      <c r="AC45" s="2"/>
      <c r="AD45" s="2"/>
      <c r="AE45" s="2"/>
      <c r="AF45" s="2"/>
      <c r="AG45" s="2"/>
      <c r="AI45" s="3" t="s">
        <v>106</v>
      </c>
      <c r="AJ45" s="86">
        <v>2023</v>
      </c>
      <c r="AK45" s="197" t="s">
        <v>124</v>
      </c>
      <c r="AL45" s="204">
        <v>3.2242352621787429</v>
      </c>
      <c r="AM45" s="204">
        <v>1.361338773152343</v>
      </c>
      <c r="AN45" s="86"/>
      <c r="AO45" s="86"/>
    </row>
    <row r="46" spans="1:41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2"/>
      <c r="AA46" s="2"/>
      <c r="AB46" s="2"/>
      <c r="AC46" s="2"/>
      <c r="AD46" s="2"/>
      <c r="AE46" s="2"/>
      <c r="AF46" s="2"/>
      <c r="AG46" s="2"/>
      <c r="AI46" s="3" t="s">
        <v>107</v>
      </c>
      <c r="AJ46" s="3" t="s">
        <v>8</v>
      </c>
      <c r="AK46" s="197" t="s">
        <v>125</v>
      </c>
      <c r="AL46" s="204">
        <v>3.1699662475574097</v>
      </c>
      <c r="AM46" s="204">
        <v>1.239152888416406</v>
      </c>
      <c r="AN46" s="86"/>
      <c r="AO46" s="86"/>
    </row>
    <row r="47" spans="1:41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2"/>
      <c r="AA47" s="2"/>
      <c r="AB47" s="2"/>
      <c r="AC47" s="2"/>
      <c r="AD47" s="2"/>
      <c r="AE47" s="2"/>
      <c r="AF47" s="2"/>
      <c r="AG47" s="2"/>
      <c r="AI47" s="3" t="s">
        <v>108</v>
      </c>
      <c r="AJ47" s="3" t="s">
        <v>8</v>
      </c>
      <c r="AK47" s="197" t="s">
        <v>126</v>
      </c>
      <c r="AL47" s="204">
        <v>2.8950772970218308</v>
      </c>
      <c r="AM47" s="204">
        <v>1.1904071453572529</v>
      </c>
      <c r="AN47" s="86"/>
      <c r="AO47" s="86"/>
    </row>
    <row r="48" spans="1:41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2"/>
      <c r="AA48" s="2"/>
      <c r="AB48" s="2"/>
      <c r="AC48" s="2"/>
      <c r="AD48" s="2"/>
      <c r="AE48" s="2"/>
      <c r="AF48" s="2"/>
      <c r="AG48" s="2"/>
      <c r="AI48" s="3" t="s">
        <v>110</v>
      </c>
      <c r="AJ48" s="3" t="s">
        <v>8</v>
      </c>
      <c r="AK48" s="197" t="s">
        <v>127</v>
      </c>
      <c r="AL48" s="204">
        <v>2.5044576146202147</v>
      </c>
      <c r="AM48" s="204">
        <v>1.0482571789292683</v>
      </c>
      <c r="AN48" s="86"/>
      <c r="AO48" s="86"/>
    </row>
    <row r="49" spans="1:41" s="3" customFormat="1" ht="14.25" customHeight="1" x14ac:dyDescent="0.25">
      <c r="A49" s="39"/>
      <c r="B49" s="211" t="s">
        <v>75</v>
      </c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2"/>
      <c r="AA49" s="2"/>
      <c r="AB49" s="2"/>
      <c r="AC49" s="2"/>
      <c r="AD49" s="2"/>
      <c r="AE49" s="2"/>
      <c r="AF49" s="2"/>
      <c r="AG49" s="2"/>
      <c r="AI49" s="3" t="s">
        <v>112</v>
      </c>
      <c r="AJ49" s="193" t="s">
        <v>8</v>
      </c>
      <c r="AK49" s="197" t="s">
        <v>128</v>
      </c>
      <c r="AL49" s="204">
        <v>2.1176017193179408</v>
      </c>
      <c r="AM49" s="204">
        <v>0.82276814791835129</v>
      </c>
      <c r="AN49" s="86"/>
      <c r="AO49" s="86"/>
    </row>
    <row r="50" spans="1:41" s="3" customFormat="1" ht="14.25" customHeight="1" x14ac:dyDescent="0.25">
      <c r="A50" s="39"/>
      <c r="B50" s="212" t="s">
        <v>113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2"/>
      <c r="AA50" s="2"/>
      <c r="AB50" s="2"/>
      <c r="AC50" s="2"/>
      <c r="AD50" s="2"/>
      <c r="AE50" s="2"/>
      <c r="AF50" s="2"/>
      <c r="AG50" s="2"/>
      <c r="AI50" s="3" t="s">
        <v>114</v>
      </c>
      <c r="AJ50" s="3" t="s">
        <v>8</v>
      </c>
      <c r="AK50" s="197" t="s">
        <v>129</v>
      </c>
      <c r="AL50" s="204">
        <v>1.5564819254745066</v>
      </c>
      <c r="AM50" s="204">
        <v>0.52959126024691994</v>
      </c>
      <c r="AN50" s="86"/>
      <c r="AO50" s="86"/>
    </row>
    <row r="51" spans="1:41" s="3" customFormat="1" ht="14.25" customHeight="1" x14ac:dyDescent="0.25">
      <c r="A51" s="39"/>
      <c r="B51" s="73"/>
      <c r="C51" s="129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2"/>
      <c r="AA51" s="2"/>
      <c r="AB51" s="2"/>
      <c r="AC51" s="2"/>
      <c r="AD51" s="2"/>
      <c r="AE51" s="2"/>
      <c r="AF51" s="2"/>
      <c r="AG51" s="2"/>
      <c r="AI51" s="3" t="s">
        <v>115</v>
      </c>
      <c r="AJ51" s="3" t="s">
        <v>8</v>
      </c>
      <c r="AK51" s="197" t="s">
        <v>130</v>
      </c>
      <c r="AL51" s="204">
        <v>1.115660316419298</v>
      </c>
      <c r="AM51" s="204">
        <v>0.25755624557992629</v>
      </c>
      <c r="AN51" s="86"/>
      <c r="AO51" s="86"/>
    </row>
    <row r="52" spans="1:41" s="3" customFormat="1" ht="13.2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2"/>
      <c r="AA52" s="2"/>
      <c r="AB52" s="2"/>
      <c r="AC52" s="2"/>
      <c r="AD52" s="2"/>
      <c r="AE52" s="2"/>
      <c r="AF52" s="2"/>
      <c r="AG52" s="2"/>
      <c r="AI52" s="3" t="s">
        <v>103</v>
      </c>
      <c r="AJ52" s="3" t="s">
        <v>8</v>
      </c>
      <c r="AK52" s="197" t="s">
        <v>131</v>
      </c>
      <c r="AL52" s="204">
        <v>0.74680224753740365</v>
      </c>
      <c r="AM52" s="204">
        <v>-2.8070645948263806E-2</v>
      </c>
      <c r="AN52" s="86"/>
      <c r="AO52" s="86"/>
    </row>
    <row r="53" spans="1:41" s="3" customFormat="1" ht="13.2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2"/>
      <c r="AA53" s="2"/>
      <c r="AB53" s="2"/>
      <c r="AC53" s="2"/>
      <c r="AD53" s="2"/>
      <c r="AE53" s="2"/>
      <c r="AF53" s="2"/>
      <c r="AG53" s="2"/>
      <c r="AL53" s="2"/>
      <c r="AM53" s="2"/>
      <c r="AN53" s="86"/>
      <c r="AO53" s="86"/>
    </row>
    <row r="54" spans="1:41" s="3" customFormat="1" ht="13.2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2"/>
      <c r="AA54" s="2"/>
      <c r="AB54" s="2"/>
      <c r="AC54" s="2"/>
      <c r="AD54" s="2"/>
      <c r="AE54" s="2"/>
      <c r="AF54" s="2"/>
      <c r="AG54" s="2"/>
      <c r="AN54" s="86"/>
      <c r="AO54" s="86"/>
    </row>
    <row r="55" spans="1:41" s="3" customFormat="1" ht="13.2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2"/>
      <c r="AA55" s="2"/>
      <c r="AB55" s="2"/>
      <c r="AC55" s="2"/>
      <c r="AD55" s="2"/>
      <c r="AE55" s="2"/>
      <c r="AF55" s="2"/>
      <c r="AG55" s="2"/>
    </row>
    <row r="56" spans="1:41" s="3" customFormat="1" ht="13.2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2"/>
      <c r="AA56" s="2"/>
      <c r="AB56" s="2"/>
      <c r="AC56" s="2"/>
      <c r="AD56" s="2"/>
      <c r="AE56" s="2"/>
      <c r="AF56" s="2"/>
      <c r="AG56" s="2"/>
    </row>
    <row r="57" spans="1:41" s="3" customFormat="1" ht="13.2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2"/>
      <c r="AA57" s="2"/>
      <c r="AB57" s="2"/>
      <c r="AC57" s="2"/>
      <c r="AD57" s="2"/>
      <c r="AE57" s="2"/>
      <c r="AF57" s="2"/>
      <c r="AG57" s="2"/>
    </row>
    <row r="58" spans="1:41" s="3" customFormat="1" ht="13.2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2"/>
      <c r="AA58" s="2"/>
      <c r="AB58" s="2"/>
      <c r="AC58" s="2"/>
      <c r="AD58" s="2"/>
      <c r="AE58" s="2"/>
      <c r="AF58" s="2"/>
      <c r="AG58" s="2"/>
    </row>
    <row r="59" spans="1:41" s="3" customFormat="1" ht="13.2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2"/>
      <c r="AA59" s="2"/>
      <c r="AB59" s="2"/>
      <c r="AC59" s="2"/>
      <c r="AD59" s="2"/>
      <c r="AE59" s="2"/>
      <c r="AF59" s="2"/>
      <c r="AG59" s="2"/>
      <c r="AH59" s="2"/>
    </row>
    <row r="60" spans="1:41" x14ac:dyDescent="0.3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2"/>
      <c r="AA60" s="2"/>
      <c r="AB60" s="2"/>
      <c r="AC60" s="2"/>
      <c r="AD60" s="2"/>
      <c r="AE60" s="2"/>
      <c r="AF60" s="2"/>
      <c r="AG60" s="2"/>
      <c r="AH60" s="2"/>
    </row>
    <row r="61" spans="1:41" x14ac:dyDescent="0.3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2"/>
      <c r="AA61" s="2"/>
      <c r="AB61" s="2"/>
      <c r="AC61" s="2"/>
      <c r="AD61" s="2"/>
      <c r="AE61" s="2"/>
      <c r="AF61" s="2"/>
      <c r="AG61" s="2"/>
      <c r="AH61" s="2"/>
    </row>
    <row r="62" spans="1:41" x14ac:dyDescent="0.3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2"/>
      <c r="AA62" s="2"/>
      <c r="AB62" s="2"/>
      <c r="AC62" s="2"/>
      <c r="AD62" s="2"/>
      <c r="AE62" s="2"/>
      <c r="AF62" s="2"/>
      <c r="AG62" s="2"/>
      <c r="AH62" s="2"/>
    </row>
    <row r="63" spans="1:41" x14ac:dyDescent="0.3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2"/>
      <c r="AA63" s="2"/>
      <c r="AB63" s="2"/>
      <c r="AC63" s="2"/>
      <c r="AD63" s="2"/>
      <c r="AE63" s="2"/>
      <c r="AF63" s="2"/>
      <c r="AG63" s="2"/>
      <c r="AH63" s="2"/>
    </row>
    <row r="64" spans="1:41" x14ac:dyDescent="0.3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2"/>
      <c r="AA64" s="2"/>
      <c r="AB64" s="2"/>
      <c r="AC64" s="2"/>
      <c r="AD64" s="2"/>
      <c r="AE64" s="2"/>
      <c r="AF64" s="2"/>
      <c r="AG64" s="2"/>
      <c r="AH64" s="2"/>
    </row>
    <row r="65" spans="1:33" x14ac:dyDescent="0.3">
      <c r="A65" s="34" t="s">
        <v>111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2"/>
      <c r="AA65" s="2"/>
      <c r="AB65" s="2"/>
      <c r="AC65" s="2"/>
      <c r="AD65" s="2"/>
      <c r="AE65" s="2"/>
      <c r="AF65" s="2"/>
      <c r="AG65" s="2"/>
    </row>
  </sheetData>
  <mergeCells count="8">
    <mergeCell ref="B50:N50"/>
    <mergeCell ref="B34:N34"/>
    <mergeCell ref="B12:N12"/>
    <mergeCell ref="B13:N13"/>
    <mergeCell ref="B35:N35"/>
    <mergeCell ref="B49:N49"/>
    <mergeCell ref="C15:F15"/>
    <mergeCell ref="G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3"/>
    <pageSetUpPr fitToPage="1"/>
  </sheetPr>
  <dimension ref="A1:AO73"/>
  <sheetViews>
    <sheetView topLeftCell="C19" zoomScale="98" zoomScaleNormal="98" workbookViewId="0">
      <selection activeCell="A26" sqref="A26:P26"/>
    </sheetView>
  </sheetViews>
  <sheetFormatPr baseColWidth="10" defaultColWidth="10.88671875" defaultRowHeight="13.2" x14ac:dyDescent="0.25"/>
  <cols>
    <col min="1" max="11" width="7.6640625" style="10" customWidth="1"/>
    <col min="12" max="12" width="8.6640625" style="10" customWidth="1"/>
    <col min="13" max="13" width="13.5546875" style="10" customWidth="1"/>
    <col min="14" max="14" width="8.88671875" style="10" customWidth="1"/>
    <col min="15" max="16" width="7.6640625" style="10" customWidth="1"/>
    <col min="17" max="18" width="8.33203125" style="10" customWidth="1"/>
    <col min="19" max="19" width="8.5546875" style="10" customWidth="1"/>
    <col min="20" max="20" width="14.88671875" style="10" customWidth="1"/>
    <col min="21" max="21" width="8.33203125" style="10" customWidth="1"/>
    <col min="22" max="22" width="8.33203125" style="3" customWidth="1"/>
    <col min="23" max="23" width="10.6640625" style="3" customWidth="1"/>
    <col min="24" max="24" width="35.33203125" style="3" customWidth="1"/>
    <col min="25" max="25" width="10.88671875" style="3" customWidth="1"/>
    <col min="26" max="30" width="10.88671875" style="3"/>
    <col min="31" max="31" width="10.88671875" style="65"/>
    <col min="32" max="16384" width="10.88671875" style="10"/>
  </cols>
  <sheetData>
    <row r="1" spans="1:41" x14ac:dyDescent="0.25">
      <c r="A1" s="62"/>
      <c r="B1" s="95"/>
      <c r="C1" s="95"/>
      <c r="D1" s="95"/>
      <c r="E1" s="95"/>
      <c r="F1" s="95"/>
      <c r="G1" s="36"/>
      <c r="H1" s="36"/>
      <c r="I1" s="36"/>
      <c r="J1" s="36"/>
      <c r="K1" s="36"/>
      <c r="L1" s="36"/>
      <c r="M1" s="36"/>
      <c r="N1" s="36"/>
      <c r="O1" s="36"/>
      <c r="P1" s="36"/>
      <c r="Q1" s="96"/>
      <c r="R1" s="97"/>
      <c r="S1" s="97"/>
      <c r="T1" s="98"/>
      <c r="U1" s="97"/>
      <c r="V1" s="99"/>
      <c r="W1" s="28"/>
      <c r="X1" s="23"/>
      <c r="Y1" s="23"/>
      <c r="Z1" s="23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41" x14ac:dyDescent="0.25">
      <c r="A2" s="39"/>
      <c r="B2" s="12"/>
      <c r="C2" s="12"/>
      <c r="D2" s="12"/>
      <c r="E2" s="12"/>
      <c r="F2" s="12"/>
      <c r="G2" s="40"/>
      <c r="H2" s="40"/>
      <c r="I2" s="40"/>
      <c r="J2" s="40"/>
      <c r="K2" s="40"/>
      <c r="L2" s="40"/>
      <c r="M2" s="40"/>
      <c r="N2" s="40"/>
      <c r="O2" s="40"/>
      <c r="P2" s="40"/>
      <c r="Q2" s="100"/>
      <c r="R2" s="97"/>
      <c r="S2" s="97"/>
      <c r="T2" s="98"/>
      <c r="U2" s="97"/>
      <c r="V2" s="99"/>
      <c r="W2" s="28"/>
      <c r="X2" s="23"/>
      <c r="Y2" s="23"/>
      <c r="Z2" s="23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41" x14ac:dyDescent="0.25">
      <c r="A3" s="39"/>
      <c r="B3" s="12"/>
      <c r="C3" s="12"/>
      <c r="D3" s="12"/>
      <c r="E3" s="12"/>
      <c r="F3" s="12"/>
      <c r="G3" s="40"/>
      <c r="H3" s="40"/>
      <c r="I3" s="40"/>
      <c r="J3" s="40"/>
      <c r="K3" s="40"/>
      <c r="L3" s="40"/>
      <c r="M3" s="40"/>
      <c r="N3" s="40"/>
      <c r="O3" s="40"/>
      <c r="P3" s="40"/>
      <c r="Q3" s="100"/>
      <c r="R3" s="97"/>
      <c r="S3" s="97"/>
      <c r="T3" s="98"/>
      <c r="U3" s="97"/>
      <c r="V3" s="99"/>
      <c r="W3" s="28"/>
      <c r="X3" s="23"/>
      <c r="Y3" s="23"/>
      <c r="Z3" s="23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41" x14ac:dyDescent="0.25">
      <c r="A4" s="39"/>
      <c r="B4" s="12"/>
      <c r="C4" s="12"/>
      <c r="D4" s="12"/>
      <c r="E4" s="12"/>
      <c r="F4" s="12"/>
      <c r="G4" s="40"/>
      <c r="H4" s="40"/>
      <c r="I4" s="40"/>
      <c r="J4" s="40"/>
      <c r="K4" s="40"/>
      <c r="L4" s="40"/>
      <c r="M4" s="40"/>
      <c r="N4" s="40"/>
      <c r="O4" s="40"/>
      <c r="P4" s="40"/>
      <c r="Q4" s="100"/>
      <c r="R4" s="97"/>
      <c r="S4" s="97"/>
      <c r="T4" s="22"/>
      <c r="U4" s="97"/>
      <c r="V4" s="99"/>
      <c r="W4" s="28"/>
      <c r="X4" s="23"/>
      <c r="Y4" s="23"/>
      <c r="Z4" s="23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</row>
    <row r="5" spans="1:41" x14ac:dyDescent="0.25">
      <c r="A5" s="39"/>
      <c r="B5" s="12"/>
      <c r="C5" s="12"/>
      <c r="D5" s="12"/>
      <c r="E5" s="12"/>
      <c r="F5" s="12"/>
      <c r="G5" s="40"/>
      <c r="H5" s="40"/>
      <c r="I5" s="40"/>
      <c r="J5" s="40"/>
      <c r="K5" s="40"/>
      <c r="L5" s="40"/>
      <c r="M5" s="40"/>
      <c r="N5" s="40"/>
      <c r="O5" s="40"/>
      <c r="P5" s="40"/>
      <c r="Q5" s="100"/>
      <c r="R5" s="97"/>
      <c r="S5" s="97"/>
      <c r="T5" s="22"/>
      <c r="U5" s="97"/>
      <c r="V5" s="99"/>
      <c r="W5" s="28"/>
      <c r="X5" s="23"/>
      <c r="Y5" s="23"/>
      <c r="Z5" s="23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</row>
    <row r="6" spans="1:41" x14ac:dyDescent="0.25">
      <c r="A6" s="39"/>
      <c r="B6" s="12"/>
      <c r="C6" s="12"/>
      <c r="D6" s="12"/>
      <c r="E6" s="12"/>
      <c r="F6" s="12"/>
      <c r="G6" s="40"/>
      <c r="H6" s="40"/>
      <c r="I6" s="40"/>
      <c r="J6" s="40"/>
      <c r="K6" s="40"/>
      <c r="L6" s="40"/>
      <c r="M6" s="40"/>
      <c r="N6" s="40"/>
      <c r="O6" s="40"/>
      <c r="P6" s="40"/>
      <c r="Q6" s="100"/>
      <c r="R6" s="97"/>
      <c r="S6" s="97"/>
      <c r="T6" s="22"/>
      <c r="U6" s="22"/>
      <c r="V6" s="22"/>
      <c r="W6" s="23"/>
      <c r="X6" s="23"/>
      <c r="Y6" s="23"/>
      <c r="Z6" s="23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</row>
    <row r="7" spans="1:41" x14ac:dyDescent="0.25">
      <c r="A7" s="39"/>
      <c r="B7" s="12"/>
      <c r="C7" s="12"/>
      <c r="D7" s="12"/>
      <c r="E7" s="12"/>
      <c r="F7" s="12"/>
      <c r="G7" s="40"/>
      <c r="H7" s="40"/>
      <c r="I7" s="40"/>
      <c r="J7" s="40"/>
      <c r="K7" s="40"/>
      <c r="L7" s="40"/>
      <c r="M7" s="40"/>
      <c r="N7" s="40"/>
      <c r="O7" s="40"/>
      <c r="P7" s="40"/>
      <c r="Q7" s="100"/>
      <c r="R7" s="97"/>
      <c r="S7" s="97"/>
      <c r="T7" s="22"/>
      <c r="U7" s="22"/>
      <c r="V7" s="22"/>
      <c r="W7" s="23"/>
      <c r="X7" s="23"/>
      <c r="Y7" s="23"/>
      <c r="Z7" s="23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</row>
    <row r="8" spans="1:41" x14ac:dyDescent="0.25">
      <c r="A8" s="39"/>
      <c r="B8" s="12"/>
      <c r="C8" s="12"/>
      <c r="D8" s="12"/>
      <c r="E8" s="12"/>
      <c r="F8" s="12"/>
      <c r="G8" s="40"/>
      <c r="H8" s="40"/>
      <c r="I8" s="40"/>
      <c r="J8" s="40"/>
      <c r="K8" s="40"/>
      <c r="L8" s="40"/>
      <c r="M8" s="40"/>
      <c r="N8" s="40"/>
      <c r="O8" s="40"/>
      <c r="P8" s="40"/>
      <c r="Q8" s="100"/>
      <c r="R8" s="97"/>
      <c r="S8" s="97"/>
      <c r="T8" s="97"/>
      <c r="U8" s="22"/>
      <c r="V8" s="22"/>
      <c r="W8" s="23"/>
      <c r="X8" s="23"/>
      <c r="Y8" s="23"/>
      <c r="Z8" s="23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</row>
    <row r="9" spans="1:41" x14ac:dyDescent="0.25">
      <c r="A9" s="39"/>
      <c r="B9" s="12"/>
      <c r="C9" s="12"/>
      <c r="D9" s="12"/>
      <c r="E9" s="12"/>
      <c r="F9" s="12"/>
      <c r="G9" s="40"/>
      <c r="H9" s="40"/>
      <c r="I9" s="40"/>
      <c r="J9" s="40"/>
      <c r="K9" s="40"/>
      <c r="L9" s="40"/>
      <c r="M9" s="40"/>
      <c r="N9" s="40"/>
      <c r="O9" s="40"/>
      <c r="P9" s="40"/>
      <c r="Q9" s="100"/>
      <c r="R9" s="97"/>
      <c r="S9" s="97"/>
      <c r="T9" s="97"/>
      <c r="U9" s="22"/>
      <c r="V9" s="22"/>
      <c r="W9" s="23"/>
      <c r="X9" s="23"/>
      <c r="Y9" s="23"/>
      <c r="Z9" s="23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</row>
    <row r="10" spans="1:41" x14ac:dyDescent="0.25">
      <c r="A10" s="214" t="s">
        <v>78</v>
      </c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  <c r="Q10" s="101"/>
      <c r="R10" s="102"/>
      <c r="S10" s="102"/>
      <c r="T10" s="102"/>
      <c r="U10" s="102"/>
      <c r="V10" s="102"/>
      <c r="W10" s="23"/>
      <c r="X10" s="23"/>
      <c r="Y10" s="23"/>
      <c r="Z10" s="23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</row>
    <row r="11" spans="1:41" x14ac:dyDescent="0.25">
      <c r="A11" s="218" t="s">
        <v>116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101"/>
      <c r="R11" s="102"/>
      <c r="S11" s="102"/>
      <c r="T11" s="102"/>
      <c r="U11" s="102"/>
      <c r="V11" s="102"/>
      <c r="W11" s="23"/>
      <c r="X11" s="23"/>
      <c r="Y11" s="23"/>
      <c r="Z11" s="23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</row>
    <row r="12" spans="1:41" x14ac:dyDescent="0.25">
      <c r="A12" s="12"/>
      <c r="B12" s="12"/>
      <c r="C12" s="12"/>
      <c r="D12" s="12"/>
      <c r="E12" s="12"/>
      <c r="F12" s="12"/>
      <c r="G12" s="40"/>
      <c r="H12" s="45"/>
      <c r="I12" s="45"/>
      <c r="J12" s="45"/>
      <c r="K12" s="45"/>
      <c r="L12" s="45"/>
      <c r="M12" s="45"/>
      <c r="N12" s="45"/>
      <c r="O12" s="45"/>
      <c r="P12" s="45"/>
      <c r="Q12" s="103"/>
      <c r="R12" s="104"/>
      <c r="S12" s="104"/>
      <c r="T12" s="97"/>
      <c r="U12" s="22"/>
      <c r="V12" s="22"/>
      <c r="W12" s="23"/>
      <c r="X12" s="23"/>
      <c r="Y12" s="23"/>
      <c r="Z12" s="23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</row>
    <row r="13" spans="1:41" ht="15.75" customHeight="1" x14ac:dyDescent="0.25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05" t="s">
        <v>46</v>
      </c>
      <c r="M13" s="106" t="s">
        <v>45</v>
      </c>
      <c r="O13" s="12"/>
      <c r="P13" s="12"/>
      <c r="Q13" s="107"/>
      <c r="R13" s="22"/>
      <c r="S13" s="22"/>
      <c r="T13" s="22"/>
      <c r="U13" s="22"/>
      <c r="V13" s="22"/>
      <c r="W13" s="23"/>
      <c r="X13" s="23"/>
      <c r="Y13" s="23"/>
      <c r="Z13" s="23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</row>
    <row r="14" spans="1:41" x14ac:dyDescent="0.25">
      <c r="A14" s="39"/>
      <c r="B14" s="12"/>
      <c r="C14" s="12"/>
      <c r="D14" s="12"/>
      <c r="E14" s="12"/>
      <c r="F14" s="12"/>
      <c r="G14" s="12"/>
      <c r="H14" s="45"/>
      <c r="I14" s="45"/>
      <c r="J14" s="45"/>
      <c r="K14" s="45"/>
      <c r="L14" s="45">
        <v>2023</v>
      </c>
      <c r="M14" s="45">
        <v>2023</v>
      </c>
      <c r="O14" s="12"/>
      <c r="P14" s="12"/>
      <c r="Q14" s="107"/>
      <c r="R14" s="22"/>
      <c r="S14" s="22"/>
      <c r="T14" s="22"/>
      <c r="U14" s="22"/>
      <c r="V14" s="22"/>
      <c r="W14" s="23"/>
      <c r="X14" s="23"/>
      <c r="Y14" s="23"/>
      <c r="Z14" s="23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spans="1:41" x14ac:dyDescent="0.25">
      <c r="A15" s="39"/>
      <c r="D15" s="68" t="s">
        <v>3</v>
      </c>
      <c r="E15" s="12"/>
      <c r="F15" s="12"/>
      <c r="L15" s="69">
        <v>-7.5983381614112115</v>
      </c>
      <c r="M15" s="69">
        <v>-7.5983381614113403</v>
      </c>
      <c r="O15" s="12"/>
      <c r="P15" s="12"/>
      <c r="Q15" s="107"/>
      <c r="R15" s="22"/>
      <c r="S15" s="22"/>
      <c r="T15" s="22"/>
      <c r="U15" s="22"/>
      <c r="V15" s="22"/>
      <c r="W15" s="23"/>
      <c r="X15" s="23"/>
      <c r="Y15" s="23"/>
      <c r="Z15" s="23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spans="1:41" x14ac:dyDescent="0.25">
      <c r="A16" s="39"/>
      <c r="D16" s="70" t="s">
        <v>35</v>
      </c>
      <c r="E16" s="12"/>
      <c r="F16" s="12"/>
      <c r="L16" s="71">
        <v>-1.8569876904514726</v>
      </c>
      <c r="M16" s="71">
        <v>-0.46230636377607037</v>
      </c>
      <c r="O16" s="12"/>
      <c r="Q16" s="107"/>
      <c r="R16" s="22"/>
      <c r="S16" s="22"/>
      <c r="T16" s="22"/>
      <c r="U16" s="22"/>
      <c r="V16" s="24"/>
      <c r="W16" s="25"/>
      <c r="X16" s="23"/>
      <c r="Y16" s="23"/>
      <c r="Z16" s="23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spans="1:41" x14ac:dyDescent="0.25">
      <c r="A17" s="39"/>
      <c r="D17" s="70" t="s">
        <v>36</v>
      </c>
      <c r="E17" s="12"/>
      <c r="F17" s="12"/>
      <c r="L17" s="71">
        <v>-14.331517712198117</v>
      </c>
      <c r="M17" s="71">
        <v>-1.5449152430351873</v>
      </c>
      <c r="O17" s="12"/>
      <c r="Q17" s="107"/>
      <c r="R17" s="22"/>
      <c r="S17" s="22"/>
      <c r="T17" s="22"/>
      <c r="U17" s="22"/>
      <c r="V17" s="24"/>
      <c r="W17" s="25"/>
      <c r="X17" s="23"/>
      <c r="Y17" s="23"/>
      <c r="Z17" s="23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spans="1:41" x14ac:dyDescent="0.25">
      <c r="A18" s="39"/>
      <c r="D18" s="70" t="s">
        <v>37</v>
      </c>
      <c r="E18" s="12"/>
      <c r="F18" s="12"/>
      <c r="L18" s="71">
        <v>13.960176193050389</v>
      </c>
      <c r="M18" s="71">
        <v>0.12728464418322044</v>
      </c>
      <c r="O18" s="12"/>
      <c r="Q18" s="107"/>
      <c r="R18" s="22"/>
      <c r="S18" s="22"/>
      <c r="T18" s="22"/>
      <c r="U18" s="22"/>
      <c r="V18" s="24"/>
      <c r="W18" s="25"/>
      <c r="X18" s="23"/>
      <c r="Y18" s="23"/>
      <c r="Z18" s="23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spans="1:41" x14ac:dyDescent="0.25">
      <c r="A19" s="39"/>
      <c r="D19" s="70" t="s">
        <v>38</v>
      </c>
      <c r="E19" s="12"/>
      <c r="F19" s="12"/>
      <c r="L19" s="71">
        <v>-15.519219098772009</v>
      </c>
      <c r="M19" s="71">
        <v>-0.35284166855188182</v>
      </c>
      <c r="O19" s="12"/>
      <c r="Q19" s="107"/>
      <c r="R19" s="22"/>
      <c r="S19" s="22"/>
      <c r="T19" s="22"/>
      <c r="U19" s="22"/>
      <c r="V19" s="24"/>
      <c r="W19" s="25"/>
      <c r="X19" s="23"/>
      <c r="Y19" s="23"/>
      <c r="Z19" s="23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spans="1:41" x14ac:dyDescent="0.25">
      <c r="A20" s="39"/>
      <c r="D20" s="70" t="s">
        <v>39</v>
      </c>
      <c r="E20" s="12"/>
      <c r="F20" s="12"/>
      <c r="L20" s="71">
        <v>-3.9770055598927878</v>
      </c>
      <c r="M20" s="71">
        <v>-0.22196246569441747</v>
      </c>
      <c r="O20" s="12"/>
      <c r="Q20" s="107"/>
      <c r="R20" s="22"/>
      <c r="S20" s="22"/>
      <c r="T20" s="22"/>
      <c r="U20" s="22"/>
      <c r="V20" s="24"/>
      <c r="W20" s="25"/>
      <c r="X20" s="23"/>
      <c r="Y20" s="23"/>
      <c r="Z20" s="23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spans="1:41" x14ac:dyDescent="0.25">
      <c r="A21" s="39"/>
      <c r="D21" s="70" t="s">
        <v>97</v>
      </c>
      <c r="E21" s="12"/>
      <c r="F21" s="12"/>
      <c r="L21" s="71">
        <v>-2.2536506943745649</v>
      </c>
      <c r="M21" s="71">
        <v>-0.70062743242197034</v>
      </c>
      <c r="O21" s="12"/>
      <c r="Q21" s="107"/>
      <c r="R21" s="22"/>
      <c r="S21" s="22"/>
      <c r="T21" s="22"/>
      <c r="U21" s="22"/>
      <c r="V21" s="24"/>
      <c r="W21" s="25"/>
      <c r="X21" s="23"/>
      <c r="Y21" s="23"/>
      <c r="Z21" s="23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spans="1:41" x14ac:dyDescent="0.25">
      <c r="A22" s="39"/>
      <c r="D22" s="70" t="s">
        <v>41</v>
      </c>
      <c r="E22" s="12"/>
      <c r="F22" s="12"/>
      <c r="L22" s="71">
        <v>-8.2630569136682546</v>
      </c>
      <c r="M22" s="71">
        <v>-0.14054145443636437</v>
      </c>
      <c r="O22" s="12"/>
      <c r="Q22" s="107"/>
      <c r="R22" s="22"/>
      <c r="S22" s="22"/>
      <c r="T22" s="22"/>
      <c r="U22" s="22"/>
      <c r="V22" s="24"/>
      <c r="W22" s="25"/>
      <c r="X22" s="23"/>
      <c r="Y22" s="23"/>
      <c r="Z22" s="23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spans="1:41" x14ac:dyDescent="0.25">
      <c r="A23" s="39"/>
      <c r="D23" s="70" t="s">
        <v>42</v>
      </c>
      <c r="E23" s="12"/>
      <c r="F23" s="12"/>
      <c r="L23" s="71">
        <v>10.36797196404069</v>
      </c>
      <c r="M23" s="71">
        <v>0.38411053206151852</v>
      </c>
      <c r="O23" s="12"/>
      <c r="Q23" s="107"/>
      <c r="R23" s="22"/>
      <c r="S23" s="22"/>
      <c r="T23" s="22"/>
      <c r="U23" s="22"/>
      <c r="V23" s="24"/>
      <c r="W23" s="25"/>
      <c r="X23" s="23"/>
      <c r="Y23" s="23"/>
      <c r="Z23" s="23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spans="1:41" x14ac:dyDescent="0.25">
      <c r="A24" s="39"/>
      <c r="D24" s="70" t="s">
        <v>44</v>
      </c>
      <c r="E24" s="12"/>
      <c r="F24" s="12"/>
      <c r="L24" s="71">
        <v>-24.583203470131888</v>
      </c>
      <c r="M24" s="71">
        <v>-4.686538709740188</v>
      </c>
      <c r="O24" s="12"/>
      <c r="Q24" s="107"/>
      <c r="R24" s="22"/>
      <c r="S24" s="22"/>
      <c r="T24" s="22"/>
      <c r="U24" s="22"/>
      <c r="V24" s="24"/>
      <c r="W24" s="25"/>
      <c r="X24" s="23"/>
      <c r="Y24" s="23"/>
      <c r="Z24" s="23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spans="1:41" ht="15.75" customHeight="1" x14ac:dyDescent="0.25">
      <c r="A25" s="39"/>
      <c r="B25" s="12"/>
      <c r="C25" s="12"/>
      <c r="D25" s="12"/>
      <c r="E25" s="12"/>
      <c r="F25" s="12"/>
      <c r="H25" s="72"/>
      <c r="I25" s="72"/>
      <c r="J25" s="72"/>
      <c r="K25" s="72"/>
      <c r="L25" s="72"/>
      <c r="O25" s="72"/>
      <c r="P25" s="72"/>
      <c r="Q25" s="108"/>
      <c r="R25" s="24"/>
      <c r="S25" s="24"/>
      <c r="T25" s="24"/>
      <c r="U25" s="22"/>
      <c r="V25" s="24"/>
      <c r="W25" s="25"/>
      <c r="X25" s="23"/>
      <c r="Y25" s="23"/>
      <c r="Z25" s="23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spans="1:41" ht="15.75" customHeight="1" x14ac:dyDescent="0.25">
      <c r="A26" s="220" t="s">
        <v>48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108"/>
      <c r="R26" s="24"/>
      <c r="S26" s="24"/>
      <c r="T26" s="24"/>
      <c r="U26" s="22"/>
      <c r="V26" s="24"/>
      <c r="W26" s="25"/>
      <c r="X26" s="23"/>
      <c r="Y26" s="23"/>
      <c r="Z26" s="23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spans="1:41" x14ac:dyDescent="0.25">
      <c r="Q27" s="109"/>
      <c r="R27" s="110"/>
      <c r="S27" s="110"/>
      <c r="T27" s="110"/>
      <c r="U27" s="110"/>
      <c r="V27" s="110"/>
      <c r="W27" s="25"/>
      <c r="X27" s="23"/>
      <c r="Y27" s="23"/>
      <c r="Z27" s="23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1" ht="15.75" customHeight="1" x14ac:dyDescent="0.25">
      <c r="A28" s="219" t="s">
        <v>109</v>
      </c>
      <c r="B28" s="219"/>
      <c r="C28" s="219"/>
      <c r="D28" s="219"/>
      <c r="E28" s="219"/>
      <c r="F28" s="219"/>
      <c r="G28" s="219"/>
      <c r="H28" s="219"/>
      <c r="I28" s="219" t="s">
        <v>117</v>
      </c>
      <c r="J28" s="219"/>
      <c r="K28" s="219"/>
      <c r="L28" s="219"/>
      <c r="M28" s="219"/>
      <c r="N28" s="219"/>
      <c r="O28" s="219"/>
      <c r="P28" s="219"/>
      <c r="Q28" s="111"/>
      <c r="R28" s="112"/>
      <c r="S28" s="112"/>
      <c r="T28" s="112"/>
      <c r="U28" s="112"/>
      <c r="V28" s="112"/>
      <c r="W28" s="25"/>
      <c r="X28" s="23"/>
      <c r="Y28" s="23"/>
      <c r="Z28" s="23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1" x14ac:dyDescent="0.25">
      <c r="A29" s="39"/>
      <c r="B29" s="12"/>
      <c r="C29" s="12"/>
      <c r="D29" s="12"/>
      <c r="E29" s="12"/>
      <c r="F29" s="12"/>
      <c r="G29" s="68"/>
      <c r="H29" s="73"/>
      <c r="I29" s="73"/>
      <c r="J29" s="73"/>
      <c r="K29" s="73"/>
      <c r="L29" s="73"/>
      <c r="M29" s="73"/>
      <c r="N29" s="73"/>
      <c r="O29" s="73"/>
      <c r="P29" s="73"/>
      <c r="Q29" s="113"/>
      <c r="R29" s="114"/>
      <c r="S29" s="114"/>
      <c r="T29" s="115"/>
      <c r="U29" s="22"/>
      <c r="V29" s="22"/>
      <c r="W29" s="25"/>
      <c r="X29" s="23"/>
      <c r="Y29" s="23"/>
      <c r="Z29" s="23"/>
      <c r="AB29" s="15"/>
      <c r="AC29" s="15"/>
      <c r="AD29" s="20"/>
      <c r="AE29" s="20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spans="1:41" ht="17.25" customHeight="1" x14ac:dyDescent="0.25">
      <c r="A30" s="39"/>
      <c r="B30" s="12"/>
      <c r="C30" s="12"/>
      <c r="D30" s="12"/>
      <c r="E30" s="12"/>
      <c r="F30" s="12"/>
      <c r="G30" s="68"/>
      <c r="H30" s="73"/>
      <c r="I30" s="73"/>
      <c r="J30" s="73"/>
      <c r="K30" s="73"/>
      <c r="L30" s="73"/>
      <c r="M30" s="73"/>
      <c r="N30" s="73"/>
      <c r="O30" s="73"/>
      <c r="P30" s="73"/>
      <c r="Q30" s="113"/>
      <c r="R30" s="114"/>
      <c r="S30" s="114"/>
      <c r="T30" s="115"/>
      <c r="U30" s="22"/>
      <c r="V30" s="22"/>
      <c r="W30" s="25"/>
      <c r="X30" s="23"/>
      <c r="Y30" s="23"/>
      <c r="Z30" s="23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spans="1:41" s="3" customFormat="1" ht="14.25" customHeight="1" x14ac:dyDescent="0.25">
      <c r="A31" s="39"/>
      <c r="B31" s="12"/>
      <c r="C31" s="12"/>
      <c r="D31" s="12"/>
      <c r="E31" s="12"/>
      <c r="F31" s="12"/>
      <c r="G31" s="68"/>
      <c r="H31" s="73"/>
      <c r="I31" s="73"/>
      <c r="J31" s="73"/>
      <c r="K31" s="73"/>
      <c r="L31" s="73"/>
      <c r="M31" s="73"/>
      <c r="N31" s="73"/>
      <c r="O31" s="73"/>
      <c r="P31" s="73"/>
      <c r="Q31" s="113"/>
      <c r="R31" s="114"/>
      <c r="S31" s="114"/>
      <c r="T31" s="115"/>
      <c r="U31" s="22"/>
      <c r="V31" s="22"/>
      <c r="W31" s="23"/>
      <c r="X31" s="23"/>
      <c r="Y31" s="26"/>
      <c r="Z31" s="26"/>
      <c r="AA31" s="27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spans="1:41" s="3" customFormat="1" ht="18" customHeight="1" x14ac:dyDescent="0.25">
      <c r="A32" s="39"/>
      <c r="B32" s="12"/>
      <c r="C32" s="12"/>
      <c r="D32" s="12"/>
      <c r="E32" s="12"/>
      <c r="F32" s="12"/>
      <c r="G32" s="68"/>
      <c r="H32" s="73"/>
      <c r="I32" s="73"/>
      <c r="J32" s="73"/>
      <c r="K32" s="73"/>
      <c r="L32" s="73"/>
      <c r="M32" s="73"/>
      <c r="N32" s="73"/>
      <c r="O32" s="73"/>
      <c r="P32" s="73"/>
      <c r="Q32" s="113"/>
      <c r="R32" s="114"/>
      <c r="S32" s="114"/>
      <c r="T32" s="115"/>
      <c r="U32" s="22"/>
      <c r="V32" s="22"/>
      <c r="W32" s="23"/>
      <c r="X32" s="116"/>
      <c r="Y32" s="28"/>
      <c r="Z32" s="28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41" s="3" customFormat="1" ht="14.25" customHeight="1" x14ac:dyDescent="0.25">
      <c r="A33" s="39"/>
      <c r="B33" s="12"/>
      <c r="C33" s="12"/>
      <c r="D33" s="12"/>
      <c r="E33" s="12"/>
      <c r="F33" s="12"/>
      <c r="G33" s="68"/>
      <c r="H33" s="73"/>
      <c r="I33" s="73"/>
      <c r="J33" s="73"/>
      <c r="K33" s="73"/>
      <c r="L33" s="73"/>
      <c r="M33" s="73"/>
      <c r="N33" s="73"/>
      <c r="O33" s="73"/>
      <c r="P33" s="73"/>
      <c r="Q33" s="113"/>
      <c r="R33" s="114"/>
      <c r="S33" s="114"/>
      <c r="T33" s="115"/>
      <c r="U33" s="22"/>
      <c r="V33" s="22"/>
      <c r="W33" s="23"/>
      <c r="X33" s="116"/>
      <c r="Y33" s="28"/>
      <c r="Z33" s="28"/>
      <c r="AA33" s="27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spans="1:41" s="3" customFormat="1" ht="14.25" customHeight="1" x14ac:dyDescent="0.25">
      <c r="A34" s="39"/>
      <c r="B34" s="12"/>
      <c r="C34" s="12"/>
      <c r="D34" s="12"/>
      <c r="E34" s="12"/>
      <c r="F34" s="12"/>
      <c r="G34" s="68"/>
      <c r="H34" s="73"/>
      <c r="I34" s="73"/>
      <c r="J34" s="73"/>
      <c r="K34" s="73"/>
      <c r="L34" s="73"/>
      <c r="M34" s="73"/>
      <c r="N34" s="73"/>
      <c r="O34" s="73"/>
      <c r="P34" s="73"/>
      <c r="Q34" s="113"/>
      <c r="R34" s="114"/>
      <c r="S34" s="114"/>
      <c r="T34" s="115"/>
      <c r="U34" s="22"/>
      <c r="V34" s="22"/>
      <c r="W34" s="23"/>
      <c r="X34" s="116"/>
      <c r="Y34" s="28"/>
      <c r="Z34" s="28"/>
      <c r="AA34" s="86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spans="1:41" s="3" customFormat="1" ht="14.25" customHeight="1" x14ac:dyDescent="0.25">
      <c r="A35" s="39"/>
      <c r="B35" s="12"/>
      <c r="C35" s="12"/>
      <c r="D35" s="12"/>
      <c r="E35" s="12"/>
      <c r="F35" s="12"/>
      <c r="G35" s="68"/>
      <c r="H35" s="73"/>
      <c r="I35" s="73"/>
      <c r="J35" s="73"/>
      <c r="K35" s="73"/>
      <c r="L35" s="73"/>
      <c r="M35" s="73"/>
      <c r="N35" s="73"/>
      <c r="O35" s="73"/>
      <c r="P35" s="73"/>
      <c r="Q35" s="113"/>
      <c r="R35" s="114"/>
      <c r="S35" s="114"/>
      <c r="T35" s="115"/>
      <c r="U35" s="22"/>
      <c r="V35" s="22"/>
      <c r="W35" s="23"/>
      <c r="X35" s="116"/>
      <c r="Y35" s="28"/>
      <c r="Z35" s="28"/>
      <c r="AA35" s="86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spans="1:41" s="3" customFormat="1" ht="14.25" customHeight="1" x14ac:dyDescent="0.25">
      <c r="A36" s="39"/>
      <c r="B36" s="12"/>
      <c r="C36" s="12"/>
      <c r="D36" s="12"/>
      <c r="E36" s="12"/>
      <c r="F36" s="12"/>
      <c r="G36" s="68"/>
      <c r="H36" s="73"/>
      <c r="I36" s="73"/>
      <c r="J36" s="73"/>
      <c r="K36" s="73"/>
      <c r="L36" s="73"/>
      <c r="M36" s="73"/>
      <c r="N36" s="73"/>
      <c r="O36" s="73"/>
      <c r="P36" s="73"/>
      <c r="Q36" s="113"/>
      <c r="R36" s="114"/>
      <c r="S36" s="114"/>
      <c r="T36" s="115"/>
      <c r="U36" s="22"/>
      <c r="V36" s="22"/>
      <c r="W36" s="23"/>
      <c r="X36" s="116"/>
      <c r="Y36" s="28"/>
      <c r="Z36" s="28"/>
      <c r="AA36" s="86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spans="1:41" s="3" customFormat="1" ht="14.25" customHeight="1" x14ac:dyDescent="0.25">
      <c r="A37" s="39"/>
      <c r="B37" s="12"/>
      <c r="C37" s="12"/>
      <c r="D37" s="12"/>
      <c r="E37" s="12"/>
      <c r="F37" s="12"/>
      <c r="G37" s="68"/>
      <c r="H37" s="73"/>
      <c r="I37" s="73"/>
      <c r="J37" s="73"/>
      <c r="K37" s="73"/>
      <c r="L37" s="73"/>
      <c r="M37" s="73"/>
      <c r="N37" s="73"/>
      <c r="O37" s="73"/>
      <c r="P37" s="73"/>
      <c r="Q37" s="113"/>
      <c r="R37" s="114"/>
      <c r="S37" s="114"/>
      <c r="T37" s="115"/>
      <c r="U37" s="22"/>
      <c r="V37" s="22"/>
      <c r="W37" s="23"/>
      <c r="X37" s="116"/>
      <c r="Y37" s="28"/>
      <c r="Z37" s="28"/>
      <c r="AA37" s="86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spans="1:41" s="3" customFormat="1" ht="14.25" customHeight="1" x14ac:dyDescent="0.25">
      <c r="A38" s="39"/>
      <c r="B38" s="12"/>
      <c r="C38" s="12"/>
      <c r="D38" s="12"/>
      <c r="E38" s="12"/>
      <c r="F38" s="12"/>
      <c r="G38" s="68"/>
      <c r="H38" s="73"/>
      <c r="I38" s="73"/>
      <c r="J38" s="73"/>
      <c r="K38" s="73"/>
      <c r="L38" s="73"/>
      <c r="M38" s="73"/>
      <c r="N38" s="73"/>
      <c r="O38" s="73"/>
      <c r="P38" s="73"/>
      <c r="Q38" s="113"/>
      <c r="R38" s="114"/>
      <c r="S38" s="114"/>
      <c r="T38" s="115"/>
      <c r="U38" s="22"/>
      <c r="V38" s="22"/>
      <c r="W38" s="23"/>
      <c r="X38" s="116"/>
      <c r="Y38" s="28"/>
      <c r="Z38" s="28"/>
      <c r="AA38" s="86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spans="1:41" s="3" customFormat="1" ht="14.25" customHeight="1" x14ac:dyDescent="0.25">
      <c r="A39" s="39"/>
      <c r="B39" s="12"/>
      <c r="C39" s="12"/>
      <c r="D39" s="12"/>
      <c r="E39" s="12"/>
      <c r="F39" s="12"/>
      <c r="G39" s="68"/>
      <c r="H39" s="73"/>
      <c r="I39" s="73"/>
      <c r="J39" s="73"/>
      <c r="K39" s="73"/>
      <c r="L39" s="73"/>
      <c r="M39" s="73"/>
      <c r="N39" s="73"/>
      <c r="O39" s="73"/>
      <c r="P39" s="73"/>
      <c r="Q39" s="113"/>
      <c r="R39" s="114"/>
      <c r="S39" s="114"/>
      <c r="T39" s="115"/>
      <c r="U39" s="22"/>
      <c r="V39" s="22"/>
      <c r="W39" s="23"/>
      <c r="X39" s="116"/>
      <c r="Y39" s="28"/>
      <c r="Z39" s="28"/>
      <c r="AA39" s="86"/>
      <c r="AB39" s="15"/>
      <c r="AC39" s="15"/>
      <c r="AD39" s="15"/>
      <c r="AE39" s="15"/>
      <c r="AF39" s="15"/>
      <c r="AG39" s="15"/>
      <c r="AH39" s="15"/>
      <c r="AI39" s="15"/>
      <c r="AJ39" s="15"/>
      <c r="AK39" s="15"/>
    </row>
    <row r="40" spans="1:41" s="3" customFormat="1" ht="14.25" customHeight="1" x14ac:dyDescent="0.25">
      <c r="A40" s="39"/>
      <c r="B40" s="12"/>
      <c r="C40" s="12"/>
      <c r="D40" s="12"/>
      <c r="E40" s="12"/>
      <c r="F40" s="12"/>
      <c r="G40" s="68"/>
      <c r="H40" s="73"/>
      <c r="I40" s="73"/>
      <c r="J40" s="73"/>
      <c r="K40" s="73"/>
      <c r="L40" s="73"/>
      <c r="M40" s="73"/>
      <c r="N40" s="73"/>
      <c r="O40" s="73"/>
      <c r="P40" s="73"/>
      <c r="Q40" s="113"/>
      <c r="R40" s="114"/>
      <c r="S40" s="114"/>
      <c r="T40" s="115"/>
      <c r="U40" s="22"/>
      <c r="V40" s="22"/>
      <c r="W40" s="23"/>
      <c r="X40" s="116"/>
      <c r="Y40" s="28"/>
      <c r="Z40" s="28"/>
      <c r="AA40" s="86"/>
      <c r="AB40" s="15"/>
      <c r="AC40" s="15"/>
      <c r="AD40" s="15"/>
      <c r="AE40" s="15"/>
      <c r="AF40" s="15"/>
      <c r="AG40" s="15"/>
      <c r="AH40" s="15"/>
      <c r="AI40" s="15"/>
      <c r="AJ40" s="15"/>
      <c r="AK40" s="15"/>
    </row>
    <row r="41" spans="1:41" s="3" customFormat="1" ht="14.25" customHeight="1" x14ac:dyDescent="0.25">
      <c r="A41" s="39"/>
      <c r="B41" s="12"/>
      <c r="C41" s="12"/>
      <c r="D41" s="12"/>
      <c r="E41" s="12"/>
      <c r="F41" s="12"/>
      <c r="G41" s="68"/>
      <c r="H41" s="73"/>
      <c r="I41" s="73"/>
      <c r="J41" s="73"/>
      <c r="K41" s="73"/>
      <c r="L41" s="73"/>
      <c r="M41" s="73"/>
      <c r="N41" s="73"/>
      <c r="O41" s="73"/>
      <c r="P41" s="73"/>
      <c r="Q41" s="113"/>
      <c r="R41" s="114"/>
      <c r="S41" s="114"/>
      <c r="T41" s="115"/>
      <c r="U41" s="22"/>
      <c r="V41" s="22"/>
      <c r="W41" s="23"/>
      <c r="X41" s="116"/>
      <c r="Y41" s="28"/>
      <c r="Z41" s="28"/>
      <c r="AA41" s="86"/>
      <c r="AB41" s="15"/>
      <c r="AC41" s="15"/>
      <c r="AD41" s="15"/>
      <c r="AE41" s="15"/>
      <c r="AF41" s="15"/>
      <c r="AG41" s="15"/>
      <c r="AH41" s="15"/>
      <c r="AI41" s="15"/>
      <c r="AJ41" s="15"/>
      <c r="AK41" s="15"/>
    </row>
    <row r="42" spans="1:41" s="3" customFormat="1" ht="14.25" customHeight="1" x14ac:dyDescent="0.25">
      <c r="A42" s="39"/>
      <c r="B42" s="12"/>
      <c r="C42" s="12"/>
      <c r="D42" s="12"/>
      <c r="E42" s="12"/>
      <c r="F42" s="12"/>
      <c r="G42" s="12"/>
      <c r="H42" s="73"/>
      <c r="I42" s="73"/>
      <c r="J42" s="73"/>
      <c r="K42" s="73"/>
      <c r="L42" s="73"/>
      <c r="M42" s="73"/>
      <c r="N42" s="73"/>
      <c r="O42" s="73"/>
      <c r="P42" s="73"/>
      <c r="Q42" s="113"/>
      <c r="R42" s="117"/>
      <c r="S42" s="117"/>
      <c r="T42" s="118"/>
      <c r="U42" s="22"/>
      <c r="V42" s="22"/>
      <c r="W42" s="23"/>
      <c r="X42" s="116"/>
      <c r="Y42" s="28"/>
      <c r="Z42" s="28"/>
      <c r="AA42" s="86"/>
      <c r="AB42" s="15"/>
      <c r="AC42" s="15"/>
      <c r="AD42" s="15"/>
      <c r="AE42" s="15"/>
      <c r="AF42" s="15"/>
      <c r="AG42" s="15"/>
      <c r="AH42" s="15"/>
      <c r="AI42" s="15"/>
      <c r="AJ42" s="15"/>
      <c r="AK42" s="15"/>
    </row>
    <row r="43" spans="1:41" s="3" customFormat="1" ht="14.25" customHeight="1" x14ac:dyDescent="0.25">
      <c r="A43" s="39"/>
      <c r="B43" s="12"/>
      <c r="C43" s="12"/>
      <c r="D43" s="12"/>
      <c r="E43" s="12"/>
      <c r="F43" s="12"/>
      <c r="G43" s="12"/>
      <c r="H43" s="73"/>
      <c r="I43" s="73"/>
      <c r="J43" s="73"/>
      <c r="K43" s="73"/>
      <c r="L43" s="73"/>
      <c r="M43" s="73"/>
      <c r="N43" s="73"/>
      <c r="O43" s="73"/>
      <c r="P43" s="73"/>
      <c r="Q43" s="113"/>
      <c r="R43" s="117"/>
      <c r="S43" s="117"/>
      <c r="T43" s="118"/>
      <c r="U43" s="22"/>
      <c r="V43" s="22"/>
      <c r="W43" s="23"/>
      <c r="X43" s="23"/>
      <c r="Y43" s="23"/>
      <c r="Z43" s="23"/>
      <c r="AA43" s="86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1:41" s="3" customFormat="1" ht="14.25" customHeight="1" x14ac:dyDescent="0.25">
      <c r="A44" s="39"/>
      <c r="B44" s="12"/>
      <c r="C44" s="12"/>
      <c r="D44" s="12"/>
      <c r="E44" s="12"/>
      <c r="F44" s="12"/>
      <c r="Q44" s="107"/>
      <c r="R44" s="22"/>
      <c r="S44" s="22"/>
      <c r="T44" s="22"/>
      <c r="U44" s="22"/>
      <c r="V44" s="22"/>
      <c r="W44" s="23"/>
      <c r="X44" s="116"/>
      <c r="Y44" s="28"/>
      <c r="Z44" s="28"/>
      <c r="AA44" s="86"/>
      <c r="AB44" s="15"/>
      <c r="AC44" s="15"/>
      <c r="AD44" s="15"/>
      <c r="AE44" s="15"/>
      <c r="AF44" s="15"/>
      <c r="AG44" s="15"/>
      <c r="AH44" s="15"/>
      <c r="AI44" s="15"/>
      <c r="AJ44" s="15"/>
      <c r="AK44" s="15"/>
    </row>
    <row r="45" spans="1:41" s="3" customFormat="1" ht="14.25" customHeight="1" x14ac:dyDescent="0.25">
      <c r="A45" s="39"/>
      <c r="B45" s="12"/>
      <c r="C45" s="12"/>
      <c r="D45" s="12"/>
      <c r="E45" s="12"/>
      <c r="F45" s="12"/>
      <c r="Q45" s="107"/>
      <c r="R45" s="22"/>
      <c r="S45" s="22"/>
      <c r="T45" s="22"/>
      <c r="U45" s="22"/>
      <c r="V45" s="22"/>
      <c r="W45" s="23"/>
      <c r="X45" s="116"/>
      <c r="Y45" s="28"/>
      <c r="Z45" s="28"/>
      <c r="AA45" s="86"/>
      <c r="AB45" s="15"/>
      <c r="AC45" s="15"/>
      <c r="AD45" s="15"/>
      <c r="AE45" s="15"/>
      <c r="AF45" s="15"/>
      <c r="AG45" s="15"/>
      <c r="AH45" s="15"/>
      <c r="AI45" s="15"/>
      <c r="AJ45" s="15"/>
      <c r="AK45" s="15"/>
    </row>
    <row r="46" spans="1:41" s="3" customFormat="1" x14ac:dyDescent="0.25">
      <c r="A46" s="32" t="s">
        <v>47</v>
      </c>
      <c r="B46" s="12"/>
      <c r="C46" s="12"/>
      <c r="D46" s="12"/>
      <c r="E46" s="12"/>
      <c r="F46" s="12"/>
      <c r="Q46" s="107"/>
      <c r="R46" s="22"/>
      <c r="S46" s="22"/>
      <c r="T46" s="22"/>
      <c r="U46" s="22"/>
      <c r="V46" s="22"/>
      <c r="W46" s="23"/>
      <c r="X46" s="116"/>
      <c r="Y46" s="28"/>
      <c r="Z46" s="28"/>
      <c r="AA46" s="94"/>
      <c r="AB46" s="15"/>
      <c r="AC46" s="15"/>
      <c r="AD46" s="15"/>
      <c r="AE46" s="15"/>
      <c r="AF46" s="15"/>
      <c r="AG46" s="15"/>
      <c r="AH46" s="15"/>
      <c r="AI46" s="15"/>
      <c r="AJ46" s="15"/>
      <c r="AK46" s="15"/>
    </row>
    <row r="47" spans="1:41" s="3" customFormat="1" x14ac:dyDescent="0.25">
      <c r="A47" s="32" t="s">
        <v>73</v>
      </c>
      <c r="B47" s="12"/>
      <c r="C47" s="12"/>
      <c r="D47" s="12"/>
      <c r="E47" s="12"/>
      <c r="F47" s="12"/>
      <c r="Q47" s="107"/>
      <c r="R47" s="22"/>
      <c r="S47" s="22"/>
      <c r="T47" s="22"/>
      <c r="U47" s="22"/>
      <c r="V47" s="22"/>
      <c r="W47" s="23"/>
      <c r="X47" s="116"/>
      <c r="Y47" s="28"/>
      <c r="Z47" s="28"/>
      <c r="AA47" s="94"/>
      <c r="AB47" s="15"/>
      <c r="AC47" s="15"/>
      <c r="AD47" s="15"/>
      <c r="AE47" s="15"/>
      <c r="AF47" s="15"/>
      <c r="AG47" s="15"/>
      <c r="AH47" s="15"/>
      <c r="AI47" s="15"/>
      <c r="AJ47" s="15"/>
      <c r="AK47" s="15"/>
    </row>
    <row r="48" spans="1:41" s="3" customFormat="1" x14ac:dyDescent="0.25">
      <c r="A48" s="34" t="s">
        <v>111</v>
      </c>
      <c r="B48" s="1"/>
      <c r="C48" s="1"/>
      <c r="D48" s="1"/>
      <c r="E48" s="1"/>
      <c r="F48" s="1"/>
      <c r="G48" s="80"/>
      <c r="H48" s="1"/>
      <c r="I48" s="1"/>
      <c r="J48" s="1"/>
      <c r="K48" s="1"/>
      <c r="L48" s="1"/>
      <c r="M48" s="1"/>
      <c r="N48" s="1"/>
      <c r="O48" s="1"/>
      <c r="P48" s="61"/>
      <c r="Q48" s="22"/>
      <c r="R48" s="22"/>
      <c r="S48" s="22"/>
      <c r="T48" s="22"/>
      <c r="U48" s="22"/>
      <c r="V48" s="22"/>
      <c r="W48" s="23"/>
      <c r="X48" s="116"/>
      <c r="Y48" s="28"/>
      <c r="Z48" s="28"/>
      <c r="AA48" s="94"/>
      <c r="AB48" s="15"/>
      <c r="AC48" s="15"/>
      <c r="AD48" s="15"/>
      <c r="AE48" s="15"/>
      <c r="AF48" s="15"/>
      <c r="AG48" s="15"/>
      <c r="AH48" s="15"/>
      <c r="AI48" s="15"/>
      <c r="AJ48" s="15"/>
      <c r="AK48" s="15"/>
    </row>
    <row r="49" spans="1:37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23"/>
      <c r="R49" s="22"/>
      <c r="S49" s="22"/>
      <c r="T49" s="22"/>
      <c r="U49" s="22"/>
      <c r="V49" s="22"/>
      <c r="W49" s="23"/>
      <c r="X49" s="116"/>
      <c r="Y49" s="28"/>
      <c r="Z49" s="28"/>
      <c r="AA49" s="94"/>
      <c r="AB49" s="15"/>
      <c r="AC49" s="15"/>
      <c r="AD49" s="15"/>
      <c r="AE49" s="15"/>
      <c r="AF49" s="15"/>
      <c r="AG49" s="15"/>
      <c r="AH49" s="15"/>
      <c r="AI49" s="15"/>
      <c r="AJ49" s="15"/>
      <c r="AK49" s="15"/>
    </row>
    <row r="50" spans="1:37" ht="14.25" customHeight="1" x14ac:dyDescent="0.25">
      <c r="G50" s="15"/>
      <c r="Q50" s="23"/>
      <c r="R50" s="22"/>
      <c r="S50" s="22"/>
      <c r="T50" s="22"/>
      <c r="U50" s="22"/>
      <c r="V50" s="22"/>
      <c r="W50" s="22"/>
      <c r="X50" s="116"/>
      <c r="Y50" s="28"/>
      <c r="Z50" s="28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</row>
    <row r="51" spans="1:37" x14ac:dyDescent="0.25">
      <c r="Q51" s="23"/>
      <c r="R51" s="22"/>
      <c r="S51" s="22"/>
      <c r="T51" s="22"/>
      <c r="U51" s="22"/>
      <c r="V51" s="22"/>
      <c r="W51" s="23"/>
      <c r="X51" s="23"/>
      <c r="Y51" s="23"/>
      <c r="Z51" s="23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</row>
    <row r="52" spans="1:37" x14ac:dyDescent="0.25">
      <c r="Q52" s="23"/>
      <c r="R52" s="22"/>
      <c r="S52" s="22"/>
      <c r="T52" s="22"/>
      <c r="U52" s="22"/>
      <c r="V52" s="22"/>
      <c r="W52" s="23"/>
      <c r="X52" s="23"/>
      <c r="Y52" s="23"/>
      <c r="Z52" s="23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</row>
    <row r="53" spans="1:37" x14ac:dyDescent="0.25">
      <c r="Q53" s="23"/>
      <c r="R53" s="22"/>
      <c r="S53" s="22"/>
      <c r="T53" s="22"/>
      <c r="U53" s="22"/>
      <c r="V53" s="22"/>
      <c r="W53" s="23"/>
      <c r="X53" s="23"/>
      <c r="Y53" s="23"/>
      <c r="Z53" s="23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</row>
    <row r="54" spans="1:37" x14ac:dyDescent="0.25">
      <c r="Q54" s="23"/>
      <c r="R54" s="22"/>
      <c r="S54" s="22"/>
      <c r="T54" s="22"/>
      <c r="U54" s="22"/>
      <c r="V54" s="22"/>
      <c r="W54" s="23"/>
      <c r="X54" s="23"/>
      <c r="Y54" s="23"/>
      <c r="Z54" s="23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</row>
    <row r="55" spans="1:37" x14ac:dyDescent="0.25">
      <c r="G55" s="15"/>
      <c r="Q55" s="23"/>
      <c r="R55" s="22"/>
      <c r="S55" s="22"/>
      <c r="T55" s="22"/>
      <c r="U55" s="22"/>
      <c r="V55" s="22"/>
      <c r="W55" s="23"/>
      <c r="X55" s="23"/>
      <c r="Y55" s="23"/>
      <c r="Z55" s="23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</row>
    <row r="56" spans="1:37" x14ac:dyDescent="0.25">
      <c r="G56" s="15"/>
      <c r="Q56" s="23"/>
      <c r="R56" s="22"/>
      <c r="S56" s="22"/>
      <c r="T56" s="22"/>
      <c r="U56" s="22"/>
      <c r="V56" s="22"/>
      <c r="W56" s="23"/>
      <c r="X56" s="23"/>
      <c r="Y56" s="23"/>
      <c r="Z56" s="23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</row>
    <row r="57" spans="1:37" x14ac:dyDescent="0.25">
      <c r="G57" s="15"/>
      <c r="Q57" s="23"/>
      <c r="R57" s="22"/>
      <c r="S57" s="22"/>
      <c r="T57" s="22"/>
      <c r="U57" s="22"/>
      <c r="V57" s="22"/>
      <c r="W57" s="23"/>
      <c r="X57" s="23"/>
      <c r="Y57" s="23"/>
      <c r="Z57" s="23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</row>
    <row r="58" spans="1:37" x14ac:dyDescent="0.25">
      <c r="G58" s="15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</row>
    <row r="59" spans="1:37" x14ac:dyDescent="0.25">
      <c r="G59" s="15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</row>
    <row r="60" spans="1:37" x14ac:dyDescent="0.25">
      <c r="G60" s="15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</row>
    <row r="61" spans="1:37" x14ac:dyDescent="0.25"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</row>
    <row r="62" spans="1:37" x14ac:dyDescent="0.25"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</row>
    <row r="63" spans="1:37" x14ac:dyDescent="0.25"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</row>
    <row r="64" spans="1:37" x14ac:dyDescent="0.25">
      <c r="G64" s="15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</row>
    <row r="65" spans="7:37" x14ac:dyDescent="0.25"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</row>
    <row r="66" spans="7:37" x14ac:dyDescent="0.25"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</row>
    <row r="67" spans="7:37" x14ac:dyDescent="0.25"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</row>
    <row r="68" spans="7:37" x14ac:dyDescent="0.25"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7:37" x14ac:dyDescent="0.25"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7:37" x14ac:dyDescent="0.25"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7:37" x14ac:dyDescent="0.25"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7:37" x14ac:dyDescent="0.25">
      <c r="G72" s="15"/>
    </row>
    <row r="73" spans="7:37" x14ac:dyDescent="0.25">
      <c r="G73" s="15"/>
    </row>
  </sheetData>
  <sortState xmlns:xlrd2="http://schemas.microsoft.com/office/spreadsheetml/2017/richdata2" ref="X29:Z39">
    <sortCondition ref="Z29:Z39"/>
  </sortState>
  <mergeCells count="5">
    <mergeCell ref="A28:H28"/>
    <mergeCell ref="A10:P10"/>
    <mergeCell ref="A11:P11"/>
    <mergeCell ref="A26:P26"/>
    <mergeCell ref="I28:P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3"/>
    <pageSetUpPr fitToPage="1"/>
  </sheetPr>
  <dimension ref="A1:AD73"/>
  <sheetViews>
    <sheetView zoomScaleNormal="100" workbookViewId="0">
      <selection activeCell="A26" sqref="A26:P26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33203125" style="3" customWidth="1"/>
    <col min="13" max="13" width="13.5546875" style="3" customWidth="1"/>
    <col min="14" max="14" width="9.5546875" style="3" customWidth="1"/>
    <col min="15" max="16" width="7.6640625" style="3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20"/>
      <c r="M1" s="15"/>
      <c r="N1" s="15"/>
      <c r="O1" s="15"/>
      <c r="P1" s="16"/>
      <c r="Q1" s="15"/>
      <c r="R1" s="15"/>
      <c r="S1" s="15"/>
      <c r="T1" s="15"/>
      <c r="U1" s="15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68"/>
      <c r="J2" s="40"/>
      <c r="K2" s="64"/>
      <c r="L2" s="20"/>
      <c r="M2" s="15"/>
      <c r="N2" s="15"/>
      <c r="O2" s="15"/>
      <c r="P2" s="16"/>
      <c r="Q2" s="15"/>
      <c r="R2" s="15"/>
      <c r="S2" s="15"/>
      <c r="T2" s="15"/>
      <c r="U2" s="15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68"/>
      <c r="J3" s="40"/>
      <c r="K3" s="64"/>
      <c r="L3" s="20"/>
      <c r="M3" s="15"/>
      <c r="N3" s="15"/>
      <c r="O3" s="15"/>
      <c r="P3" s="16"/>
      <c r="Q3" s="15"/>
      <c r="R3" s="15"/>
      <c r="S3" s="15"/>
      <c r="T3" s="15"/>
      <c r="U3" s="15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20"/>
      <c r="M4" s="15"/>
      <c r="N4" s="15"/>
      <c r="O4" s="15"/>
      <c r="P4" s="16"/>
      <c r="Q4" s="15"/>
      <c r="R4" s="15"/>
      <c r="S4" s="15"/>
      <c r="T4" s="15"/>
      <c r="U4" s="15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20"/>
      <c r="M5" s="15"/>
      <c r="N5" s="15"/>
      <c r="O5" s="15"/>
      <c r="P5" s="16"/>
      <c r="Q5" s="15"/>
      <c r="R5" s="15"/>
      <c r="S5" s="15"/>
      <c r="T5" s="15"/>
      <c r="U5" s="15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L6" s="15"/>
      <c r="M6" s="15"/>
      <c r="N6" s="15"/>
      <c r="O6" s="15"/>
      <c r="P6" s="16"/>
      <c r="Q6" s="15"/>
      <c r="R6" s="15"/>
      <c r="S6" s="15"/>
      <c r="T6" s="15"/>
      <c r="U6" s="15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L7" s="15"/>
      <c r="M7" s="15"/>
      <c r="N7" s="15"/>
      <c r="O7" s="15"/>
      <c r="P7" s="16"/>
      <c r="Q7" s="15"/>
      <c r="R7" s="15"/>
      <c r="S7" s="15"/>
      <c r="T7" s="15"/>
      <c r="U7" s="15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L8" s="15"/>
      <c r="M8" s="15"/>
      <c r="N8" s="15"/>
      <c r="O8" s="15"/>
      <c r="P8" s="16"/>
      <c r="Q8" s="15"/>
      <c r="R8" s="15"/>
      <c r="S8" s="15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15"/>
      <c r="M9" s="15"/>
      <c r="N9" s="15"/>
      <c r="O9" s="15"/>
      <c r="P9" s="16"/>
      <c r="Q9" s="15"/>
      <c r="R9" s="15"/>
      <c r="S9" s="15"/>
      <c r="T9" s="15"/>
      <c r="U9" s="15"/>
      <c r="V9" s="15"/>
      <c r="W9" s="15"/>
      <c r="X9" s="15"/>
    </row>
    <row r="10" spans="1:30" x14ac:dyDescent="0.25">
      <c r="A10" s="222" t="s">
        <v>78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3"/>
      <c r="Q10" s="15"/>
      <c r="R10" s="15"/>
      <c r="S10" s="15"/>
      <c r="T10" s="15"/>
      <c r="U10" s="15"/>
      <c r="V10" s="15"/>
      <c r="W10" s="15"/>
      <c r="X10" s="15"/>
    </row>
    <row r="11" spans="1:30" x14ac:dyDescent="0.25">
      <c r="A11" s="207" t="s">
        <v>119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10"/>
      <c r="Q11" s="15"/>
      <c r="R11" s="15"/>
      <c r="S11" s="15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38"/>
      <c r="M12" s="38"/>
      <c r="N12" s="38"/>
      <c r="O12" s="38"/>
      <c r="P12" s="16"/>
      <c r="Q12" s="15"/>
      <c r="R12" s="15"/>
      <c r="S12" s="15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O13" s="15"/>
      <c r="P13" s="16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175">
        <v>2023</v>
      </c>
      <c r="O14" s="15"/>
      <c r="P14" s="16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-4.7088659885512811</v>
      </c>
      <c r="M15" s="69">
        <v>-4.7088659885513815</v>
      </c>
      <c r="O15" s="15"/>
      <c r="P15" s="16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-3.4480797193018997</v>
      </c>
      <c r="M16" s="71">
        <v>-0.90095778762521661</v>
      </c>
      <c r="O16" s="15"/>
      <c r="P16" s="16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-13.364652359300466</v>
      </c>
      <c r="M17" s="71">
        <v>-1.5073923436815029</v>
      </c>
      <c r="O17" s="15"/>
      <c r="P17" s="16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-1.9977939118035692</v>
      </c>
      <c r="M18" s="71">
        <v>-2.1678663186872619E-2</v>
      </c>
      <c r="O18" s="15"/>
      <c r="P18" s="16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4.9034668715232987</v>
      </c>
      <c r="M19" s="71">
        <v>9.453420136130522E-2</v>
      </c>
      <c r="O19" s="15"/>
      <c r="P19" s="16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-6.6228557891613526</v>
      </c>
      <c r="M20" s="71">
        <v>-0.38446295731796548</v>
      </c>
      <c r="O20" s="15"/>
      <c r="P20" s="16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-0.40454208314770757</v>
      </c>
      <c r="M21" s="71">
        <v>-0.12817785619677644</v>
      </c>
      <c r="O21" s="15"/>
      <c r="P21" s="16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0.1438866467351918</v>
      </c>
      <c r="M22" s="71">
        <v>2.3870180761120094E-3</v>
      </c>
      <c r="O22" s="15"/>
      <c r="P22" s="16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-1.4114172541290548</v>
      </c>
      <c r="M23" s="71">
        <v>-5.4760063942491707E-2</v>
      </c>
      <c r="O23" s="15"/>
      <c r="P23" s="16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-10.92647849331998</v>
      </c>
      <c r="M24" s="71">
        <v>-1.8083575360379727</v>
      </c>
      <c r="O24" s="15"/>
      <c r="P24" s="16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x14ac:dyDescent="0.25">
      <c r="A25" s="39"/>
      <c r="B25" s="70"/>
      <c r="D25" s="12"/>
      <c r="J25" s="12"/>
      <c r="K25" s="5"/>
      <c r="L25" s="10"/>
      <c r="M25" s="87"/>
      <c r="N25" s="87"/>
      <c r="O25" s="15"/>
      <c r="P25" s="16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20" t="s">
        <v>48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4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16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5">
      <c r="A28" s="226" t="s">
        <v>113</v>
      </c>
      <c r="B28" s="219"/>
      <c r="C28" s="219"/>
      <c r="D28" s="219"/>
      <c r="E28" s="219"/>
      <c r="F28" s="219"/>
      <c r="G28" s="219"/>
      <c r="H28" s="219"/>
      <c r="I28" s="219" t="s">
        <v>118</v>
      </c>
      <c r="J28" s="219"/>
      <c r="K28" s="219"/>
      <c r="L28" s="219"/>
      <c r="M28" s="219"/>
      <c r="N28" s="219"/>
      <c r="O28" s="219"/>
      <c r="P28" s="22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17"/>
      <c r="M29" s="15"/>
      <c r="N29" s="15"/>
      <c r="O29" s="15"/>
      <c r="P29" s="16"/>
      <c r="Q29" s="15"/>
      <c r="R29" s="15"/>
      <c r="S29" s="20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17"/>
      <c r="M30" s="15"/>
      <c r="N30" s="15"/>
      <c r="O30" s="15"/>
      <c r="P30" s="16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L31" s="15"/>
      <c r="M31" s="15"/>
      <c r="N31" s="18"/>
      <c r="O31" s="18"/>
      <c r="P31" s="19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L32" s="15"/>
      <c r="M32" s="88"/>
      <c r="N32" s="20"/>
      <c r="O32" s="20"/>
      <c r="P32" s="16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L33" s="15"/>
      <c r="M33" s="88"/>
      <c r="N33" s="20"/>
      <c r="O33" s="20"/>
      <c r="P33" s="19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L34" s="15"/>
      <c r="M34" s="88"/>
      <c r="N34" s="20"/>
      <c r="O34" s="20"/>
      <c r="P34" s="89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L35" s="15"/>
      <c r="M35" s="88"/>
      <c r="N35" s="20"/>
      <c r="O35" s="20"/>
      <c r="P35" s="89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L36" s="15"/>
      <c r="M36" s="88"/>
      <c r="N36" s="20"/>
      <c r="O36" s="20"/>
      <c r="P36" s="89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L37" s="15"/>
      <c r="M37" s="88"/>
      <c r="N37" s="20"/>
      <c r="O37" s="20"/>
      <c r="P37" s="89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L38" s="15"/>
      <c r="M38" s="88"/>
      <c r="N38" s="20"/>
      <c r="O38" s="20"/>
      <c r="P38" s="89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L39" s="15"/>
      <c r="M39" s="38"/>
      <c r="N39" s="20"/>
      <c r="O39" s="20"/>
      <c r="P39" s="89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L40" s="15"/>
      <c r="M40" s="88"/>
      <c r="N40" s="20"/>
      <c r="O40" s="20"/>
      <c r="P40" s="89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L41" s="15"/>
      <c r="M41" s="88"/>
      <c r="N41" s="20"/>
      <c r="O41" s="20"/>
      <c r="P41" s="89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L42" s="15"/>
      <c r="M42" s="88"/>
      <c r="N42" s="20"/>
      <c r="O42" s="20"/>
      <c r="P42" s="89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L43" s="15"/>
      <c r="M43" s="88"/>
      <c r="N43" s="20"/>
      <c r="O43" s="20"/>
      <c r="P43" s="89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30" s="3" customFormat="1" ht="14.25" customHeight="1" x14ac:dyDescent="0.25">
      <c r="A44" s="39"/>
      <c r="J44" s="12"/>
      <c r="K44" s="2"/>
      <c r="L44" s="15"/>
      <c r="M44" s="88"/>
      <c r="N44" s="20"/>
      <c r="O44" s="20"/>
      <c r="P44" s="89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30" s="3" customFormat="1" ht="14.25" customHeight="1" x14ac:dyDescent="0.25">
      <c r="A45" s="39"/>
      <c r="J45" s="12"/>
      <c r="K45" s="2"/>
      <c r="L45" s="15"/>
      <c r="M45" s="88"/>
      <c r="N45" s="20"/>
      <c r="O45" s="20"/>
      <c r="P45" s="89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30" s="3" customFormat="1" x14ac:dyDescent="0.25">
      <c r="A46" s="32" t="s">
        <v>47</v>
      </c>
      <c r="J46" s="12"/>
      <c r="K46" s="2"/>
      <c r="L46" s="15"/>
      <c r="M46" s="90"/>
      <c r="N46" s="20"/>
      <c r="O46" s="20"/>
      <c r="P46" s="89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30" s="3" customFormat="1" x14ac:dyDescent="0.25">
      <c r="A47" s="32" t="s">
        <v>73</v>
      </c>
      <c r="J47" s="12"/>
      <c r="K47" s="2"/>
      <c r="L47" s="15"/>
      <c r="M47" s="90"/>
      <c r="N47" s="20"/>
      <c r="O47" s="20"/>
      <c r="P47" s="89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30" s="3" customFormat="1" x14ac:dyDescent="0.25">
      <c r="A48" s="34" t="s">
        <v>111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91"/>
      <c r="M48" s="92"/>
      <c r="N48" s="21"/>
      <c r="O48" s="21"/>
      <c r="P48" s="93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L49" s="15"/>
      <c r="M49" s="88"/>
      <c r="N49" s="20"/>
      <c r="O49" s="20"/>
      <c r="P49" s="94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ht="14.25" customHeight="1" x14ac:dyDescent="0.25">
      <c r="B50" s="15"/>
      <c r="L50" s="38"/>
      <c r="M50" s="88"/>
      <c r="N50" s="20"/>
      <c r="O50" s="20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x14ac:dyDescent="0.25"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x14ac:dyDescent="0.25"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x14ac:dyDescent="0.25"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x14ac:dyDescent="0.25"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 x14ac:dyDescent="0.25">
      <c r="B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 x14ac:dyDescent="0.25">
      <c r="B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 x14ac:dyDescent="0.25">
      <c r="B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x14ac:dyDescent="0.25">
      <c r="B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x14ac:dyDescent="0.25">
      <c r="B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x14ac:dyDescent="0.25">
      <c r="B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x14ac:dyDescent="0.25"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 x14ac:dyDescent="0.25"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 x14ac:dyDescent="0.25"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 x14ac:dyDescent="0.25">
      <c r="B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2:27" x14ac:dyDescent="0.25"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2:27" x14ac:dyDescent="0.25"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2:27" x14ac:dyDescent="0.25"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72" spans="2:27" x14ac:dyDescent="0.25">
      <c r="B72" s="15"/>
    </row>
    <row r="73" spans="2:27" x14ac:dyDescent="0.25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3"/>
    <pageSetUpPr fitToPage="1"/>
  </sheetPr>
  <dimension ref="A1:AD73"/>
  <sheetViews>
    <sheetView zoomScaleNormal="100" workbookViewId="0">
      <selection activeCell="A11" sqref="A11:P11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" style="3" customWidth="1"/>
    <col min="13" max="13" width="13.6640625" style="3" customWidth="1"/>
    <col min="14" max="14" width="9.5546875" style="3" customWidth="1"/>
    <col min="15" max="16" width="7.6640625" style="3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13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13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13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13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13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13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13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13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2"/>
      <c r="M9" s="2"/>
      <c r="N9" s="2"/>
      <c r="O9" s="2"/>
      <c r="P9" s="13"/>
      <c r="T9" s="15"/>
      <c r="U9" s="15"/>
      <c r="V9" s="15"/>
      <c r="W9" s="15"/>
      <c r="X9" s="15"/>
    </row>
    <row r="10" spans="1:30" x14ac:dyDescent="0.25">
      <c r="A10" s="222" t="s">
        <v>79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3"/>
      <c r="T10" s="15"/>
      <c r="U10" s="15"/>
      <c r="V10" s="15"/>
      <c r="W10" s="15"/>
      <c r="X10" s="15"/>
    </row>
    <row r="11" spans="1:30" x14ac:dyDescent="0.25">
      <c r="A11" s="207" t="s">
        <v>116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10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13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2"/>
      <c r="L13" s="66" t="s">
        <v>46</v>
      </c>
      <c r="M13" s="67" t="s">
        <v>45</v>
      </c>
      <c r="O13" s="2"/>
      <c r="P13" s="13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13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C15" s="12"/>
      <c r="D15" s="68" t="s">
        <v>3</v>
      </c>
      <c r="E15" s="12"/>
      <c r="F15" s="12"/>
      <c r="G15" s="12"/>
      <c r="H15" s="12"/>
      <c r="I15" s="12"/>
      <c r="J15" s="12"/>
      <c r="K15" s="2"/>
      <c r="L15" s="69">
        <v>-4.6348013996868058</v>
      </c>
      <c r="M15" s="69">
        <v>-4.6348013996866948</v>
      </c>
      <c r="P15" s="13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C16" s="12"/>
      <c r="D16" s="166" t="s">
        <v>35</v>
      </c>
      <c r="E16" s="12"/>
      <c r="F16" s="12"/>
      <c r="G16" s="12"/>
      <c r="H16" s="12"/>
      <c r="I16" s="12"/>
      <c r="J16" s="12"/>
      <c r="K16" s="5"/>
      <c r="L16" s="71">
        <v>-2.3358084272694479</v>
      </c>
      <c r="M16" s="71">
        <v>-0.60061076793054136</v>
      </c>
      <c r="P16" s="13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C17" s="12"/>
      <c r="D17" s="166" t="s">
        <v>36</v>
      </c>
      <c r="E17" s="12"/>
      <c r="F17" s="12"/>
      <c r="G17" s="12"/>
      <c r="H17" s="12"/>
      <c r="I17" s="12"/>
      <c r="J17" s="12"/>
      <c r="K17" s="5"/>
      <c r="L17" s="71">
        <v>-12.467761578197189</v>
      </c>
      <c r="M17" s="71">
        <v>-1.2681151600657559</v>
      </c>
      <c r="P17" s="13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C18" s="12"/>
      <c r="D18" s="166" t="s">
        <v>37</v>
      </c>
      <c r="E18" s="12"/>
      <c r="F18" s="12"/>
      <c r="G18" s="12"/>
      <c r="H18" s="12"/>
      <c r="I18" s="12"/>
      <c r="J18" s="12"/>
      <c r="K18" s="5"/>
      <c r="L18" s="71">
        <v>-5.2779772673671399</v>
      </c>
      <c r="M18" s="71">
        <v>-4.7879759720060894E-2</v>
      </c>
      <c r="P18" s="13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C19" s="12"/>
      <c r="D19" s="166" t="s">
        <v>38</v>
      </c>
      <c r="E19" s="12"/>
      <c r="F19" s="12"/>
      <c r="G19" s="12"/>
      <c r="H19" s="12"/>
      <c r="I19" s="12"/>
      <c r="J19" s="12"/>
      <c r="K19" s="5"/>
      <c r="L19" s="71">
        <v>-4.430657113925351</v>
      </c>
      <c r="M19" s="71">
        <v>-9.4325804768908353E-2</v>
      </c>
      <c r="P19" s="13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C20" s="12"/>
      <c r="D20" s="166" t="s">
        <v>39</v>
      </c>
      <c r="E20" s="12"/>
      <c r="F20" s="12"/>
      <c r="G20" s="12"/>
      <c r="H20" s="12"/>
      <c r="I20" s="12"/>
      <c r="J20" s="12"/>
      <c r="K20" s="5"/>
      <c r="L20" s="71">
        <v>-5.4451784199606053</v>
      </c>
      <c r="M20" s="71">
        <v>-0.32505011130207678</v>
      </c>
      <c r="P20" s="13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C21" s="12"/>
      <c r="D21" s="166" t="s">
        <v>97</v>
      </c>
      <c r="E21" s="12"/>
      <c r="F21" s="12"/>
      <c r="G21" s="12"/>
      <c r="H21" s="12"/>
      <c r="I21" s="12"/>
      <c r="J21" s="12"/>
      <c r="K21" s="5"/>
      <c r="L21" s="71">
        <v>-2.2567468503120858</v>
      </c>
      <c r="M21" s="71">
        <v>-0.71928148953415882</v>
      </c>
      <c r="P21" s="13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C22" s="12"/>
      <c r="D22" s="166" t="s">
        <v>41</v>
      </c>
      <c r="E22" s="12"/>
      <c r="F22" s="12"/>
      <c r="G22" s="12"/>
      <c r="H22" s="12"/>
      <c r="I22" s="12"/>
      <c r="J22" s="12"/>
      <c r="K22" s="5"/>
      <c r="L22" s="71">
        <v>-0.10514781395543071</v>
      </c>
      <c r="M22" s="71">
        <v>-1.7637693399842167E-3</v>
      </c>
      <c r="P22" s="13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C23" s="12"/>
      <c r="D23" s="166" t="s">
        <v>42</v>
      </c>
      <c r="E23" s="12"/>
      <c r="F23" s="12"/>
      <c r="G23" s="12"/>
      <c r="H23" s="12"/>
      <c r="I23" s="12"/>
      <c r="J23" s="12"/>
      <c r="K23" s="5"/>
      <c r="L23" s="71">
        <v>11.55931535114474</v>
      </c>
      <c r="M23" s="71">
        <v>0.46196357667267823</v>
      </c>
      <c r="P23" s="13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C24" s="12"/>
      <c r="D24" s="166" t="s">
        <v>44</v>
      </c>
      <c r="E24" s="12"/>
      <c r="F24" s="12"/>
      <c r="G24" s="12"/>
      <c r="H24" s="12"/>
      <c r="I24" s="12"/>
      <c r="J24" s="12"/>
      <c r="K24" s="5"/>
      <c r="L24" s="71">
        <v>-11.613382056926291</v>
      </c>
      <c r="M24" s="71">
        <v>-2.0397381136978874</v>
      </c>
      <c r="P24" s="13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13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20" t="s">
        <v>49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4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13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5">
      <c r="A28" s="226" t="s">
        <v>109</v>
      </c>
      <c r="B28" s="219"/>
      <c r="C28" s="219"/>
      <c r="D28" s="219"/>
      <c r="E28" s="219"/>
      <c r="F28" s="219"/>
      <c r="G28" s="219"/>
      <c r="H28" s="219"/>
      <c r="I28" s="219" t="s">
        <v>117</v>
      </c>
      <c r="J28" s="219"/>
      <c r="K28" s="219"/>
      <c r="L28" s="219"/>
      <c r="M28" s="219"/>
      <c r="N28" s="219"/>
      <c r="O28" s="219"/>
      <c r="P28" s="225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13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13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14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3</v>
      </c>
      <c r="N32" s="9">
        <v>-1.3945351170569324</v>
      </c>
      <c r="O32" s="9">
        <v>-1.3945351170569467</v>
      </c>
      <c r="P32" s="13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40</v>
      </c>
      <c r="N33" s="9">
        <v>-3.1968355926399568</v>
      </c>
      <c r="O33" s="9">
        <v>-0.96784104235109214</v>
      </c>
      <c r="P33" s="14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43</v>
      </c>
      <c r="N34" s="9">
        <v>-14.187695995286006</v>
      </c>
      <c r="O34" s="9">
        <v>-0.87896910439813203</v>
      </c>
      <c r="P34" s="84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38</v>
      </c>
      <c r="N35" s="9">
        <v>-13.059203764653944</v>
      </c>
      <c r="O35" s="9">
        <v>-0.30470854887781479</v>
      </c>
      <c r="P35" s="84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 t="s">
        <v>42</v>
      </c>
      <c r="N36" s="9">
        <v>-6.4105281314469948</v>
      </c>
      <c r="O36" s="9">
        <v>-0.29321314241761265</v>
      </c>
      <c r="P36" s="84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36</v>
      </c>
      <c r="N37" s="9">
        <v>-2.8024073665698523</v>
      </c>
      <c r="O37" s="9">
        <v>-0.29275715209601871</v>
      </c>
      <c r="P37" s="84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2" t="s">
        <v>44</v>
      </c>
      <c r="N38" s="9">
        <v>-1.4617091379194136</v>
      </c>
      <c r="O38" s="9">
        <v>-0.17293727828413608</v>
      </c>
      <c r="P38" s="84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39</v>
      </c>
      <c r="N39" s="9">
        <v>-0.25080176626445905</v>
      </c>
      <c r="O39" s="9">
        <v>-1.2918947966774013E-2</v>
      </c>
      <c r="P39" s="84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41</v>
      </c>
      <c r="N40" s="9">
        <v>-0.50255366791152767</v>
      </c>
      <c r="O40" s="9">
        <v>-1.0911963128970862E-2</v>
      </c>
      <c r="P40" s="84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37</v>
      </c>
      <c r="N41" s="9">
        <v>8.2734835419841772</v>
      </c>
      <c r="O41" s="9">
        <v>8.6710121165657905E-2</v>
      </c>
      <c r="P41" s="84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5.5940347852022825</v>
      </c>
      <c r="O42" s="9">
        <v>1.4530119412979465</v>
      </c>
      <c r="P42" s="84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84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84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6"/>
      <c r="N45" s="9"/>
      <c r="O45" s="9"/>
      <c r="P45" s="84"/>
      <c r="T45" s="15"/>
      <c r="U45" s="15"/>
      <c r="V45" s="15"/>
      <c r="W45" s="15"/>
      <c r="X45" s="15"/>
    </row>
    <row r="46" spans="1:30" s="3" customFormat="1" x14ac:dyDescent="0.25">
      <c r="A46" s="32" t="s">
        <v>47</v>
      </c>
      <c r="J46" s="12"/>
      <c r="K46" s="2"/>
      <c r="M46" s="75"/>
      <c r="N46" s="9"/>
      <c r="O46" s="9"/>
      <c r="P46" s="84"/>
      <c r="T46" s="15"/>
      <c r="U46" s="15"/>
      <c r="V46" s="15"/>
      <c r="W46" s="15"/>
      <c r="X46" s="15"/>
    </row>
    <row r="47" spans="1:30" s="3" customFormat="1" x14ac:dyDescent="0.25">
      <c r="A47" s="32" t="s">
        <v>73</v>
      </c>
      <c r="J47" s="12"/>
      <c r="K47" s="2"/>
      <c r="M47" s="75"/>
      <c r="N47" s="9"/>
      <c r="O47" s="9"/>
      <c r="P47" s="84"/>
      <c r="T47" s="15"/>
      <c r="U47" s="15"/>
      <c r="V47" s="15"/>
      <c r="W47" s="15"/>
      <c r="X47" s="15"/>
    </row>
    <row r="48" spans="1:30" s="3" customFormat="1" x14ac:dyDescent="0.25">
      <c r="A48" s="34" t="s">
        <v>111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5"/>
      <c r="T48" s="15"/>
      <c r="U48" s="15"/>
      <c r="V48" s="15"/>
      <c r="W48" s="15"/>
      <c r="X48" s="15"/>
    </row>
    <row r="49" spans="1:24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6"/>
      <c r="T49" s="15"/>
      <c r="U49" s="15"/>
      <c r="V49" s="15"/>
      <c r="W49" s="15"/>
      <c r="X49" s="15"/>
    </row>
    <row r="50" spans="1:24" ht="14.25" customHeight="1" x14ac:dyDescent="0.25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5">
      <c r="T51" s="15"/>
      <c r="U51" s="15"/>
      <c r="V51" s="15"/>
      <c r="W51" s="15"/>
      <c r="X51" s="15"/>
    </row>
    <row r="52" spans="1:24" x14ac:dyDescent="0.25">
      <c r="T52" s="15"/>
      <c r="U52" s="15"/>
      <c r="V52" s="15"/>
      <c r="W52" s="15"/>
      <c r="X52" s="15"/>
    </row>
    <row r="55" spans="1:24" x14ac:dyDescent="0.25">
      <c r="B55" s="15"/>
    </row>
    <row r="56" spans="1:24" x14ac:dyDescent="0.25">
      <c r="B56" s="15"/>
    </row>
    <row r="57" spans="1:24" x14ac:dyDescent="0.25">
      <c r="B57" s="15"/>
    </row>
    <row r="58" spans="1:24" x14ac:dyDescent="0.25">
      <c r="B58" s="15"/>
    </row>
    <row r="59" spans="1:24" x14ac:dyDescent="0.25">
      <c r="B59" s="15"/>
    </row>
    <row r="60" spans="1:24" x14ac:dyDescent="0.25">
      <c r="B60" s="15"/>
    </row>
    <row r="64" spans="1:24" x14ac:dyDescent="0.25">
      <c r="B64" s="15"/>
    </row>
    <row r="72" spans="2:2" x14ac:dyDescent="0.25">
      <c r="B72" s="15"/>
    </row>
    <row r="73" spans="2:2" x14ac:dyDescent="0.25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3"/>
    <pageSetUpPr fitToPage="1"/>
  </sheetPr>
  <dimension ref="A1:AD73"/>
  <sheetViews>
    <sheetView zoomScaleNormal="100" workbookViewId="0">
      <selection activeCell="A11" sqref="A11:P11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5546875" style="3" customWidth="1"/>
    <col min="13" max="13" width="14.109375" style="3" customWidth="1"/>
    <col min="14" max="14" width="8.5546875" style="3" customWidth="1"/>
    <col min="15" max="15" width="7.6640625" style="3" customWidth="1"/>
    <col min="16" max="16" width="7.6640625" style="10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5">
      <c r="A10" s="222" t="s">
        <v>79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3"/>
      <c r="T10" s="15"/>
      <c r="U10" s="15"/>
      <c r="V10" s="15"/>
      <c r="W10" s="15"/>
      <c r="X10" s="15"/>
    </row>
    <row r="11" spans="1:30" x14ac:dyDescent="0.25">
      <c r="A11" s="207" t="s">
        <v>119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10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-3.6694180437444546</v>
      </c>
      <c r="M15" s="69">
        <v>-3.6694180437444928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-2.8170228449692414</v>
      </c>
      <c r="M16" s="71">
        <v>-0.74412454762156066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-7.555166141274916</v>
      </c>
      <c r="M17" s="71">
        <v>-0.75998486977324842</v>
      </c>
      <c r="P17" s="4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-14.431504962021769</v>
      </c>
      <c r="M18" s="71">
        <v>-0.15716634415568898</v>
      </c>
      <c r="P18" s="4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9.6959525700699665</v>
      </c>
      <c r="M19" s="71">
        <v>0.18590751879010375</v>
      </c>
      <c r="P19" s="4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-7.4818263023917364</v>
      </c>
      <c r="M20" s="71">
        <v>-0.45464990413194006</v>
      </c>
      <c r="P20" s="4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-1.0135296994782217</v>
      </c>
      <c r="M21" s="71">
        <v>-0.32744454627309638</v>
      </c>
      <c r="P21" s="4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2.2830865747250462</v>
      </c>
      <c r="M22" s="71">
        <v>3.7978774022144487E-2</v>
      </c>
      <c r="P22" s="4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-1.7606140179685648</v>
      </c>
      <c r="M23" s="71">
        <v>-7.0101273301495792E-2</v>
      </c>
      <c r="P23" s="4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-8.3677140382472324</v>
      </c>
      <c r="M24" s="71">
        <v>-1.3798328512997109</v>
      </c>
      <c r="P24" s="4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20" t="s">
        <v>49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4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4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5">
      <c r="A28" s="226" t="s">
        <v>113</v>
      </c>
      <c r="B28" s="219"/>
      <c r="C28" s="219"/>
      <c r="D28" s="219"/>
      <c r="E28" s="219"/>
      <c r="F28" s="219"/>
      <c r="G28" s="219"/>
      <c r="H28" s="219"/>
      <c r="I28" s="219" t="s">
        <v>118</v>
      </c>
      <c r="J28" s="219"/>
      <c r="K28" s="219"/>
      <c r="L28" s="219"/>
      <c r="M28" s="219"/>
      <c r="N28" s="219"/>
      <c r="O28" s="219"/>
      <c r="P28" s="225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40</v>
      </c>
      <c r="N32" s="9">
        <v>-3.1252441047342643</v>
      </c>
      <c r="O32" s="9">
        <v>-0.98446185006514453</v>
      </c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38</v>
      </c>
      <c r="N33" s="9">
        <v>-3.0504454138925041</v>
      </c>
      <c r="O33" s="9">
        <v>-6.5521220071960262E-2</v>
      </c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41</v>
      </c>
      <c r="N34" s="9">
        <v>-2.6681275311335639</v>
      </c>
      <c r="O34" s="9">
        <v>-6.2315410909103773E-2</v>
      </c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42</v>
      </c>
      <c r="N35" s="9">
        <v>-1.0279327024840512</v>
      </c>
      <c r="O35" s="9">
        <v>-4.6718274194214662E-2</v>
      </c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2" t="s">
        <v>44</v>
      </c>
      <c r="N36" s="9">
        <v>-0.2483982685100159</v>
      </c>
      <c r="O36" s="9">
        <v>-2.8746416716859916E-2</v>
      </c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37</v>
      </c>
      <c r="N37" s="9">
        <v>9.7213087449517417</v>
      </c>
      <c r="O37" s="9">
        <v>0.10364327919823835</v>
      </c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 t="s">
        <v>43</v>
      </c>
      <c r="N38" s="9">
        <v>2.4280289615519024</v>
      </c>
      <c r="O38" s="9">
        <v>0.13662880882601375</v>
      </c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36</v>
      </c>
      <c r="N39" s="9">
        <v>1.570322638887319</v>
      </c>
      <c r="O39" s="9">
        <v>0.14977401187268391</v>
      </c>
      <c r="P39" s="77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39</v>
      </c>
      <c r="N40" s="9">
        <v>2.7850114382979854</v>
      </c>
      <c r="O40" s="9">
        <v>0.15291747241938683</v>
      </c>
      <c r="P40" s="77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</v>
      </c>
      <c r="N41" s="9">
        <v>1.4392539867027523</v>
      </c>
      <c r="O41" s="9">
        <v>1.4392539867027248</v>
      </c>
      <c r="P41" s="77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7.961449747450672</v>
      </c>
      <c r="O42" s="9">
        <v>2.0840535863436851</v>
      </c>
      <c r="P42" s="77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6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5">
      <c r="A46" s="33" t="s">
        <v>47</v>
      </c>
      <c r="B46" s="2"/>
      <c r="C46" s="2"/>
      <c r="J46" s="12"/>
      <c r="K46" s="2"/>
      <c r="M46" s="75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5">
      <c r="A47" s="33" t="s">
        <v>73</v>
      </c>
      <c r="B47" s="2"/>
      <c r="C47" s="2"/>
      <c r="J47" s="12"/>
      <c r="K47" s="2"/>
      <c r="M47" s="75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5">
      <c r="A48" s="34" t="s">
        <v>111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2"/>
      <c r="T48" s="15"/>
      <c r="U48" s="15"/>
      <c r="V48" s="15"/>
      <c r="W48" s="15"/>
      <c r="X48" s="15"/>
    </row>
    <row r="49" spans="1:24" s="3" customFormat="1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3"/>
      <c r="T49" s="15"/>
      <c r="U49" s="15"/>
      <c r="V49" s="15"/>
      <c r="W49" s="15"/>
      <c r="X49" s="15"/>
    </row>
    <row r="50" spans="1:24" ht="14.25" customHeight="1" x14ac:dyDescent="0.25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5">
      <c r="T51" s="15"/>
      <c r="U51" s="15"/>
      <c r="V51" s="15"/>
      <c r="W51" s="15"/>
      <c r="X51" s="15"/>
    </row>
    <row r="52" spans="1:24" x14ac:dyDescent="0.25">
      <c r="T52" s="15"/>
      <c r="U52" s="15"/>
      <c r="V52" s="15"/>
      <c r="W52" s="15"/>
      <c r="X52" s="15"/>
    </row>
    <row r="55" spans="1:24" x14ac:dyDescent="0.25">
      <c r="B55" s="15"/>
    </row>
    <row r="56" spans="1:24" x14ac:dyDescent="0.25">
      <c r="B56" s="15"/>
    </row>
    <row r="57" spans="1:24" x14ac:dyDescent="0.25">
      <c r="B57" s="15"/>
    </row>
    <row r="58" spans="1:24" x14ac:dyDescent="0.25">
      <c r="B58" s="15"/>
    </row>
    <row r="59" spans="1:24" x14ac:dyDescent="0.25">
      <c r="B59" s="15"/>
    </row>
    <row r="60" spans="1:24" x14ac:dyDescent="0.25">
      <c r="B60" s="15"/>
    </row>
    <row r="64" spans="1:24" x14ac:dyDescent="0.25">
      <c r="B64" s="15"/>
    </row>
    <row r="72" spans="2:2" x14ac:dyDescent="0.25">
      <c r="B72" s="15"/>
    </row>
    <row r="73" spans="2:2" x14ac:dyDescent="0.25">
      <c r="B73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theme="3"/>
    <pageSetUpPr fitToPage="1"/>
  </sheetPr>
  <dimension ref="A1:AD74"/>
  <sheetViews>
    <sheetView zoomScaleNormal="100" workbookViewId="0">
      <selection activeCell="A11" sqref="A11:P11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5546875" style="3" customWidth="1"/>
    <col min="13" max="13" width="13.109375" style="3" customWidth="1"/>
    <col min="14" max="14" width="9.6640625" style="3" customWidth="1"/>
    <col min="15" max="15" width="7.6640625" style="3" customWidth="1"/>
    <col min="16" max="16" width="7.6640625" style="10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5">
      <c r="A10" s="222" t="s">
        <v>96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3"/>
      <c r="T10" s="15"/>
      <c r="U10" s="15"/>
      <c r="V10" s="15"/>
      <c r="W10" s="15"/>
      <c r="X10" s="15"/>
    </row>
    <row r="11" spans="1:30" x14ac:dyDescent="0.25">
      <c r="A11" s="207" t="s">
        <v>116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10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-1.7714612112375239</v>
      </c>
      <c r="M15" s="69">
        <v>-1.7714612112375425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2.8751123090745789</v>
      </c>
      <c r="M16" s="71">
        <v>0.57720925338584339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-6.175539134368857</v>
      </c>
      <c r="M17" s="71">
        <v>-1.2310791107369941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-1.1615401161540362</v>
      </c>
      <c r="M18" s="71">
        <v>-4.0585025628692109E-2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-2.8652712863239116</v>
      </c>
      <c r="M19" s="71">
        <v>-0.10597201136380717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-1.0780995361665102</v>
      </c>
      <c r="M20" s="71">
        <v>-6.4635411186435579E-2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-6.9182208642049048E-2</v>
      </c>
      <c r="M21" s="71">
        <v>-1.8037789168307606E-2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-3.1740240788033947</v>
      </c>
      <c r="M22" s="71">
        <v>-6.5386985735115061E-2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-3.1903037057675943</v>
      </c>
      <c r="M23" s="71">
        <v>-0.17211057164760174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-4.9034596002491053</v>
      </c>
      <c r="M24" s="71">
        <v>-0.65086355915643279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20" t="s">
        <v>51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4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5">
      <c r="A28" s="226" t="s">
        <v>109</v>
      </c>
      <c r="B28" s="219"/>
      <c r="C28" s="219"/>
      <c r="D28" s="219"/>
      <c r="E28" s="219"/>
      <c r="F28" s="219"/>
      <c r="G28" s="219"/>
      <c r="H28" s="219"/>
      <c r="I28" s="219" t="s">
        <v>117</v>
      </c>
      <c r="J28" s="219"/>
      <c r="K28" s="219"/>
      <c r="L28" s="219"/>
      <c r="M28" s="219"/>
      <c r="N28" s="219"/>
      <c r="O28" s="219"/>
      <c r="P28" s="22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5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5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5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5">
      <c r="A49" s="34" t="s">
        <v>111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5">
      <c r="B51" s="15"/>
      <c r="L51" s="2"/>
      <c r="T51" s="15"/>
      <c r="U51" s="15"/>
      <c r="V51" s="15"/>
      <c r="W51" s="15"/>
      <c r="X51" s="15"/>
    </row>
    <row r="52" spans="1:24" x14ac:dyDescent="0.25">
      <c r="T52" s="15"/>
      <c r="U52" s="15"/>
      <c r="V52" s="15"/>
      <c r="W52" s="15"/>
      <c r="X52" s="15"/>
    </row>
    <row r="53" spans="1:24" x14ac:dyDescent="0.25">
      <c r="T53" s="15"/>
      <c r="U53" s="15"/>
      <c r="V53" s="15"/>
      <c r="W53" s="15"/>
      <c r="X53" s="15"/>
    </row>
    <row r="56" spans="1:24" x14ac:dyDescent="0.25">
      <c r="B56" s="15"/>
    </row>
    <row r="57" spans="1:24" x14ac:dyDescent="0.25">
      <c r="B57" s="15"/>
    </row>
    <row r="58" spans="1:24" x14ac:dyDescent="0.25">
      <c r="B58" s="15"/>
    </row>
    <row r="59" spans="1:24" x14ac:dyDescent="0.25">
      <c r="B59" s="15"/>
    </row>
    <row r="60" spans="1:24" x14ac:dyDescent="0.25">
      <c r="B60" s="15"/>
    </row>
    <row r="61" spans="1:24" x14ac:dyDescent="0.25">
      <c r="B61" s="15"/>
    </row>
    <row r="65" spans="2:2" x14ac:dyDescent="0.25">
      <c r="B65" s="15"/>
    </row>
    <row r="73" spans="2:2" x14ac:dyDescent="0.25">
      <c r="B73" s="15"/>
    </row>
    <row r="74" spans="2:2" x14ac:dyDescent="0.25">
      <c r="B74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theme="3"/>
    <pageSetUpPr fitToPage="1"/>
  </sheetPr>
  <dimension ref="A1:AD74"/>
  <sheetViews>
    <sheetView zoomScaleNormal="100" workbookViewId="0">
      <selection activeCell="N15" sqref="N15"/>
    </sheetView>
  </sheetViews>
  <sheetFormatPr baseColWidth="10" defaultColWidth="10.88671875" defaultRowHeight="13.2" x14ac:dyDescent="0.25"/>
  <cols>
    <col min="1" max="10" width="7.6640625" style="10" customWidth="1"/>
    <col min="11" max="11" width="7.6640625" style="3" customWidth="1"/>
    <col min="12" max="12" width="8.88671875" style="3" customWidth="1"/>
    <col min="13" max="13" width="14" style="3" customWidth="1"/>
    <col min="14" max="14" width="8.44140625" style="3" customWidth="1"/>
    <col min="15" max="15" width="7.6640625" style="3" customWidth="1"/>
    <col min="16" max="16" width="7.6640625" style="10" customWidth="1"/>
    <col min="17" max="19" width="10.88671875" style="3"/>
    <col min="20" max="20" width="10.88671875" style="65"/>
    <col min="21" max="16384" width="10.88671875" style="10"/>
  </cols>
  <sheetData>
    <row r="1" spans="1:30" x14ac:dyDescent="0.25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5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5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5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5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5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5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5">
      <c r="A10" s="222" t="s">
        <v>96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3"/>
      <c r="T10" s="15"/>
      <c r="U10" s="15"/>
      <c r="V10" s="15"/>
      <c r="W10" s="15"/>
      <c r="X10" s="15"/>
    </row>
    <row r="11" spans="1:30" x14ac:dyDescent="0.25">
      <c r="A11" s="207" t="s">
        <v>119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10"/>
      <c r="T11" s="15"/>
      <c r="U11" s="15"/>
      <c r="V11" s="15"/>
      <c r="W11" s="15"/>
      <c r="X11" s="15"/>
    </row>
    <row r="12" spans="1:30" x14ac:dyDescent="0.25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5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5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39"/>
      <c r="D15" s="68" t="s">
        <v>3</v>
      </c>
      <c r="E15" s="12"/>
      <c r="J15" s="12"/>
      <c r="K15" s="2"/>
      <c r="L15" s="69">
        <v>0.74680224753740365</v>
      </c>
      <c r="M15" s="69">
        <v>0.74680224753740621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39"/>
      <c r="D16" s="70" t="s">
        <v>35</v>
      </c>
      <c r="J16" s="12"/>
      <c r="K16" s="5"/>
      <c r="L16" s="71">
        <v>1.9174572300901804</v>
      </c>
      <c r="M16" s="71">
        <v>0.39378217844218777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39"/>
      <c r="D17" s="70" t="s">
        <v>36</v>
      </c>
      <c r="J17" s="12"/>
      <c r="K17" s="5"/>
      <c r="L17" s="71">
        <v>-1.3625358658216347</v>
      </c>
      <c r="M17" s="71">
        <v>-0.26857077617722486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39"/>
      <c r="D18" s="70" t="s">
        <v>37</v>
      </c>
      <c r="J18" s="12"/>
      <c r="K18" s="5"/>
      <c r="L18" s="71">
        <v>2.1581276940434213</v>
      </c>
      <c r="M18" s="71">
        <v>7.1631676449127546E-2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39"/>
      <c r="D19" s="70" t="s">
        <v>38</v>
      </c>
      <c r="J19" s="12"/>
      <c r="K19" s="5"/>
      <c r="L19" s="71">
        <v>2.5141486060036966</v>
      </c>
      <c r="M19" s="71">
        <v>9.2564257502625938E-2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39"/>
      <c r="D20" s="70" t="s">
        <v>39</v>
      </c>
      <c r="J20" s="12"/>
      <c r="K20" s="5"/>
      <c r="L20" s="71">
        <v>-0.75252533137660782</v>
      </c>
      <c r="M20" s="71">
        <v>-4.6282128751312969E-2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39"/>
      <c r="D21" s="70" t="s">
        <v>97</v>
      </c>
      <c r="J21" s="12"/>
      <c r="K21" s="5"/>
      <c r="L21" s="71">
        <v>1.9190059324107223</v>
      </c>
      <c r="M21" s="71">
        <v>0.49993222052573488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39"/>
      <c r="D22" s="70" t="s">
        <v>41</v>
      </c>
      <c r="J22" s="12"/>
      <c r="K22" s="5"/>
      <c r="L22" s="71">
        <v>-1.4900055015587776</v>
      </c>
      <c r="M22" s="71">
        <v>-3.1206829552233847E-2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39"/>
      <c r="D23" s="70" t="s">
        <v>42</v>
      </c>
      <c r="J23" s="12"/>
      <c r="K23" s="5"/>
      <c r="L23" s="71">
        <v>-3.0088495575220864</v>
      </c>
      <c r="M23" s="71">
        <v>-0.16486808104980161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39"/>
      <c r="D24" s="70" t="s">
        <v>44</v>
      </c>
      <c r="J24" s="12"/>
      <c r="K24" s="5"/>
      <c r="L24" s="71">
        <v>1.539964331436483</v>
      </c>
      <c r="M24" s="71">
        <v>0.19981973014830348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5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5">
      <c r="A26" s="220" t="s">
        <v>51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4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5">
      <c r="A28" s="226" t="s">
        <v>113</v>
      </c>
      <c r="B28" s="219"/>
      <c r="C28" s="219"/>
      <c r="D28" s="219"/>
      <c r="E28" s="219"/>
      <c r="F28" s="219"/>
      <c r="G28" s="219"/>
      <c r="H28" s="219"/>
      <c r="I28" s="219" t="s">
        <v>118</v>
      </c>
      <c r="J28" s="219"/>
      <c r="K28" s="219"/>
      <c r="L28" s="219"/>
      <c r="M28" s="219"/>
      <c r="N28" s="219"/>
      <c r="O28" s="219"/>
      <c r="P28" s="22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5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5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5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5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5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5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5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5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5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5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5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5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5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5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5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5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5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5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5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5">
      <c r="A49" s="34" t="s">
        <v>111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2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5">
      <c r="B51" s="15"/>
      <c r="K51" s="2"/>
      <c r="L51" s="2"/>
      <c r="T51" s="15"/>
      <c r="U51" s="15"/>
      <c r="V51" s="15"/>
      <c r="W51" s="15"/>
      <c r="X51" s="15"/>
    </row>
    <row r="52" spans="1:24" x14ac:dyDescent="0.25">
      <c r="K52" s="2"/>
      <c r="T52" s="15"/>
      <c r="U52" s="15"/>
      <c r="V52" s="15"/>
      <c r="W52" s="15"/>
      <c r="X52" s="15"/>
    </row>
    <row r="53" spans="1:24" x14ac:dyDescent="0.25">
      <c r="K53" s="2"/>
      <c r="T53" s="15"/>
      <c r="U53" s="15"/>
      <c r="V53" s="15"/>
      <c r="W53" s="15"/>
      <c r="X53" s="15"/>
    </row>
    <row r="54" spans="1:24" x14ac:dyDescent="0.25">
      <c r="K54" s="2"/>
    </row>
    <row r="55" spans="1:24" x14ac:dyDescent="0.25">
      <c r="K55" s="2"/>
    </row>
    <row r="56" spans="1:24" x14ac:dyDescent="0.25">
      <c r="B56" s="15"/>
      <c r="K56" s="2"/>
    </row>
    <row r="57" spans="1:24" x14ac:dyDescent="0.25">
      <c r="B57" s="15"/>
      <c r="K57" s="2"/>
    </row>
    <row r="58" spans="1:24" x14ac:dyDescent="0.25">
      <c r="B58" s="15"/>
      <c r="K58" s="2"/>
    </row>
    <row r="59" spans="1:24" x14ac:dyDescent="0.25">
      <c r="B59" s="15"/>
      <c r="K59" s="2"/>
    </row>
    <row r="60" spans="1:24" x14ac:dyDescent="0.25">
      <c r="B60" s="15"/>
      <c r="K60" s="2"/>
    </row>
    <row r="61" spans="1:24" x14ac:dyDescent="0.25">
      <c r="B61" s="15"/>
    </row>
    <row r="65" spans="2:2" x14ac:dyDescent="0.25">
      <c r="B65" s="15"/>
    </row>
    <row r="73" spans="2:2" x14ac:dyDescent="0.25">
      <c r="B73" s="15"/>
    </row>
    <row r="74" spans="2:2" x14ac:dyDescent="0.25">
      <c r="B74" s="15"/>
    </row>
  </sheetData>
  <sortState xmlns:xlrd2="http://schemas.microsoft.com/office/spreadsheetml/2017/richdata2"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3"/>
  </sheetPr>
  <dimension ref="A1:Y51"/>
  <sheetViews>
    <sheetView zoomScaleNormal="100" workbookViewId="0">
      <selection activeCell="B10" sqref="B10:H10"/>
    </sheetView>
  </sheetViews>
  <sheetFormatPr baseColWidth="10" defaultColWidth="10.88671875" defaultRowHeight="13.2" x14ac:dyDescent="0.25"/>
  <cols>
    <col min="1" max="1" width="1.88671875" style="10" customWidth="1"/>
    <col min="2" max="2" width="33.44140625" style="10" customWidth="1"/>
    <col min="3" max="7" width="10.44140625" style="10" customWidth="1"/>
    <col min="8" max="8" width="11.109375" style="10" customWidth="1"/>
    <col min="9" max="9" width="1.6640625" style="10" customWidth="1"/>
    <col min="10" max="10" width="10.88671875" style="10"/>
    <col min="11" max="11" width="11.44140625" style="10" customWidth="1"/>
    <col min="12" max="12" width="10.88671875" style="10" customWidth="1"/>
    <col min="13" max="13" width="10.88671875" style="10"/>
    <col min="14" max="21" width="10.88671875" style="10" customWidth="1"/>
    <col min="22" max="22" width="21" style="3" bestFit="1" customWidth="1"/>
    <col min="23" max="25" width="10.88671875" style="3"/>
    <col min="26" max="16384" width="10.88671875" style="10"/>
  </cols>
  <sheetData>
    <row r="1" spans="1:24" x14ac:dyDescent="0.25">
      <c r="A1" s="62"/>
      <c r="B1" s="36"/>
      <c r="C1" s="36"/>
      <c r="D1" s="36"/>
      <c r="E1" s="36"/>
      <c r="F1" s="36"/>
      <c r="G1" s="63"/>
      <c r="H1" s="36"/>
      <c r="I1" s="37"/>
      <c r="J1" s="152"/>
    </row>
    <row r="2" spans="1:24" x14ac:dyDescent="0.25">
      <c r="A2" s="39"/>
      <c r="B2" s="40"/>
      <c r="C2" s="40"/>
      <c r="D2" s="40"/>
      <c r="E2" s="40"/>
      <c r="F2" s="40"/>
      <c r="G2" s="12"/>
      <c r="H2" s="40"/>
      <c r="I2" s="41"/>
      <c r="J2" s="152"/>
    </row>
    <row r="3" spans="1:24" x14ac:dyDescent="0.25">
      <c r="A3" s="39"/>
      <c r="B3" s="40"/>
      <c r="C3" s="40"/>
      <c r="D3" s="40"/>
      <c r="E3" s="40"/>
      <c r="F3" s="40"/>
      <c r="G3" s="12"/>
      <c r="H3" s="40"/>
      <c r="I3" s="41"/>
      <c r="J3" s="152"/>
      <c r="V3" s="3" t="s">
        <v>86</v>
      </c>
      <c r="W3" s="3" t="s">
        <v>87</v>
      </c>
    </row>
    <row r="4" spans="1:24" x14ac:dyDescent="0.25">
      <c r="A4" s="39"/>
      <c r="B4" s="40"/>
      <c r="C4" s="40"/>
      <c r="D4" s="40"/>
      <c r="E4" s="40"/>
      <c r="F4" s="40"/>
      <c r="G4" s="12"/>
      <c r="H4" s="40"/>
      <c r="I4" s="4"/>
      <c r="V4" s="75" t="s">
        <v>6</v>
      </c>
      <c r="W4" s="132">
        <v>-8.6</v>
      </c>
      <c r="X4" s="3" t="s">
        <v>132</v>
      </c>
    </row>
    <row r="5" spans="1:24" x14ac:dyDescent="0.25">
      <c r="A5" s="39"/>
      <c r="B5" s="40"/>
      <c r="C5" s="40"/>
      <c r="D5" s="40"/>
      <c r="E5" s="40"/>
      <c r="F5" s="40"/>
      <c r="G5" s="40"/>
      <c r="H5" s="40"/>
      <c r="I5" s="4"/>
      <c r="V5" s="2" t="s">
        <v>19</v>
      </c>
      <c r="W5" s="132">
        <v>-13.6</v>
      </c>
      <c r="X5" s="3" t="s">
        <v>133</v>
      </c>
    </row>
    <row r="6" spans="1:24" x14ac:dyDescent="0.25">
      <c r="A6" s="39"/>
      <c r="B6" s="40"/>
      <c r="C6" s="40"/>
      <c r="D6" s="40"/>
      <c r="E6" s="40"/>
      <c r="F6" s="40"/>
      <c r="G6" s="40"/>
      <c r="H6" s="40"/>
      <c r="I6" s="4"/>
      <c r="V6" s="75" t="s">
        <v>20</v>
      </c>
      <c r="W6" s="132">
        <v>-7.6</v>
      </c>
      <c r="X6" s="3" t="s">
        <v>134</v>
      </c>
    </row>
    <row r="7" spans="1:24" x14ac:dyDescent="0.25">
      <c r="A7" s="39"/>
      <c r="B7" s="40"/>
      <c r="C7" s="40"/>
      <c r="D7" s="40"/>
      <c r="E7" s="40"/>
      <c r="F7" s="40"/>
      <c r="G7" s="40"/>
      <c r="H7" s="40"/>
      <c r="I7" s="4"/>
      <c r="V7" s="2" t="s">
        <v>21</v>
      </c>
      <c r="W7" s="132">
        <v>-8.6</v>
      </c>
      <c r="X7" s="3" t="s">
        <v>135</v>
      </c>
    </row>
    <row r="8" spans="1:24" x14ac:dyDescent="0.25">
      <c r="A8" s="39"/>
      <c r="B8" s="40"/>
      <c r="C8" s="207"/>
      <c r="D8" s="207"/>
      <c r="E8" s="207"/>
      <c r="F8" s="207"/>
      <c r="G8" s="207"/>
      <c r="H8" s="207"/>
      <c r="I8" s="4"/>
      <c r="V8" s="2" t="s">
        <v>22</v>
      </c>
      <c r="W8" s="132">
        <v>-7.8</v>
      </c>
      <c r="X8" s="3" t="s">
        <v>136</v>
      </c>
    </row>
    <row r="9" spans="1:24" x14ac:dyDescent="0.25">
      <c r="A9" s="39"/>
      <c r="B9" s="207" t="s">
        <v>12</v>
      </c>
      <c r="C9" s="207"/>
      <c r="D9" s="207"/>
      <c r="E9" s="207"/>
      <c r="F9" s="207"/>
      <c r="G9" s="207"/>
      <c r="H9" s="207"/>
      <c r="I9" s="4"/>
      <c r="V9" s="2" t="s">
        <v>23</v>
      </c>
      <c r="W9" s="132">
        <v>-6</v>
      </c>
      <c r="X9" s="3" t="s">
        <v>137</v>
      </c>
    </row>
    <row r="10" spans="1:24" x14ac:dyDescent="0.25">
      <c r="A10" s="39"/>
      <c r="B10" s="207" t="s">
        <v>109</v>
      </c>
      <c r="C10" s="207"/>
      <c r="D10" s="207"/>
      <c r="E10" s="207"/>
      <c r="F10" s="207"/>
      <c r="G10" s="207"/>
      <c r="H10" s="207"/>
      <c r="I10" s="4"/>
      <c r="V10" s="2" t="s">
        <v>13</v>
      </c>
      <c r="W10" s="132">
        <v>-6.3</v>
      </c>
      <c r="X10" s="3" t="s">
        <v>138</v>
      </c>
    </row>
    <row r="11" spans="1:24" ht="15.75" customHeight="1" x14ac:dyDescent="0.25">
      <c r="A11" s="39"/>
      <c r="I11" s="4"/>
      <c r="V11" s="2" t="s">
        <v>24</v>
      </c>
      <c r="W11" s="132">
        <v>-9.1999999999999993</v>
      </c>
      <c r="X11" s="3" t="s">
        <v>139</v>
      </c>
    </row>
    <row r="12" spans="1:24" ht="15.75" customHeight="1" x14ac:dyDescent="0.25">
      <c r="A12" s="39"/>
      <c r="B12" s="45"/>
      <c r="C12" s="45"/>
      <c r="D12" s="45"/>
      <c r="E12" s="45"/>
      <c r="F12" s="45"/>
      <c r="G12" s="45"/>
      <c r="H12" s="45"/>
      <c r="I12" s="4"/>
      <c r="V12" s="3" t="s">
        <v>25</v>
      </c>
      <c r="W12" s="132">
        <v>-9.1999999999999993</v>
      </c>
      <c r="X12" s="3" t="s">
        <v>140</v>
      </c>
    </row>
    <row r="13" spans="1:24" ht="12.75" customHeight="1" x14ac:dyDescent="0.25">
      <c r="A13" s="39"/>
      <c r="B13" s="153"/>
      <c r="C13" s="45"/>
      <c r="D13" s="45"/>
      <c r="E13" s="45"/>
      <c r="F13" s="45"/>
      <c r="G13" s="45"/>
      <c r="H13" s="45"/>
      <c r="I13" s="4"/>
      <c r="L13" s="147"/>
      <c r="V13" s="3" t="s">
        <v>26</v>
      </c>
      <c r="W13" s="132">
        <v>-5.4</v>
      </c>
      <c r="X13" s="3" t="s">
        <v>141</v>
      </c>
    </row>
    <row r="14" spans="1:24" ht="12" customHeight="1" x14ac:dyDescent="0.25">
      <c r="A14" s="39"/>
      <c r="B14" s="154"/>
      <c r="C14" s="45"/>
      <c r="D14" s="45"/>
      <c r="E14" s="45"/>
      <c r="F14" s="45"/>
      <c r="G14" s="45"/>
      <c r="H14" s="45"/>
      <c r="I14" s="4"/>
      <c r="V14" s="3" t="s">
        <v>27</v>
      </c>
      <c r="W14" s="132">
        <v>-7.5</v>
      </c>
      <c r="X14" s="3" t="s">
        <v>142</v>
      </c>
    </row>
    <row r="15" spans="1:24" x14ac:dyDescent="0.25">
      <c r="A15" s="39"/>
      <c r="B15" s="154"/>
      <c r="C15" s="79"/>
      <c r="D15" s="79"/>
      <c r="E15" s="79"/>
      <c r="F15" s="79"/>
      <c r="G15" s="79"/>
      <c r="H15" s="79"/>
      <c r="I15" s="4"/>
      <c r="V15" s="3" t="s">
        <v>28</v>
      </c>
      <c r="W15" s="132">
        <v>-9</v>
      </c>
      <c r="X15" s="3" t="s">
        <v>143</v>
      </c>
    </row>
    <row r="16" spans="1:24" x14ac:dyDescent="0.25">
      <c r="A16" s="39"/>
      <c r="B16" s="154"/>
      <c r="C16" s="79"/>
      <c r="D16" s="79"/>
      <c r="E16" s="79"/>
      <c r="F16" s="79"/>
      <c r="G16" s="45"/>
      <c r="H16" s="45"/>
      <c r="I16" s="4"/>
      <c r="K16" s="3"/>
      <c r="L16" s="130"/>
      <c r="V16" s="3" t="s">
        <v>29</v>
      </c>
      <c r="W16" s="132">
        <v>4.9000000000000004</v>
      </c>
      <c r="X16" s="3" t="s">
        <v>144</v>
      </c>
    </row>
    <row r="17" spans="1:24" x14ac:dyDescent="0.25">
      <c r="A17" s="39"/>
      <c r="B17" s="154"/>
      <c r="C17" s="79"/>
      <c r="D17" s="79"/>
      <c r="E17" s="79"/>
      <c r="F17" s="79"/>
      <c r="G17" s="79"/>
      <c r="H17" s="79"/>
      <c r="I17" s="4"/>
      <c r="K17" s="3"/>
      <c r="L17" s="130"/>
      <c r="V17" s="3" t="s">
        <v>30</v>
      </c>
      <c r="W17" s="132">
        <v>-5.7</v>
      </c>
      <c r="X17" s="3" t="s">
        <v>145</v>
      </c>
    </row>
    <row r="18" spans="1:24" x14ac:dyDescent="0.25">
      <c r="A18" s="39"/>
      <c r="B18" s="154"/>
      <c r="C18" s="79"/>
      <c r="D18" s="79"/>
      <c r="E18" s="79"/>
      <c r="F18" s="79"/>
      <c r="G18" s="79"/>
      <c r="H18" s="79"/>
      <c r="I18" s="4"/>
      <c r="V18" s="3" t="s">
        <v>31</v>
      </c>
      <c r="W18" s="132">
        <v>-6.7</v>
      </c>
      <c r="X18" s="3" t="s">
        <v>146</v>
      </c>
    </row>
    <row r="19" spans="1:24" x14ac:dyDescent="0.25">
      <c r="A19" s="39"/>
      <c r="B19" s="154"/>
      <c r="C19" s="79"/>
      <c r="D19" s="79"/>
      <c r="E19" s="79"/>
      <c r="F19" s="79"/>
      <c r="G19" s="79"/>
      <c r="H19" s="79"/>
      <c r="I19" s="4"/>
    </row>
    <row r="20" spans="1:24" x14ac:dyDescent="0.25">
      <c r="A20" s="39"/>
      <c r="B20" s="154"/>
      <c r="C20" s="79"/>
      <c r="D20" s="79"/>
      <c r="E20" s="79"/>
      <c r="F20" s="79"/>
      <c r="G20" s="79"/>
      <c r="H20" s="31"/>
      <c r="I20" s="4"/>
    </row>
    <row r="21" spans="1:24" x14ac:dyDescent="0.25">
      <c r="A21" s="39"/>
      <c r="B21" s="154"/>
      <c r="C21" s="79"/>
      <c r="D21" s="79"/>
      <c r="E21" s="79"/>
      <c r="F21" s="79"/>
      <c r="G21" s="79"/>
      <c r="H21" s="79"/>
      <c r="I21" s="4"/>
    </row>
    <row r="22" spans="1:24" x14ac:dyDescent="0.25">
      <c r="A22" s="39"/>
      <c r="B22" s="154"/>
      <c r="C22" s="79"/>
      <c r="D22" s="79"/>
      <c r="E22" s="79"/>
      <c r="F22" s="79"/>
      <c r="G22" s="79"/>
      <c r="H22" s="79"/>
      <c r="I22" s="4"/>
    </row>
    <row r="23" spans="1:24" x14ac:dyDescent="0.25">
      <c r="A23" s="39"/>
      <c r="B23" s="154"/>
      <c r="C23" s="79"/>
      <c r="D23" s="79"/>
      <c r="E23" s="79"/>
      <c r="F23" s="79"/>
      <c r="G23" s="79"/>
      <c r="H23" s="79"/>
      <c r="I23" s="4"/>
    </row>
    <row r="24" spans="1:24" x14ac:dyDescent="0.25">
      <c r="A24" s="39"/>
      <c r="B24" s="12"/>
      <c r="C24" s="79"/>
      <c r="D24" s="79"/>
      <c r="E24" s="79"/>
      <c r="F24" s="79"/>
      <c r="G24" s="79"/>
      <c r="H24" s="79"/>
      <c r="I24" s="4"/>
    </row>
    <row r="25" spans="1:24" x14ac:dyDescent="0.25">
      <c r="A25" s="39"/>
      <c r="B25" s="12"/>
      <c r="C25" s="79"/>
      <c r="D25" s="79"/>
      <c r="E25" s="79"/>
      <c r="F25" s="79"/>
      <c r="G25" s="79"/>
      <c r="H25" s="79"/>
      <c r="I25" s="4"/>
    </row>
    <row r="26" spans="1:24" x14ac:dyDescent="0.25">
      <c r="A26" s="39"/>
      <c r="B26" s="12"/>
      <c r="C26" s="79"/>
      <c r="D26" s="79"/>
      <c r="E26" s="79"/>
      <c r="F26" s="79"/>
      <c r="G26" s="79"/>
      <c r="H26" s="79"/>
      <c r="I26" s="4"/>
    </row>
    <row r="27" spans="1:24" x14ac:dyDescent="0.25">
      <c r="A27" s="39"/>
      <c r="B27" s="12"/>
      <c r="C27" s="79"/>
      <c r="D27" s="79"/>
      <c r="E27" s="79"/>
      <c r="F27" s="79"/>
      <c r="G27" s="79"/>
      <c r="H27" s="79"/>
      <c r="I27" s="4"/>
    </row>
    <row r="28" spans="1:24" x14ac:dyDescent="0.25">
      <c r="A28" s="39"/>
      <c r="B28" s="12"/>
      <c r="C28" s="79"/>
      <c r="D28" s="79"/>
      <c r="E28" s="79"/>
      <c r="F28" s="79"/>
      <c r="G28" s="79"/>
      <c r="H28" s="79"/>
      <c r="I28" s="4"/>
    </row>
    <row r="29" spans="1:24" x14ac:dyDescent="0.25">
      <c r="A29" s="39"/>
      <c r="B29" s="12"/>
      <c r="C29" s="79"/>
      <c r="D29" s="79"/>
      <c r="E29" s="79"/>
      <c r="F29" s="79"/>
      <c r="G29" s="79"/>
      <c r="H29" s="79"/>
      <c r="I29" s="4"/>
    </row>
    <row r="30" spans="1:24" x14ac:dyDescent="0.25">
      <c r="A30" s="39"/>
      <c r="B30" s="12"/>
      <c r="C30" s="79"/>
      <c r="D30" s="79"/>
      <c r="E30" s="79"/>
      <c r="F30" s="79"/>
      <c r="G30" s="79"/>
      <c r="H30" s="79"/>
      <c r="I30" s="4"/>
    </row>
    <row r="31" spans="1:24" ht="14.25" customHeight="1" x14ac:dyDescent="0.25">
      <c r="A31" s="39"/>
      <c r="B31" s="68"/>
      <c r="C31" s="73"/>
      <c r="D31" s="73"/>
      <c r="E31" s="73"/>
      <c r="F31" s="73"/>
      <c r="G31" s="74"/>
      <c r="H31" s="74"/>
      <c r="I31" s="4"/>
    </row>
    <row r="32" spans="1:24" x14ac:dyDescent="0.25">
      <c r="A32" s="39"/>
      <c r="B32" s="12"/>
      <c r="C32" s="73"/>
      <c r="D32" s="73"/>
      <c r="E32" s="73"/>
      <c r="F32" s="78"/>
      <c r="G32" s="79"/>
      <c r="H32" s="79"/>
      <c r="I32" s="4"/>
      <c r="K32" s="10" t="s">
        <v>8</v>
      </c>
    </row>
    <row r="33" spans="1:11" x14ac:dyDescent="0.25">
      <c r="A33" s="39"/>
      <c r="B33" s="12"/>
      <c r="C33" s="73"/>
      <c r="D33" s="73"/>
      <c r="E33" s="73"/>
      <c r="F33" s="78"/>
      <c r="G33" s="79"/>
      <c r="H33" s="79"/>
      <c r="I33" s="4"/>
    </row>
    <row r="34" spans="1:11" x14ac:dyDescent="0.25">
      <c r="A34" s="39"/>
      <c r="B34" s="12"/>
      <c r="C34" s="73"/>
      <c r="D34" s="73"/>
      <c r="E34" s="73"/>
      <c r="F34" s="78"/>
      <c r="G34" s="79"/>
      <c r="H34" s="79"/>
      <c r="I34" s="4"/>
    </row>
    <row r="35" spans="1:11" x14ac:dyDescent="0.25">
      <c r="A35" s="39"/>
      <c r="B35" s="12"/>
      <c r="C35" s="73"/>
      <c r="D35" s="73"/>
      <c r="E35" s="73"/>
      <c r="F35" s="78"/>
      <c r="G35" s="79"/>
      <c r="H35" s="79"/>
      <c r="I35" s="4"/>
      <c r="K35" s="10" t="s">
        <v>8</v>
      </c>
    </row>
    <row r="36" spans="1:11" x14ac:dyDescent="0.25">
      <c r="A36" s="39"/>
      <c r="B36" s="12"/>
      <c r="C36" s="73"/>
      <c r="D36" s="73"/>
      <c r="E36" s="73"/>
      <c r="F36" s="78"/>
      <c r="G36" s="79"/>
      <c r="H36" s="79"/>
      <c r="I36" s="4"/>
      <c r="K36" s="10" t="s">
        <v>8</v>
      </c>
    </row>
    <row r="37" spans="1:11" x14ac:dyDescent="0.25">
      <c r="A37" s="39"/>
      <c r="B37" s="12"/>
      <c r="C37" s="73"/>
      <c r="D37" s="73"/>
      <c r="E37" s="73"/>
      <c r="F37" s="78"/>
      <c r="G37" s="79"/>
      <c r="H37" s="79"/>
      <c r="I37" s="4"/>
      <c r="K37" s="10" t="s">
        <v>8</v>
      </c>
    </row>
    <row r="38" spans="1:11" x14ac:dyDescent="0.25">
      <c r="A38" s="39"/>
      <c r="B38" s="33" t="s">
        <v>14</v>
      </c>
      <c r="C38" s="73"/>
      <c r="D38" s="73"/>
      <c r="E38" s="73"/>
      <c r="F38" s="78"/>
      <c r="G38" s="79"/>
      <c r="H38" s="79"/>
      <c r="I38" s="4"/>
    </row>
    <row r="39" spans="1:11" x14ac:dyDescent="0.25">
      <c r="A39" s="39"/>
      <c r="B39" s="33" t="s">
        <v>15</v>
      </c>
      <c r="C39" s="73"/>
      <c r="D39" s="73"/>
      <c r="E39" s="73"/>
      <c r="F39" s="78"/>
      <c r="G39" s="79"/>
      <c r="H39" s="79"/>
      <c r="I39" s="4"/>
    </row>
    <row r="40" spans="1:11" x14ac:dyDescent="0.25">
      <c r="A40" s="39"/>
      <c r="B40" s="33" t="s">
        <v>73</v>
      </c>
      <c r="C40" s="73"/>
      <c r="D40" s="73"/>
      <c r="E40" s="73"/>
      <c r="F40" s="78"/>
      <c r="G40" s="79"/>
      <c r="H40" s="79"/>
      <c r="I40" s="4"/>
    </row>
    <row r="41" spans="1:11" x14ac:dyDescent="0.25">
      <c r="A41" s="155"/>
      <c r="B41" s="34" t="s">
        <v>111</v>
      </c>
      <c r="C41" s="150"/>
      <c r="D41" s="150"/>
      <c r="E41" s="150"/>
      <c r="F41" s="150"/>
      <c r="G41" s="150"/>
      <c r="H41" s="91"/>
      <c r="I41" s="151"/>
      <c r="J41" s="15"/>
      <c r="K41" s="15"/>
    </row>
    <row r="42" spans="1:11" x14ac:dyDescent="0.25">
      <c r="B42" s="3"/>
      <c r="C42" s="3"/>
      <c r="D42" s="3"/>
      <c r="E42" s="3"/>
      <c r="F42" s="156"/>
      <c r="G42" s="156"/>
      <c r="H42" s="15"/>
      <c r="I42" s="15"/>
      <c r="J42" s="15"/>
      <c r="K42" s="15"/>
    </row>
    <row r="43" spans="1:11" x14ac:dyDescent="0.25">
      <c r="B43" s="3"/>
      <c r="C43" s="3"/>
      <c r="D43" s="3"/>
      <c r="E43" s="3"/>
      <c r="F43" s="156"/>
      <c r="G43" s="156"/>
      <c r="H43" s="15"/>
      <c r="I43" s="15"/>
      <c r="J43" s="15"/>
      <c r="K43" s="15"/>
    </row>
    <row r="44" spans="1:11" x14ac:dyDescent="0.25">
      <c r="B44" s="156"/>
      <c r="C44" s="156"/>
      <c r="D44" s="156"/>
      <c r="E44" s="156"/>
      <c r="F44" s="156"/>
      <c r="G44" s="156"/>
      <c r="H44" s="15"/>
      <c r="I44" s="15"/>
      <c r="J44" s="15"/>
      <c r="K44" s="15"/>
    </row>
    <row r="45" spans="1:11" x14ac:dyDescent="0.25">
      <c r="B45" s="156"/>
      <c r="C45" s="156"/>
      <c r="D45" s="156"/>
      <c r="E45" s="156"/>
      <c r="F45" s="156"/>
      <c r="G45" s="156"/>
      <c r="H45" s="15"/>
      <c r="I45" s="15"/>
      <c r="J45" s="15"/>
      <c r="K45" s="15"/>
    </row>
    <row r="46" spans="1:11" x14ac:dyDescent="0.25">
      <c r="B46" s="156"/>
      <c r="C46" s="156"/>
      <c r="D46" s="156"/>
      <c r="E46" s="156"/>
      <c r="F46" s="156"/>
      <c r="G46" s="156"/>
      <c r="H46" s="15"/>
      <c r="I46" s="15"/>
      <c r="J46" s="15"/>
      <c r="K46" s="15"/>
    </row>
    <row r="47" spans="1:11" x14ac:dyDescent="0.25">
      <c r="B47" s="15"/>
      <c r="C47" s="15"/>
      <c r="D47" s="15"/>
      <c r="E47" s="15"/>
      <c r="F47" s="15"/>
      <c r="G47" s="15"/>
      <c r="H47" s="15"/>
      <c r="I47" s="15"/>
      <c r="J47" s="15"/>
      <c r="K47" s="15"/>
    </row>
    <row r="48" spans="1:11" x14ac:dyDescent="0.25">
      <c r="B48" s="15"/>
      <c r="C48" s="15"/>
      <c r="D48" s="15"/>
      <c r="E48" s="15"/>
      <c r="F48" s="15"/>
      <c r="G48" s="15"/>
      <c r="H48" s="15"/>
      <c r="I48" s="15"/>
      <c r="J48" s="15"/>
      <c r="K48" s="15"/>
    </row>
    <row r="49" spans="2:11" x14ac:dyDescent="0.25">
      <c r="B49" s="15"/>
      <c r="C49" s="15"/>
      <c r="D49" s="15"/>
      <c r="E49" s="15"/>
      <c r="F49" s="15"/>
      <c r="G49" s="15"/>
      <c r="H49" s="15"/>
      <c r="I49" s="15"/>
      <c r="J49" s="15"/>
      <c r="K49" s="15"/>
    </row>
    <row r="50" spans="2:11" x14ac:dyDescent="0.25">
      <c r="B50" s="15"/>
      <c r="C50" s="15"/>
      <c r="D50" s="15"/>
      <c r="E50" s="15"/>
      <c r="F50" s="15"/>
      <c r="G50" s="15"/>
      <c r="H50" s="15"/>
      <c r="I50" s="15"/>
      <c r="J50" s="15"/>
      <c r="K50" s="15"/>
    </row>
    <row r="51" spans="2:11" x14ac:dyDescent="0.25">
      <c r="B51" s="15"/>
      <c r="C51" s="15"/>
      <c r="D51" s="15"/>
      <c r="E51" s="15"/>
      <c r="F51" s="15"/>
      <c r="G51" s="15"/>
      <c r="H51" s="15"/>
      <c r="I51" s="15"/>
      <c r="J51" s="15"/>
      <c r="K51" s="15"/>
    </row>
  </sheetData>
  <mergeCells count="3">
    <mergeCell ref="C8:H8"/>
    <mergeCell ref="B9:H9"/>
    <mergeCell ref="B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3"/>
    <pageSetUpPr fitToPage="1"/>
  </sheetPr>
  <dimension ref="A1:K54"/>
  <sheetViews>
    <sheetView zoomScaleNormal="100" workbookViewId="0">
      <selection activeCell="L23" sqref="L23"/>
    </sheetView>
  </sheetViews>
  <sheetFormatPr baseColWidth="10" defaultColWidth="10.88671875" defaultRowHeight="13.2" x14ac:dyDescent="0.25"/>
  <cols>
    <col min="1" max="1" width="8.33203125" style="10" customWidth="1"/>
    <col min="2" max="2" width="15.44140625" style="10" customWidth="1"/>
    <col min="3" max="3" width="12" style="10" customWidth="1"/>
    <col min="4" max="4" width="8.33203125" style="10" customWidth="1"/>
    <col min="5" max="5" width="10" style="10" customWidth="1"/>
    <col min="6" max="6" width="8.33203125" style="10" customWidth="1"/>
    <col min="7" max="7" width="21.6640625" style="10" customWidth="1"/>
    <col min="8" max="8" width="12.44140625" style="10" customWidth="1"/>
    <col min="9" max="9" width="8.33203125" style="10" customWidth="1"/>
    <col min="10" max="10" width="10" style="10" customWidth="1"/>
    <col min="11" max="11" width="8.33203125" style="10" customWidth="1"/>
    <col min="12" max="16384" width="10.88671875" style="10"/>
  </cols>
  <sheetData>
    <row r="1" spans="1:11" x14ac:dyDescent="0.25">
      <c r="A1" s="139"/>
      <c r="B1" s="140"/>
      <c r="C1" s="140"/>
      <c r="D1" s="140"/>
      <c r="E1" s="140"/>
      <c r="F1" s="140"/>
      <c r="G1" s="140"/>
      <c r="H1" s="140"/>
      <c r="I1" s="12"/>
      <c r="J1" s="12"/>
      <c r="K1" s="4"/>
    </row>
    <row r="2" spans="1:11" x14ac:dyDescent="0.25">
      <c r="A2" s="142"/>
      <c r="B2" s="172"/>
      <c r="C2" s="172"/>
      <c r="D2" s="172"/>
      <c r="E2" s="172"/>
      <c r="F2" s="172"/>
      <c r="G2" s="172"/>
      <c r="H2" s="172"/>
      <c r="I2" s="12"/>
      <c r="J2" s="12"/>
      <c r="K2" s="4"/>
    </row>
    <row r="3" spans="1:11" x14ac:dyDescent="0.25">
      <c r="A3" s="142"/>
      <c r="B3" s="172"/>
      <c r="C3" s="172"/>
      <c r="D3" s="172"/>
      <c r="E3" s="172"/>
      <c r="F3" s="172"/>
      <c r="G3" s="172"/>
      <c r="H3" s="172"/>
      <c r="I3" s="12"/>
      <c r="J3" s="12"/>
      <c r="K3" s="4"/>
    </row>
    <row r="4" spans="1:11" x14ac:dyDescent="0.25">
      <c r="A4" s="142"/>
      <c r="B4" s="172"/>
      <c r="C4" s="172"/>
      <c r="D4" s="172"/>
      <c r="E4" s="172"/>
      <c r="F4" s="172"/>
      <c r="G4" s="172"/>
      <c r="H4" s="172"/>
      <c r="I4" s="12"/>
      <c r="J4" s="12"/>
      <c r="K4" s="4"/>
    </row>
    <row r="5" spans="1:11" x14ac:dyDescent="0.25">
      <c r="A5" s="142"/>
      <c r="B5" s="172"/>
      <c r="C5" s="172"/>
      <c r="D5" s="172"/>
      <c r="E5" s="172"/>
      <c r="F5" s="172"/>
      <c r="G5" s="172"/>
      <c r="H5" s="172"/>
      <c r="I5" s="12"/>
      <c r="J5" s="12"/>
      <c r="K5" s="4"/>
    </row>
    <row r="6" spans="1:11" x14ac:dyDescent="0.25">
      <c r="A6" s="142"/>
      <c r="B6" s="172"/>
      <c r="C6" s="172"/>
      <c r="D6" s="172"/>
      <c r="E6" s="172"/>
      <c r="F6" s="172"/>
      <c r="G6" s="172"/>
      <c r="H6" s="172"/>
      <c r="I6" s="12"/>
      <c r="J6" s="12"/>
      <c r="K6" s="4"/>
    </row>
    <row r="7" spans="1:11" x14ac:dyDescent="0.25">
      <c r="A7" s="142"/>
      <c r="B7" s="172"/>
      <c r="C7" s="172"/>
      <c r="D7" s="172"/>
      <c r="E7" s="172"/>
      <c r="F7" s="172"/>
      <c r="G7" s="172"/>
      <c r="H7" s="172"/>
      <c r="I7" s="12"/>
      <c r="J7" s="12"/>
      <c r="K7" s="4"/>
    </row>
    <row r="8" spans="1:11" x14ac:dyDescent="0.25">
      <c r="A8" s="142"/>
      <c r="B8" s="172"/>
      <c r="C8" s="172"/>
      <c r="D8" s="172"/>
      <c r="E8" s="172"/>
      <c r="F8" s="172"/>
      <c r="G8" s="172"/>
      <c r="H8" s="172"/>
      <c r="I8" s="12"/>
      <c r="J8" s="12"/>
      <c r="K8" s="4"/>
    </row>
    <row r="9" spans="1:11" x14ac:dyDescent="0.25">
      <c r="A9" s="142"/>
      <c r="B9" s="172"/>
      <c r="C9" s="172"/>
      <c r="D9" s="172"/>
      <c r="E9" s="172"/>
      <c r="F9" s="172"/>
      <c r="G9" s="172"/>
      <c r="H9" s="172"/>
      <c r="I9" s="12"/>
      <c r="J9" s="12"/>
      <c r="K9" s="4"/>
    </row>
    <row r="10" spans="1:11" x14ac:dyDescent="0.25">
      <c r="A10" s="209" t="s">
        <v>16</v>
      </c>
      <c r="B10" s="207"/>
      <c r="C10" s="207"/>
      <c r="D10" s="207"/>
      <c r="E10" s="207"/>
      <c r="F10" s="207"/>
      <c r="G10" s="207"/>
      <c r="H10" s="207"/>
      <c r="I10" s="207"/>
      <c r="J10" s="207"/>
      <c r="K10" s="210"/>
    </row>
    <row r="11" spans="1:11" x14ac:dyDescent="0.25">
      <c r="A11" s="209" t="s">
        <v>109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10"/>
    </row>
    <row r="12" spans="1:11" x14ac:dyDescent="0.25">
      <c r="A12" s="142"/>
      <c r="B12" s="172"/>
      <c r="C12" s="170"/>
      <c r="D12" s="170"/>
      <c r="E12" s="170"/>
      <c r="F12" s="170"/>
      <c r="G12" s="170"/>
      <c r="H12" s="170"/>
      <c r="I12" s="12"/>
      <c r="J12" s="12"/>
      <c r="K12" s="4"/>
    </row>
    <row r="13" spans="1:11" ht="48" customHeight="1" x14ac:dyDescent="0.25">
      <c r="A13" s="142"/>
      <c r="B13" s="12"/>
      <c r="C13" s="143" t="s">
        <v>76</v>
      </c>
      <c r="D13" s="143" t="s">
        <v>7</v>
      </c>
      <c r="E13" s="143" t="s">
        <v>1</v>
      </c>
      <c r="F13" s="173"/>
      <c r="H13" s="143" t="s">
        <v>76</v>
      </c>
      <c r="I13" s="143" t="s">
        <v>7</v>
      </c>
      <c r="J13" s="143" t="s">
        <v>1</v>
      </c>
      <c r="K13" s="4"/>
    </row>
    <row r="14" spans="1:11" ht="12" customHeight="1" x14ac:dyDescent="0.25">
      <c r="A14" s="142"/>
      <c r="B14" s="12"/>
      <c r="C14" s="170"/>
      <c r="D14" s="170"/>
      <c r="E14" s="170"/>
      <c r="F14" s="170"/>
      <c r="H14" s="170"/>
      <c r="I14" s="170"/>
      <c r="J14" s="170"/>
      <c r="K14" s="4"/>
    </row>
    <row r="15" spans="1:11" x14ac:dyDescent="0.25">
      <c r="A15" s="142"/>
      <c r="B15" s="68" t="s">
        <v>6</v>
      </c>
      <c r="C15" s="124">
        <v>-8.600856720909718</v>
      </c>
      <c r="D15" s="124">
        <v>-6.4115153390414434</v>
      </c>
      <c r="E15" s="124">
        <v>-1.9890502739161917</v>
      </c>
      <c r="F15" s="79"/>
      <c r="G15" s="10" t="s">
        <v>25</v>
      </c>
      <c r="H15" s="128">
        <v>-9.2392025242352105</v>
      </c>
      <c r="I15" s="128">
        <v>-8.3340726776751524</v>
      </c>
      <c r="J15" s="128">
        <v>-2.5092445853143204</v>
      </c>
      <c r="K15" s="4"/>
    </row>
    <row r="16" spans="1:11" x14ac:dyDescent="0.25">
      <c r="A16" s="142"/>
      <c r="B16" s="12" t="s">
        <v>19</v>
      </c>
      <c r="C16" s="128">
        <v>-13.636417394499773</v>
      </c>
      <c r="D16" s="128">
        <v>-9.3277012513788407</v>
      </c>
      <c r="E16" s="128">
        <v>-4.1969017993221343</v>
      </c>
      <c r="F16" s="79"/>
      <c r="G16" s="10" t="s">
        <v>26</v>
      </c>
      <c r="H16" s="128">
        <v>-5.3585594588908947</v>
      </c>
      <c r="I16" s="128">
        <v>-2.9770549953131109</v>
      </c>
      <c r="J16" s="128">
        <v>1.2448565029428664</v>
      </c>
      <c r="K16" s="4"/>
    </row>
    <row r="17" spans="1:11" x14ac:dyDescent="0.25">
      <c r="A17" s="142"/>
      <c r="B17" s="68" t="s">
        <v>20</v>
      </c>
      <c r="C17" s="125">
        <v>-7.5983381614112062</v>
      </c>
      <c r="D17" s="125">
        <v>-4.6348013996866655</v>
      </c>
      <c r="E17" s="125">
        <v>-1.7714612112375505</v>
      </c>
      <c r="F17" s="137"/>
      <c r="G17" s="10" t="s">
        <v>27</v>
      </c>
      <c r="H17" s="128">
        <v>-7.5333058081435809</v>
      </c>
      <c r="I17" s="128">
        <v>-5.2707236406137241</v>
      </c>
      <c r="J17" s="128">
        <v>-4.2019461645393648</v>
      </c>
      <c r="K17" s="4"/>
    </row>
    <row r="18" spans="1:11" x14ac:dyDescent="0.25">
      <c r="A18" s="142"/>
      <c r="B18" s="12" t="s">
        <v>21</v>
      </c>
      <c r="C18" s="128">
        <v>-8.6283492836804356</v>
      </c>
      <c r="D18" s="128">
        <v>-7.0712146993797518</v>
      </c>
      <c r="E18" s="128">
        <v>-1.0791239217635109</v>
      </c>
      <c r="F18" s="79"/>
      <c r="G18" s="10" t="s">
        <v>28</v>
      </c>
      <c r="H18" s="128">
        <v>-8.9694204562198507</v>
      </c>
      <c r="I18" s="128">
        <v>-4.5941699236605302</v>
      </c>
      <c r="J18" s="128">
        <v>1.4327772325809462</v>
      </c>
      <c r="K18" s="4"/>
    </row>
    <row r="19" spans="1:11" x14ac:dyDescent="0.25">
      <c r="A19" s="142"/>
      <c r="B19" s="12" t="s">
        <v>22</v>
      </c>
      <c r="C19" s="128">
        <v>-7.7712945633104766</v>
      </c>
      <c r="D19" s="128">
        <v>-4.9129935553779092</v>
      </c>
      <c r="E19" s="128">
        <v>-1.7495065494347699</v>
      </c>
      <c r="F19" s="79"/>
      <c r="G19" s="10" t="s">
        <v>29</v>
      </c>
      <c r="H19" s="128">
        <v>4.9314883139681029</v>
      </c>
      <c r="I19" s="128">
        <v>3.4755672794172909</v>
      </c>
      <c r="J19" s="128">
        <v>-1.5327036178934321</v>
      </c>
      <c r="K19" s="4"/>
    </row>
    <row r="20" spans="1:11" x14ac:dyDescent="0.25">
      <c r="A20" s="142"/>
      <c r="B20" s="12" t="s">
        <v>23</v>
      </c>
      <c r="C20" s="128">
        <v>-5.9975295658739327</v>
      </c>
      <c r="D20" s="128">
        <v>-7.4742451767627216</v>
      </c>
      <c r="E20" s="128">
        <v>-2.4968211767425714</v>
      </c>
      <c r="F20" s="79"/>
      <c r="G20" s="10" t="s">
        <v>30</v>
      </c>
      <c r="H20" s="128">
        <v>-5.7137735692230507</v>
      </c>
      <c r="I20" s="128">
        <v>3.3092793305669943</v>
      </c>
      <c r="J20" s="128">
        <v>-3.831417624521066</v>
      </c>
      <c r="K20" s="4"/>
    </row>
    <row r="21" spans="1:11" x14ac:dyDescent="0.25">
      <c r="A21" s="142"/>
      <c r="B21" s="12" t="s">
        <v>13</v>
      </c>
      <c r="C21" s="128">
        <v>-6.2980416354858875</v>
      </c>
      <c r="D21" s="128">
        <v>-6.3595773219568201</v>
      </c>
      <c r="E21" s="128">
        <v>-0.18637532133676871</v>
      </c>
      <c r="F21" s="79"/>
      <c r="G21" s="10" t="s">
        <v>31</v>
      </c>
      <c r="H21" s="128">
        <v>-6.6804437389252627</v>
      </c>
      <c r="I21" s="128">
        <v>-7.6327438779483856</v>
      </c>
      <c r="J21" s="128">
        <v>-0.49518901727122966</v>
      </c>
      <c r="K21" s="4"/>
    </row>
    <row r="22" spans="1:11" x14ac:dyDescent="0.25">
      <c r="A22" s="142"/>
      <c r="B22" s="12" t="s">
        <v>24</v>
      </c>
      <c r="C22" s="128">
        <v>-9.246302836779023</v>
      </c>
      <c r="D22" s="128">
        <v>-8.6611623751701785</v>
      </c>
      <c r="E22" s="128">
        <v>5.5897149245382138E-2</v>
      </c>
      <c r="F22" s="79"/>
      <c r="G22" s="73"/>
      <c r="H22" s="73"/>
      <c r="I22" s="12"/>
      <c r="J22" s="12"/>
      <c r="K22" s="4"/>
    </row>
    <row r="23" spans="1:11" x14ac:dyDescent="0.25">
      <c r="A23" s="142"/>
      <c r="B23" s="12"/>
      <c r="C23" s="73"/>
      <c r="D23" s="73"/>
      <c r="E23" s="73"/>
      <c r="F23" s="73"/>
      <c r="G23" s="73"/>
      <c r="H23" s="73"/>
      <c r="I23" s="12"/>
      <c r="J23" s="12"/>
      <c r="K23" s="4"/>
    </row>
    <row r="24" spans="1:11" x14ac:dyDescent="0.25">
      <c r="A24" s="209" t="s">
        <v>17</v>
      </c>
      <c r="B24" s="207"/>
      <c r="C24" s="207"/>
      <c r="D24" s="207"/>
      <c r="E24" s="207"/>
      <c r="F24" s="207"/>
      <c r="G24" s="207"/>
      <c r="H24" s="207"/>
      <c r="I24" s="207"/>
      <c r="J24" s="207"/>
      <c r="K24" s="210"/>
    </row>
    <row r="25" spans="1:11" ht="15.75" customHeight="1" x14ac:dyDescent="0.25">
      <c r="A25" s="209" t="s">
        <v>109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10"/>
    </row>
    <row r="26" spans="1:11" ht="15.75" customHeight="1" x14ac:dyDescent="0.25">
      <c r="A26" s="142"/>
      <c r="B26" s="12"/>
      <c r="C26" s="170"/>
      <c r="D26" s="170"/>
      <c r="E26" s="170"/>
      <c r="F26" s="170"/>
      <c r="G26" s="170"/>
      <c r="H26" s="170"/>
      <c r="I26" s="12"/>
      <c r="J26" s="12"/>
      <c r="K26" s="4"/>
    </row>
    <row r="27" spans="1:11" x14ac:dyDescent="0.25">
      <c r="A27" s="142"/>
      <c r="B27" s="12"/>
      <c r="C27" s="170"/>
      <c r="D27" s="170"/>
      <c r="E27" s="170"/>
      <c r="F27" s="170"/>
      <c r="G27" s="170"/>
      <c r="H27" s="170"/>
      <c r="I27" s="12"/>
      <c r="J27" s="12"/>
      <c r="K27" s="4"/>
    </row>
    <row r="28" spans="1:11" ht="12" customHeight="1" x14ac:dyDescent="0.25">
      <c r="A28" s="142"/>
      <c r="B28" s="12"/>
      <c r="C28" s="170"/>
      <c r="D28" s="170"/>
      <c r="E28" s="170"/>
      <c r="F28" s="170"/>
      <c r="G28" s="170"/>
      <c r="H28" s="170"/>
      <c r="I28" s="12"/>
      <c r="J28" s="12"/>
      <c r="K28" s="4"/>
    </row>
    <row r="29" spans="1:11" x14ac:dyDescent="0.25">
      <c r="A29" s="142"/>
      <c r="B29" s="12"/>
      <c r="C29" s="148"/>
      <c r="D29" s="148"/>
      <c r="E29" s="148"/>
      <c r="F29" s="148"/>
      <c r="G29" s="148"/>
      <c r="H29" s="148"/>
      <c r="I29" s="12"/>
      <c r="J29" s="12"/>
      <c r="K29" s="4"/>
    </row>
    <row r="30" spans="1:11" x14ac:dyDescent="0.25">
      <c r="A30" s="142"/>
      <c r="B30" s="68"/>
      <c r="C30" s="174"/>
      <c r="D30" s="174"/>
      <c r="E30" s="174"/>
      <c r="F30" s="148"/>
      <c r="G30" s="148"/>
      <c r="H30" s="148"/>
      <c r="I30" s="12"/>
      <c r="J30" s="12"/>
      <c r="K30" s="4"/>
    </row>
    <row r="31" spans="1:11" x14ac:dyDescent="0.25">
      <c r="A31" s="142"/>
      <c r="B31" s="12"/>
      <c r="C31" s="148"/>
      <c r="D31" s="148"/>
      <c r="E31" s="148"/>
      <c r="F31" s="148"/>
      <c r="G31" s="148"/>
      <c r="H31" s="148"/>
      <c r="I31" s="12"/>
      <c r="J31" s="12"/>
      <c r="K31" s="4"/>
    </row>
    <row r="32" spans="1:11" x14ac:dyDescent="0.25">
      <c r="A32" s="142"/>
      <c r="B32" s="12"/>
      <c r="C32" s="148"/>
      <c r="D32" s="148"/>
      <c r="E32" s="148"/>
      <c r="F32" s="148"/>
      <c r="G32" s="148"/>
      <c r="H32" s="148"/>
      <c r="I32" s="12"/>
      <c r="J32" s="12"/>
      <c r="K32" s="4"/>
    </row>
    <row r="33" spans="1:11" x14ac:dyDescent="0.25">
      <c r="A33" s="142"/>
      <c r="B33" s="12"/>
      <c r="C33" s="148"/>
      <c r="D33" s="148"/>
      <c r="E33" s="148"/>
      <c r="F33" s="174"/>
      <c r="G33" s="174"/>
      <c r="H33" s="174"/>
      <c r="I33" s="12"/>
      <c r="J33" s="12"/>
      <c r="K33" s="4"/>
    </row>
    <row r="34" spans="1:11" x14ac:dyDescent="0.25">
      <c r="A34" s="142"/>
      <c r="B34" s="12"/>
      <c r="C34" s="148"/>
      <c r="D34" s="148"/>
      <c r="E34" s="148"/>
      <c r="F34" s="148"/>
      <c r="G34" s="148"/>
      <c r="H34" s="148"/>
      <c r="I34" s="12"/>
      <c r="J34" s="12"/>
      <c r="K34" s="4"/>
    </row>
    <row r="35" spans="1:11" x14ac:dyDescent="0.25">
      <c r="A35" s="142"/>
      <c r="B35" s="12"/>
      <c r="C35" s="73"/>
      <c r="D35" s="73"/>
      <c r="E35" s="73"/>
      <c r="F35" s="73"/>
      <c r="G35" s="73"/>
      <c r="H35" s="73"/>
      <c r="I35" s="12"/>
      <c r="J35" s="12"/>
      <c r="K35" s="4"/>
    </row>
    <row r="36" spans="1:11" x14ac:dyDescent="0.25">
      <c r="A36" s="142"/>
      <c r="B36" s="12"/>
      <c r="C36" s="73"/>
      <c r="D36" s="73"/>
      <c r="E36" s="73"/>
      <c r="F36" s="73"/>
      <c r="G36" s="73"/>
      <c r="H36" s="73"/>
      <c r="I36" s="12"/>
      <c r="J36" s="12"/>
      <c r="K36" s="4"/>
    </row>
    <row r="37" spans="1:11" x14ac:dyDescent="0.25">
      <c r="A37" s="142"/>
      <c r="B37" s="12"/>
      <c r="C37" s="73"/>
      <c r="D37" s="73"/>
      <c r="E37" s="73"/>
      <c r="F37" s="73"/>
      <c r="G37" s="73"/>
      <c r="H37" s="73"/>
      <c r="I37" s="12"/>
      <c r="J37" s="12"/>
      <c r="K37" s="4"/>
    </row>
    <row r="38" spans="1:11" x14ac:dyDescent="0.25">
      <c r="A38" s="142"/>
      <c r="B38" s="12"/>
      <c r="C38" s="73"/>
      <c r="D38" s="73"/>
      <c r="E38" s="73"/>
      <c r="F38" s="73"/>
      <c r="G38" s="73"/>
      <c r="H38" s="73"/>
      <c r="I38" s="12"/>
      <c r="J38" s="12"/>
      <c r="K38" s="4"/>
    </row>
    <row r="39" spans="1:11" x14ac:dyDescent="0.25">
      <c r="A39" s="142"/>
      <c r="B39" s="12"/>
      <c r="C39" s="73"/>
      <c r="D39" s="73"/>
      <c r="E39" s="73"/>
      <c r="F39" s="73"/>
      <c r="G39" s="73"/>
      <c r="H39" s="73"/>
      <c r="I39" s="12"/>
      <c r="J39" s="12"/>
      <c r="K39" s="4"/>
    </row>
    <row r="40" spans="1:11" x14ac:dyDescent="0.25">
      <c r="A40" s="142"/>
      <c r="B40" s="12"/>
      <c r="C40" s="73"/>
      <c r="D40" s="73"/>
      <c r="E40" s="73"/>
      <c r="F40" s="73"/>
      <c r="G40" s="73"/>
      <c r="H40" s="73"/>
      <c r="I40" s="12"/>
      <c r="J40" s="12"/>
      <c r="K40" s="4"/>
    </row>
    <row r="41" spans="1:11" x14ac:dyDescent="0.25">
      <c r="A41" s="142"/>
      <c r="B41" s="12"/>
      <c r="C41" s="73"/>
      <c r="D41" s="73"/>
      <c r="E41" s="73"/>
      <c r="F41" s="73"/>
      <c r="G41" s="73"/>
      <c r="H41" s="73"/>
      <c r="I41" s="12"/>
      <c r="J41" s="12"/>
      <c r="K41" s="4"/>
    </row>
    <row r="42" spans="1:11" x14ac:dyDescent="0.25">
      <c r="A42" s="142"/>
      <c r="B42" s="12"/>
      <c r="C42" s="73"/>
      <c r="D42" s="73"/>
      <c r="E42" s="73"/>
      <c r="F42" s="73"/>
      <c r="G42" s="73"/>
      <c r="H42" s="73"/>
      <c r="I42" s="12"/>
      <c r="J42" s="12"/>
      <c r="K42" s="4"/>
    </row>
    <row r="43" spans="1:11" x14ac:dyDescent="0.25">
      <c r="A43" s="142"/>
      <c r="B43" s="12"/>
      <c r="C43" s="73"/>
      <c r="D43" s="73"/>
      <c r="E43" s="73"/>
      <c r="F43" s="73"/>
      <c r="G43" s="73"/>
      <c r="H43" s="73"/>
      <c r="I43" s="12"/>
      <c r="J43" s="12"/>
      <c r="K43" s="4"/>
    </row>
    <row r="44" spans="1:11" x14ac:dyDescent="0.25">
      <c r="A44" s="142"/>
      <c r="B44" s="12"/>
      <c r="C44" s="73"/>
      <c r="D44" s="73"/>
      <c r="E44" s="73"/>
      <c r="F44" s="73"/>
      <c r="G44" s="73"/>
      <c r="H44" s="73"/>
      <c r="I44" s="12"/>
      <c r="J44" s="12"/>
      <c r="K44" s="4"/>
    </row>
    <row r="45" spans="1:11" x14ac:dyDescent="0.25">
      <c r="A45" s="142"/>
      <c r="B45" s="12"/>
      <c r="C45" s="73"/>
      <c r="D45" s="73"/>
      <c r="E45" s="73"/>
      <c r="F45" s="73"/>
      <c r="G45" s="73"/>
      <c r="H45" s="73"/>
      <c r="I45" s="12"/>
      <c r="J45" s="12"/>
      <c r="K45" s="4"/>
    </row>
    <row r="46" spans="1:11" x14ac:dyDescent="0.25">
      <c r="A46" s="142"/>
      <c r="B46" s="12"/>
      <c r="C46" s="73"/>
      <c r="D46" s="73"/>
      <c r="E46" s="73"/>
      <c r="F46" s="73"/>
      <c r="G46" s="73"/>
      <c r="H46" s="73"/>
      <c r="I46" s="12"/>
      <c r="J46" s="12"/>
      <c r="K46" s="4"/>
    </row>
    <row r="47" spans="1:11" x14ac:dyDescent="0.25">
      <c r="A47" s="142"/>
      <c r="B47" s="12"/>
      <c r="C47" s="73"/>
      <c r="D47" s="73"/>
      <c r="E47" s="73"/>
      <c r="F47" s="73"/>
      <c r="G47" s="73"/>
      <c r="H47" s="73"/>
      <c r="I47" s="12"/>
      <c r="J47" s="12"/>
      <c r="K47" s="4"/>
    </row>
    <row r="48" spans="1:11" x14ac:dyDescent="0.25">
      <c r="A48" s="142"/>
      <c r="B48" s="12"/>
      <c r="C48" s="73"/>
      <c r="D48" s="73"/>
      <c r="E48" s="73"/>
      <c r="F48" s="73"/>
      <c r="G48" s="73"/>
      <c r="H48" s="73"/>
      <c r="I48" s="12"/>
      <c r="J48" s="12"/>
      <c r="K48" s="4"/>
    </row>
    <row r="49" spans="1:11" x14ac:dyDescent="0.25">
      <c r="A49" s="142"/>
      <c r="B49" s="208"/>
      <c r="C49" s="208"/>
      <c r="D49" s="208"/>
      <c r="E49" s="208"/>
      <c r="F49" s="208"/>
      <c r="G49" s="208"/>
      <c r="H49" s="171"/>
      <c r="I49" s="12"/>
      <c r="J49" s="12"/>
      <c r="K49" s="4"/>
    </row>
    <row r="50" spans="1:11" x14ac:dyDescent="0.25">
      <c r="A50" s="142"/>
      <c r="B50" s="30"/>
      <c r="C50" s="12"/>
      <c r="D50" s="12"/>
      <c r="E50" s="12"/>
      <c r="F50" s="12"/>
      <c r="G50" s="12"/>
      <c r="H50" s="12"/>
      <c r="I50" s="12"/>
      <c r="J50" s="12"/>
      <c r="K50" s="4"/>
    </row>
    <row r="51" spans="1:11" x14ac:dyDescent="0.25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</row>
    <row r="52" spans="1:11" x14ac:dyDescent="0.25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</row>
    <row r="53" spans="1:11" x14ac:dyDescent="0.25">
      <c r="A53" s="33" t="str">
        <f>'Producción departamentos'!$B$40</f>
        <v>p: provisional</v>
      </c>
      <c r="C53" s="12"/>
      <c r="D53" s="12"/>
      <c r="E53" s="12"/>
      <c r="F53" s="12"/>
      <c r="G53" s="12"/>
      <c r="H53" s="12"/>
      <c r="I53" s="12"/>
      <c r="J53" s="12"/>
      <c r="K53" s="4"/>
    </row>
    <row r="54" spans="1:11" x14ac:dyDescent="0.25">
      <c r="A54" s="34" t="str">
        <f>'Producción departamentos'!$B$41</f>
        <v>Fuente: DANE, Encuesta mensual manufacturera con enfoque territorial (EMMET), agosto 2023p</v>
      </c>
      <c r="B54" s="1"/>
      <c r="C54" s="1"/>
      <c r="D54" s="1"/>
      <c r="E54" s="1"/>
      <c r="F54" s="1"/>
      <c r="G54" s="1"/>
      <c r="H54" s="1"/>
      <c r="I54" s="1"/>
      <c r="J54" s="1"/>
      <c r="K54" s="61"/>
    </row>
  </sheetData>
  <mergeCells count="5">
    <mergeCell ref="B49:G49"/>
    <mergeCell ref="A10:K10"/>
    <mergeCell ref="A11:K11"/>
    <mergeCell ref="A24:K24"/>
    <mergeCell ref="A25:K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3"/>
    <pageSetUpPr fitToPage="1"/>
  </sheetPr>
  <dimension ref="A1:N56"/>
  <sheetViews>
    <sheetView zoomScaleNormal="100" workbookViewId="0">
      <selection activeCell="B25" sqref="B25:J25"/>
    </sheetView>
  </sheetViews>
  <sheetFormatPr baseColWidth="10" defaultColWidth="10.88671875" defaultRowHeight="13.2" x14ac:dyDescent="0.25"/>
  <cols>
    <col min="1" max="1" width="8.33203125" style="10" customWidth="1"/>
    <col min="2" max="2" width="15.44140625" style="10" customWidth="1"/>
    <col min="3" max="3" width="12" style="10" customWidth="1"/>
    <col min="4" max="4" width="8.33203125" style="10" customWidth="1"/>
    <col min="5" max="5" width="10" style="10" customWidth="1"/>
    <col min="6" max="6" width="8.33203125" style="10" customWidth="1"/>
    <col min="7" max="7" width="21.6640625" style="10" customWidth="1"/>
    <col min="8" max="8" width="12.44140625" style="10" customWidth="1"/>
    <col min="9" max="9" width="8.33203125" style="10" customWidth="1"/>
    <col min="10" max="10" width="10" style="10" customWidth="1"/>
    <col min="11" max="11" width="8.33203125" style="10" customWidth="1"/>
    <col min="12" max="12" width="10.88671875" style="10"/>
    <col min="13" max="13" width="11.44140625" style="10" customWidth="1"/>
    <col min="14" max="14" width="10.88671875" style="10" customWidth="1"/>
    <col min="15" max="16384" width="10.88671875" style="10"/>
  </cols>
  <sheetData>
    <row r="1" spans="1:12" x14ac:dyDescent="0.25">
      <c r="A1" s="139"/>
      <c r="B1" s="140"/>
      <c r="C1" s="140"/>
      <c r="D1" s="140"/>
      <c r="E1" s="140"/>
      <c r="F1" s="140"/>
      <c r="G1" s="140"/>
      <c r="H1" s="140"/>
      <c r="I1" s="140"/>
      <c r="J1" s="140"/>
      <c r="K1" s="141"/>
      <c r="L1" s="12"/>
    </row>
    <row r="2" spans="1:12" x14ac:dyDescent="0.25">
      <c r="A2" s="142"/>
      <c r="B2" s="40"/>
      <c r="C2" s="40"/>
      <c r="D2" s="40"/>
      <c r="E2" s="40"/>
      <c r="F2" s="40"/>
      <c r="G2" s="40"/>
      <c r="H2" s="40"/>
      <c r="I2" s="40"/>
      <c r="J2" s="40"/>
      <c r="K2" s="4"/>
      <c r="L2" s="12"/>
    </row>
    <row r="3" spans="1:12" x14ac:dyDescent="0.25">
      <c r="A3" s="142"/>
      <c r="B3" s="40"/>
      <c r="C3" s="40"/>
      <c r="D3" s="40"/>
      <c r="E3" s="40"/>
      <c r="F3" s="40"/>
      <c r="G3" s="40"/>
      <c r="H3" s="40"/>
      <c r="I3" s="40"/>
      <c r="J3" s="40"/>
      <c r="K3" s="4"/>
      <c r="L3" s="12"/>
    </row>
    <row r="4" spans="1:12" x14ac:dyDescent="0.25">
      <c r="A4" s="142"/>
      <c r="B4" s="40"/>
      <c r="C4" s="40"/>
      <c r="D4" s="40"/>
      <c r="E4" s="40"/>
      <c r="F4" s="40"/>
      <c r="G4" s="40"/>
      <c r="H4" s="40"/>
      <c r="I4" s="40"/>
      <c r="J4" s="40"/>
      <c r="K4" s="4"/>
      <c r="L4" s="12"/>
    </row>
    <row r="5" spans="1:12" x14ac:dyDescent="0.25">
      <c r="A5" s="142"/>
      <c r="B5" s="40"/>
      <c r="C5" s="40"/>
      <c r="D5" s="40"/>
      <c r="E5" s="40"/>
      <c r="F5" s="40"/>
      <c r="G5" s="40"/>
      <c r="H5" s="40"/>
      <c r="I5" s="40"/>
      <c r="J5" s="40"/>
      <c r="K5" s="4"/>
      <c r="L5" s="12"/>
    </row>
    <row r="6" spans="1:12" x14ac:dyDescent="0.25">
      <c r="A6" s="142"/>
      <c r="B6" s="40"/>
      <c r="C6" s="40"/>
      <c r="D6" s="40"/>
      <c r="E6" s="40"/>
      <c r="F6" s="40"/>
      <c r="G6" s="40"/>
      <c r="H6" s="40"/>
      <c r="I6" s="40"/>
      <c r="J6" s="40"/>
      <c r="K6" s="4"/>
      <c r="L6" s="12"/>
    </row>
    <row r="7" spans="1:12" x14ac:dyDescent="0.25">
      <c r="A7" s="142"/>
      <c r="B7" s="40"/>
      <c r="C7" s="40"/>
      <c r="D7" s="40"/>
      <c r="E7" s="40"/>
      <c r="F7" s="40"/>
      <c r="G7" s="40"/>
      <c r="H7" s="40"/>
      <c r="I7" s="40"/>
      <c r="J7" s="40"/>
      <c r="K7" s="4"/>
      <c r="L7" s="12"/>
    </row>
    <row r="8" spans="1:12" x14ac:dyDescent="0.25">
      <c r="A8" s="142"/>
      <c r="B8" s="40"/>
      <c r="C8" s="40"/>
      <c r="D8" s="40"/>
      <c r="E8" s="40"/>
      <c r="F8" s="40"/>
      <c r="G8" s="40"/>
      <c r="H8" s="40"/>
      <c r="I8" s="40"/>
      <c r="J8" s="40"/>
      <c r="K8" s="4"/>
      <c r="L8" s="12"/>
    </row>
    <row r="9" spans="1:12" x14ac:dyDescent="0.25">
      <c r="A9" s="142"/>
      <c r="B9" s="40"/>
      <c r="C9" s="40"/>
      <c r="D9" s="40"/>
      <c r="E9" s="40"/>
      <c r="F9" s="40"/>
      <c r="G9" s="40"/>
      <c r="H9" s="40"/>
      <c r="I9" s="40"/>
      <c r="J9" s="40"/>
      <c r="K9" s="4"/>
      <c r="L9" s="12"/>
    </row>
    <row r="10" spans="1:12" x14ac:dyDescent="0.25">
      <c r="A10" s="142"/>
      <c r="B10" s="207" t="s">
        <v>16</v>
      </c>
      <c r="C10" s="207"/>
      <c r="D10" s="207"/>
      <c r="E10" s="207"/>
      <c r="F10" s="207"/>
      <c r="G10" s="207"/>
      <c r="H10" s="207"/>
      <c r="I10" s="207"/>
      <c r="J10" s="207"/>
      <c r="K10" s="4"/>
      <c r="L10" s="12"/>
    </row>
    <row r="11" spans="1:12" x14ac:dyDescent="0.25">
      <c r="A11" s="142"/>
      <c r="B11" s="207" t="s">
        <v>113</v>
      </c>
      <c r="C11" s="207"/>
      <c r="D11" s="207"/>
      <c r="E11" s="207"/>
      <c r="F11" s="207"/>
      <c r="G11" s="207"/>
      <c r="H11" s="207"/>
      <c r="I11" s="207"/>
      <c r="J11" s="207"/>
      <c r="K11" s="4"/>
      <c r="L11" s="12"/>
    </row>
    <row r="12" spans="1:12" x14ac:dyDescent="0.25">
      <c r="A12" s="142"/>
      <c r="B12" s="40"/>
      <c r="C12" s="45"/>
      <c r="D12" s="45"/>
      <c r="E12" s="45"/>
      <c r="F12" s="45"/>
      <c r="G12" s="45"/>
      <c r="H12" s="45"/>
      <c r="I12" s="45"/>
      <c r="J12" s="45"/>
      <c r="K12" s="4"/>
      <c r="L12" s="12"/>
    </row>
    <row r="13" spans="1:12" ht="48" customHeight="1" x14ac:dyDescent="0.25">
      <c r="A13" s="142"/>
      <c r="B13" s="12"/>
      <c r="C13" s="143" t="s">
        <v>76</v>
      </c>
      <c r="D13" s="143" t="s">
        <v>7</v>
      </c>
      <c r="E13" s="143" t="s">
        <v>1</v>
      </c>
      <c r="F13" s="144"/>
      <c r="H13" s="143" t="s">
        <v>76</v>
      </c>
      <c r="I13" s="143" t="s">
        <v>7</v>
      </c>
      <c r="J13" s="143" t="s">
        <v>1</v>
      </c>
      <c r="K13" s="4"/>
      <c r="L13" s="12"/>
    </row>
    <row r="14" spans="1:12" ht="12" customHeight="1" x14ac:dyDescent="0.25">
      <c r="A14" s="142"/>
      <c r="B14" s="12"/>
      <c r="C14" s="45"/>
      <c r="D14" s="45"/>
      <c r="E14" s="45"/>
      <c r="F14" s="45"/>
      <c r="H14" s="45"/>
      <c r="I14" s="45"/>
      <c r="J14" s="45"/>
      <c r="K14" s="4"/>
      <c r="L14" s="12"/>
    </row>
    <row r="15" spans="1:12" x14ac:dyDescent="0.25">
      <c r="A15" s="142"/>
      <c r="B15" s="68" t="s">
        <v>6</v>
      </c>
      <c r="C15" s="124">
        <v>-4.049843209155398</v>
      </c>
      <c r="D15" s="124">
        <v>-3.9517037328689781</v>
      </c>
      <c r="E15" s="124">
        <v>-2.8070645948290007E-2</v>
      </c>
      <c r="F15" s="79"/>
      <c r="G15" s="10" t="s">
        <v>25</v>
      </c>
      <c r="H15" s="128">
        <v>-6.1156580562381464</v>
      </c>
      <c r="I15" s="128">
        <v>-8.3188719368765902</v>
      </c>
      <c r="J15" s="128">
        <v>-3.5248417890356336</v>
      </c>
      <c r="K15" s="4"/>
      <c r="L15" s="12"/>
    </row>
    <row r="16" spans="1:12" x14ac:dyDescent="0.25">
      <c r="A16" s="142"/>
      <c r="B16" s="12" t="s">
        <v>19</v>
      </c>
      <c r="C16" s="128">
        <v>-6.4563365262115724</v>
      </c>
      <c r="D16" s="128">
        <v>-5.9611544316949221</v>
      </c>
      <c r="E16" s="128">
        <v>-2.3210366408848273</v>
      </c>
      <c r="F16" s="79"/>
      <c r="G16" s="10" t="s">
        <v>26</v>
      </c>
      <c r="H16" s="128">
        <v>-0.73505097241391582</v>
      </c>
      <c r="I16" s="128">
        <v>2.0064420764006883</v>
      </c>
      <c r="J16" s="128">
        <v>2.998886817505138</v>
      </c>
      <c r="K16" s="4"/>
      <c r="L16" s="12"/>
    </row>
    <row r="17" spans="1:14" x14ac:dyDescent="0.25">
      <c r="A17" s="142"/>
      <c r="B17" s="68" t="s">
        <v>20</v>
      </c>
      <c r="C17" s="125">
        <v>-4.7088659885513096</v>
      </c>
      <c r="D17" s="125">
        <v>-3.6694180437442583</v>
      </c>
      <c r="E17" s="125">
        <v>0.74680224753740276</v>
      </c>
      <c r="F17" s="136"/>
      <c r="G17" s="10" t="s">
        <v>27</v>
      </c>
      <c r="H17" s="128">
        <v>-7.6943988836683275</v>
      </c>
      <c r="I17" s="128">
        <v>-8.130843580011387</v>
      </c>
      <c r="J17" s="128">
        <v>-0.76576687016287792</v>
      </c>
      <c r="K17" s="4"/>
      <c r="L17" s="12"/>
    </row>
    <row r="18" spans="1:14" x14ac:dyDescent="0.25">
      <c r="A18" s="142"/>
      <c r="B18" s="12" t="s">
        <v>21</v>
      </c>
      <c r="C18" s="128">
        <v>-4.506232996153031</v>
      </c>
      <c r="D18" s="128">
        <v>-5.0684714270031463</v>
      </c>
      <c r="E18" s="128">
        <v>1.062104760077375</v>
      </c>
      <c r="F18" s="145"/>
      <c r="G18" s="10" t="s">
        <v>28</v>
      </c>
      <c r="H18" s="128">
        <v>-2.725696795066483</v>
      </c>
      <c r="I18" s="128">
        <v>-3.6113888969526045</v>
      </c>
      <c r="J18" s="128">
        <v>-1.988958268039255</v>
      </c>
      <c r="K18" s="4"/>
      <c r="L18" s="12"/>
    </row>
    <row r="19" spans="1:14" x14ac:dyDescent="0.25">
      <c r="A19" s="142"/>
      <c r="B19" s="12" t="s">
        <v>22</v>
      </c>
      <c r="C19" s="128">
        <v>-4.7232686333803571</v>
      </c>
      <c r="D19" s="128">
        <v>-5.3693767824946121</v>
      </c>
      <c r="E19" s="128">
        <v>-0.54060804236077331</v>
      </c>
      <c r="F19" s="145"/>
      <c r="G19" s="10" t="s">
        <v>29</v>
      </c>
      <c r="H19" s="128">
        <v>0.7577953210605699</v>
      </c>
      <c r="I19" s="128">
        <v>-0.91822875838121831</v>
      </c>
      <c r="J19" s="128">
        <v>-0.31304191158254469</v>
      </c>
      <c r="K19" s="4"/>
      <c r="L19" s="12"/>
    </row>
    <row r="20" spans="1:14" x14ac:dyDescent="0.25">
      <c r="A20" s="142"/>
      <c r="B20" s="12" t="s">
        <v>23</v>
      </c>
      <c r="C20" s="128">
        <v>0.3280399942477743</v>
      </c>
      <c r="D20" s="128">
        <v>0.3209410607843779</v>
      </c>
      <c r="E20" s="128">
        <v>0.80980868963955288</v>
      </c>
      <c r="F20" s="145"/>
      <c r="G20" s="10" t="s">
        <v>30</v>
      </c>
      <c r="H20" s="128">
        <v>-7.4653175405244667</v>
      </c>
      <c r="I20" s="128">
        <v>-1.9903247205794656</v>
      </c>
      <c r="J20" s="128">
        <v>0.6804145294671855</v>
      </c>
      <c r="K20" s="4"/>
      <c r="L20" s="12"/>
    </row>
    <row r="21" spans="1:14" x14ac:dyDescent="0.25">
      <c r="A21" s="142"/>
      <c r="B21" s="12" t="s">
        <v>13</v>
      </c>
      <c r="C21" s="128">
        <v>-0.10644469564901726</v>
      </c>
      <c r="D21" s="128">
        <v>0.68077933402679491</v>
      </c>
      <c r="E21" s="128">
        <v>2.4449501534674027</v>
      </c>
      <c r="F21" s="145"/>
      <c r="G21" s="10" t="s">
        <v>31</v>
      </c>
      <c r="H21" s="128">
        <v>-4.2372249265602733</v>
      </c>
      <c r="I21" s="128">
        <v>-6.3536933371408679</v>
      </c>
      <c r="J21" s="128">
        <v>0.76749598014991705</v>
      </c>
      <c r="K21" s="4"/>
      <c r="L21" s="12"/>
    </row>
    <row r="22" spans="1:14" x14ac:dyDescent="0.25">
      <c r="A22" s="142"/>
      <c r="B22" s="12" t="s">
        <v>24</v>
      </c>
      <c r="C22" s="128">
        <v>-6.8844979306632581E-2</v>
      </c>
      <c r="D22" s="128">
        <v>1.1017370859389501</v>
      </c>
      <c r="E22" s="128">
        <v>2.2302095544424816</v>
      </c>
      <c r="F22" s="145"/>
      <c r="H22" s="73"/>
      <c r="I22" s="73"/>
      <c r="J22" s="73"/>
      <c r="K22" s="4"/>
      <c r="L22" s="12"/>
    </row>
    <row r="23" spans="1:14" x14ac:dyDescent="0.25">
      <c r="A23" s="142"/>
      <c r="B23" s="12"/>
      <c r="C23" s="73"/>
      <c r="D23" s="73"/>
      <c r="E23" s="73"/>
      <c r="F23" s="73"/>
      <c r="G23" s="73"/>
      <c r="H23" s="73"/>
      <c r="I23" s="73"/>
      <c r="J23" s="73"/>
      <c r="K23" s="4"/>
      <c r="L23" s="12"/>
    </row>
    <row r="24" spans="1:14" x14ac:dyDescent="0.25">
      <c r="A24" s="142"/>
      <c r="B24" s="207" t="s">
        <v>17</v>
      </c>
      <c r="C24" s="207"/>
      <c r="D24" s="207"/>
      <c r="E24" s="207"/>
      <c r="F24" s="207"/>
      <c r="G24" s="207"/>
      <c r="H24" s="207"/>
      <c r="I24" s="207"/>
      <c r="J24" s="207"/>
      <c r="K24" s="4"/>
      <c r="L24" s="12"/>
    </row>
    <row r="25" spans="1:14" ht="15.75" customHeight="1" x14ac:dyDescent="0.25">
      <c r="A25" s="142"/>
      <c r="B25" s="207" t="s">
        <v>113</v>
      </c>
      <c r="C25" s="207"/>
      <c r="D25" s="207"/>
      <c r="E25" s="207"/>
      <c r="F25" s="207"/>
      <c r="G25" s="207"/>
      <c r="H25" s="207"/>
      <c r="I25" s="207"/>
      <c r="J25" s="207"/>
      <c r="K25" s="4"/>
      <c r="L25" s="12"/>
    </row>
    <row r="26" spans="1:14" ht="15.75" customHeight="1" x14ac:dyDescent="0.25">
      <c r="A26" s="142"/>
      <c r="B26" s="12"/>
      <c r="C26" s="146"/>
      <c r="D26" s="146"/>
      <c r="E26" s="146"/>
      <c r="F26" s="146"/>
      <c r="G26" s="146"/>
      <c r="H26" s="146"/>
      <c r="I26" s="146"/>
      <c r="J26" s="146"/>
      <c r="K26" s="4"/>
      <c r="L26" s="12"/>
    </row>
    <row r="27" spans="1:14" x14ac:dyDescent="0.25">
      <c r="A27" s="142"/>
      <c r="B27" s="12"/>
      <c r="C27" s="45"/>
      <c r="D27" s="45"/>
      <c r="E27" s="45"/>
      <c r="F27" s="45"/>
      <c r="G27" s="45"/>
      <c r="H27" s="45"/>
      <c r="I27" s="45"/>
      <c r="J27" s="45"/>
      <c r="K27" s="4"/>
      <c r="L27" s="12"/>
    </row>
    <row r="28" spans="1:14" ht="12" customHeight="1" x14ac:dyDescent="0.25">
      <c r="A28" s="142"/>
      <c r="B28" s="12"/>
      <c r="C28" s="45"/>
      <c r="D28" s="45"/>
      <c r="E28" s="45"/>
      <c r="F28" s="45"/>
      <c r="G28" s="45"/>
      <c r="H28" s="45"/>
      <c r="I28" s="45"/>
      <c r="J28" s="45"/>
      <c r="K28" s="4"/>
      <c r="L28" s="12"/>
      <c r="N28" s="147"/>
    </row>
    <row r="29" spans="1:14" x14ac:dyDescent="0.25">
      <c r="A29" s="142"/>
      <c r="B29" s="12"/>
      <c r="C29" s="148"/>
      <c r="D29" s="148"/>
      <c r="E29" s="148"/>
      <c r="F29" s="148"/>
      <c r="G29" s="148"/>
      <c r="H29" s="148"/>
      <c r="I29" s="148"/>
      <c r="J29" s="148"/>
      <c r="K29" s="4"/>
      <c r="L29" s="12"/>
    </row>
    <row r="30" spans="1:14" x14ac:dyDescent="0.25">
      <c r="A30" s="142"/>
      <c r="B30" s="68"/>
      <c r="C30" s="149"/>
      <c r="D30" s="149"/>
      <c r="E30" s="149"/>
      <c r="F30" s="148"/>
      <c r="G30" s="148"/>
      <c r="H30" s="148"/>
      <c r="I30" s="148"/>
      <c r="J30" s="148"/>
      <c r="K30" s="4"/>
      <c r="L30" s="12"/>
    </row>
    <row r="31" spans="1:14" x14ac:dyDescent="0.25">
      <c r="A31" s="142"/>
      <c r="B31" s="12"/>
      <c r="C31" s="148"/>
      <c r="D31" s="148"/>
      <c r="E31" s="148"/>
      <c r="F31" s="148"/>
      <c r="G31" s="148"/>
      <c r="H31" s="148"/>
      <c r="I31" s="148"/>
      <c r="J31" s="148"/>
      <c r="K31" s="4"/>
      <c r="L31" s="12"/>
    </row>
    <row r="32" spans="1:14" x14ac:dyDescent="0.25">
      <c r="A32" s="142"/>
      <c r="B32" s="12"/>
      <c r="C32" s="148"/>
      <c r="D32" s="148"/>
      <c r="E32" s="148"/>
      <c r="F32" s="148"/>
      <c r="G32" s="148"/>
      <c r="H32" s="148"/>
      <c r="I32" s="148"/>
      <c r="J32" s="148"/>
      <c r="K32" s="4"/>
      <c r="L32" s="12"/>
    </row>
    <row r="33" spans="1:12" x14ac:dyDescent="0.25">
      <c r="A33" s="142"/>
      <c r="B33" s="12"/>
      <c r="C33" s="148"/>
      <c r="D33" s="148"/>
      <c r="E33" s="148"/>
      <c r="F33" s="149"/>
      <c r="G33" s="149"/>
      <c r="H33" s="149"/>
      <c r="I33" s="149"/>
      <c r="J33" s="149"/>
      <c r="K33" s="4"/>
      <c r="L33" s="12"/>
    </row>
    <row r="34" spans="1:12" x14ac:dyDescent="0.25">
      <c r="A34" s="142"/>
      <c r="B34" s="12"/>
      <c r="C34" s="148"/>
      <c r="D34" s="148"/>
      <c r="E34" s="148"/>
      <c r="F34" s="148"/>
      <c r="G34" s="148"/>
      <c r="H34" s="148"/>
      <c r="I34" s="148"/>
      <c r="J34" s="148"/>
      <c r="K34" s="4"/>
      <c r="L34" s="12"/>
    </row>
    <row r="35" spans="1:12" x14ac:dyDescent="0.25">
      <c r="A35" s="142"/>
      <c r="B35" s="12"/>
      <c r="C35" s="73"/>
      <c r="D35" s="73"/>
      <c r="E35" s="73"/>
      <c r="F35" s="73"/>
      <c r="G35" s="73"/>
      <c r="H35" s="73"/>
      <c r="I35" s="73"/>
      <c r="J35" s="73"/>
      <c r="K35" s="4"/>
      <c r="L35" s="12"/>
    </row>
    <row r="36" spans="1:12" x14ac:dyDescent="0.25">
      <c r="A36" s="142"/>
      <c r="B36" s="12"/>
      <c r="C36" s="73"/>
      <c r="D36" s="73"/>
      <c r="E36" s="73"/>
      <c r="F36" s="73"/>
      <c r="G36" s="73"/>
      <c r="H36" s="73"/>
      <c r="I36" s="73"/>
      <c r="J36" s="73"/>
      <c r="K36" s="4"/>
      <c r="L36" s="12"/>
    </row>
    <row r="37" spans="1:12" x14ac:dyDescent="0.25">
      <c r="A37" s="142"/>
      <c r="B37" s="12"/>
      <c r="C37" s="73"/>
      <c r="D37" s="73"/>
      <c r="E37" s="73"/>
      <c r="F37" s="73"/>
      <c r="G37" s="73"/>
      <c r="H37" s="73"/>
      <c r="I37" s="73"/>
      <c r="J37" s="73"/>
      <c r="K37" s="4"/>
      <c r="L37" s="12"/>
    </row>
    <row r="38" spans="1:12" x14ac:dyDescent="0.25">
      <c r="A38" s="142"/>
      <c r="B38" s="12"/>
      <c r="C38" s="73"/>
      <c r="D38" s="73"/>
      <c r="E38" s="73"/>
      <c r="F38" s="73"/>
      <c r="G38" s="73"/>
      <c r="H38" s="73"/>
      <c r="I38" s="73"/>
      <c r="J38" s="73"/>
      <c r="K38" s="4"/>
      <c r="L38" s="12"/>
    </row>
    <row r="39" spans="1:12" x14ac:dyDescent="0.25">
      <c r="A39" s="142"/>
      <c r="B39" s="12"/>
      <c r="C39" s="73"/>
      <c r="D39" s="73"/>
      <c r="E39" s="73"/>
      <c r="F39" s="73"/>
      <c r="G39" s="73"/>
      <c r="H39" s="73"/>
      <c r="I39" s="73"/>
      <c r="J39" s="73"/>
      <c r="K39" s="4"/>
      <c r="L39" s="12"/>
    </row>
    <row r="40" spans="1:12" x14ac:dyDescent="0.25">
      <c r="A40" s="142"/>
      <c r="B40" s="12"/>
      <c r="C40" s="73"/>
      <c r="D40" s="73"/>
      <c r="E40" s="73"/>
      <c r="F40" s="73"/>
      <c r="G40" s="73"/>
      <c r="H40" s="73"/>
      <c r="I40" s="73"/>
      <c r="J40" s="73"/>
      <c r="K40" s="4"/>
      <c r="L40" s="12"/>
    </row>
    <row r="41" spans="1:12" x14ac:dyDescent="0.25">
      <c r="A41" s="142"/>
      <c r="B41" s="12"/>
      <c r="C41" s="73"/>
      <c r="D41" s="73"/>
      <c r="E41" s="73"/>
      <c r="F41" s="73"/>
      <c r="G41" s="73"/>
      <c r="H41" s="73"/>
      <c r="I41" s="73"/>
      <c r="J41" s="73"/>
      <c r="K41" s="4"/>
      <c r="L41" s="12"/>
    </row>
    <row r="42" spans="1:12" x14ac:dyDescent="0.25">
      <c r="A42" s="142"/>
      <c r="B42" s="12"/>
      <c r="C42" s="73"/>
      <c r="D42" s="73"/>
      <c r="E42" s="73"/>
      <c r="F42" s="73"/>
      <c r="G42" s="73"/>
      <c r="H42" s="73"/>
      <c r="I42" s="73"/>
      <c r="J42" s="73"/>
      <c r="K42" s="4"/>
      <c r="L42" s="12"/>
    </row>
    <row r="43" spans="1:12" x14ac:dyDescent="0.25">
      <c r="A43" s="142"/>
      <c r="B43" s="12"/>
      <c r="C43" s="73"/>
      <c r="D43" s="73"/>
      <c r="E43" s="73"/>
      <c r="F43" s="73"/>
      <c r="G43" s="73"/>
      <c r="H43" s="73"/>
      <c r="I43" s="73"/>
      <c r="J43" s="73"/>
      <c r="K43" s="4"/>
      <c r="L43" s="12"/>
    </row>
    <row r="44" spans="1:12" x14ac:dyDescent="0.25">
      <c r="A44" s="142"/>
      <c r="B44" s="12"/>
      <c r="C44" s="73"/>
      <c r="D44" s="73"/>
      <c r="E44" s="73"/>
      <c r="F44" s="73"/>
      <c r="G44" s="73"/>
      <c r="H44" s="73"/>
      <c r="I44" s="73"/>
      <c r="J44" s="73"/>
      <c r="K44" s="4"/>
      <c r="L44" s="12"/>
    </row>
    <row r="45" spans="1:12" x14ac:dyDescent="0.25">
      <c r="A45" s="142"/>
      <c r="B45" s="12"/>
      <c r="C45" s="73"/>
      <c r="D45" s="73"/>
      <c r="E45" s="73"/>
      <c r="F45" s="73"/>
      <c r="G45" s="73"/>
      <c r="H45" s="73"/>
      <c r="I45" s="73"/>
      <c r="J45" s="73"/>
      <c r="K45" s="4"/>
      <c r="L45" s="12"/>
    </row>
    <row r="46" spans="1:12" x14ac:dyDescent="0.25">
      <c r="A46" s="142"/>
      <c r="B46" s="12"/>
      <c r="C46" s="73"/>
      <c r="D46" s="73"/>
      <c r="E46" s="73"/>
      <c r="F46" s="73"/>
      <c r="G46" s="73"/>
      <c r="H46" s="73"/>
      <c r="I46" s="73"/>
      <c r="J46" s="73"/>
      <c r="K46" s="4"/>
      <c r="L46" s="12"/>
    </row>
    <row r="47" spans="1:12" x14ac:dyDescent="0.25">
      <c r="A47" s="142"/>
      <c r="B47" s="12"/>
      <c r="C47" s="73"/>
      <c r="D47" s="73"/>
      <c r="E47" s="73"/>
      <c r="F47" s="73"/>
      <c r="G47" s="73"/>
      <c r="H47" s="73"/>
      <c r="I47" s="73"/>
      <c r="J47" s="73"/>
      <c r="K47" s="4"/>
      <c r="L47" s="12"/>
    </row>
    <row r="48" spans="1:12" x14ac:dyDescent="0.25">
      <c r="A48" s="142"/>
      <c r="B48" s="12"/>
      <c r="C48" s="73"/>
      <c r="D48" s="73"/>
      <c r="E48" s="73"/>
      <c r="F48" s="73"/>
      <c r="G48" s="73"/>
      <c r="H48" s="73"/>
      <c r="I48" s="73"/>
      <c r="J48" s="73"/>
      <c r="K48" s="4"/>
      <c r="L48" s="12"/>
    </row>
    <row r="49" spans="1:12" x14ac:dyDescent="0.25">
      <c r="A49" s="142"/>
      <c r="B49" s="208"/>
      <c r="C49" s="208"/>
      <c r="D49" s="208"/>
      <c r="E49" s="208"/>
      <c r="F49" s="208"/>
      <c r="G49" s="208"/>
      <c r="H49" s="208"/>
      <c r="I49" s="208"/>
      <c r="J49" s="29"/>
      <c r="K49" s="4"/>
      <c r="L49" s="12"/>
    </row>
    <row r="50" spans="1:12" x14ac:dyDescent="0.25">
      <c r="A50" s="142"/>
      <c r="B50" s="30"/>
      <c r="C50" s="12"/>
      <c r="D50" s="12"/>
      <c r="E50" s="12"/>
      <c r="F50" s="12"/>
      <c r="G50" s="12"/>
      <c r="H50" s="12"/>
      <c r="I50" s="12"/>
      <c r="J50" s="12"/>
      <c r="K50" s="4"/>
      <c r="L50" s="12"/>
    </row>
    <row r="51" spans="1:12" x14ac:dyDescent="0.25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  <c r="L51" s="12"/>
    </row>
    <row r="52" spans="1:12" x14ac:dyDescent="0.25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  <c r="L52" s="12"/>
    </row>
    <row r="53" spans="1:12" x14ac:dyDescent="0.25">
      <c r="A53" s="33" t="str">
        <f>'Industria variación anual'!$A$53</f>
        <v>p: provisional</v>
      </c>
      <c r="C53" s="12"/>
      <c r="D53" s="12"/>
      <c r="E53" s="12"/>
      <c r="F53" s="12"/>
      <c r="G53" s="12"/>
      <c r="H53" s="12"/>
      <c r="I53" s="12"/>
      <c r="J53" s="12"/>
      <c r="K53" s="4"/>
      <c r="L53" s="12"/>
    </row>
    <row r="54" spans="1:12" x14ac:dyDescent="0.25">
      <c r="A54" s="34" t="str">
        <f>'Industria variación anual'!$A$54</f>
        <v>Fuente: DANE, Encuesta mensual manufacturera con enfoque territorial (EMMET), agosto 2023p</v>
      </c>
      <c r="B54" s="1"/>
      <c r="C54" s="150"/>
      <c r="D54" s="150"/>
      <c r="E54" s="150"/>
      <c r="F54" s="150"/>
      <c r="G54" s="150"/>
      <c r="H54" s="150"/>
      <c r="I54" s="150"/>
      <c r="J54" s="150"/>
      <c r="K54" s="151"/>
      <c r="L54" s="12"/>
    </row>
    <row r="56" spans="1:12" x14ac:dyDescent="0.25">
      <c r="B56" s="3"/>
      <c r="C56" s="3"/>
      <c r="D56" s="3"/>
      <c r="E56" s="3"/>
      <c r="F56" s="3"/>
      <c r="G56" s="3"/>
      <c r="H56" s="3"/>
      <c r="I56" s="3"/>
      <c r="J56" s="3"/>
    </row>
  </sheetData>
  <sortState xmlns:xlrd2="http://schemas.microsoft.com/office/spreadsheetml/2017/richdata2" ref="M12:O26">
    <sortCondition descending="1" ref="N12:N26"/>
  </sortState>
  <mergeCells count="5">
    <mergeCell ref="B49:I49"/>
    <mergeCell ref="B10:J10"/>
    <mergeCell ref="B11:J11"/>
    <mergeCell ref="B24:J24"/>
    <mergeCell ref="B25:J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3"/>
    <pageSetUpPr fitToPage="1"/>
  </sheetPr>
  <dimension ref="A1:BA75"/>
  <sheetViews>
    <sheetView showGridLines="0" zoomScaleNormal="100" workbookViewId="0">
      <selection activeCell="B34" sqref="B34:N34"/>
    </sheetView>
  </sheetViews>
  <sheetFormatPr baseColWidth="10" defaultColWidth="10.88671875" defaultRowHeight="13.2" x14ac:dyDescent="0.25"/>
  <cols>
    <col min="1" max="1" width="5.6640625" style="10" customWidth="1"/>
    <col min="2" max="2" width="20" style="10" customWidth="1"/>
    <col min="3" max="14" width="10.6640625" style="10" customWidth="1"/>
    <col min="15" max="19" width="5.6640625" style="10" customWidth="1"/>
    <col min="20" max="33" width="5.6640625" style="3" customWidth="1"/>
    <col min="34" max="34" width="7.109375" style="3" customWidth="1"/>
    <col min="35" max="35" width="11" style="3" customWidth="1"/>
    <col min="36" max="37" width="10.88671875" style="3" customWidth="1"/>
    <col min="38" max="38" width="12.88671875" style="3" customWidth="1"/>
    <col min="39" max="53" width="10.88671875" style="3"/>
    <col min="54" max="16384" width="10.88671875" style="10"/>
  </cols>
  <sheetData>
    <row r="1" spans="1:51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84"/>
      <c r="Q1" s="184"/>
      <c r="R1" s="184"/>
      <c r="S1" s="184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9"/>
    </row>
    <row r="2" spans="1:51" x14ac:dyDescent="0.25">
      <c r="A2" s="39"/>
      <c r="B2" s="160"/>
      <c r="C2" s="160"/>
      <c r="D2" s="160"/>
      <c r="E2" s="160"/>
      <c r="F2" s="160"/>
      <c r="G2" s="160"/>
      <c r="H2" s="160"/>
      <c r="I2" s="160"/>
      <c r="J2" s="68"/>
      <c r="K2" s="68"/>
      <c r="L2" s="68"/>
      <c r="M2" s="68"/>
      <c r="N2" s="68"/>
      <c r="O2" s="41"/>
      <c r="P2" s="184"/>
      <c r="Q2" s="184"/>
      <c r="R2" s="184"/>
      <c r="S2" s="184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9"/>
    </row>
    <row r="3" spans="1:51" x14ac:dyDescent="0.25">
      <c r="A3" s="39"/>
      <c r="B3" s="160"/>
      <c r="C3" s="160"/>
      <c r="D3" s="160"/>
      <c r="E3" s="160"/>
      <c r="F3" s="160"/>
      <c r="G3" s="160"/>
      <c r="H3" s="160"/>
      <c r="I3" s="160"/>
      <c r="J3" s="68"/>
      <c r="K3" s="68"/>
      <c r="L3" s="68"/>
      <c r="M3" s="68"/>
      <c r="N3" s="68"/>
      <c r="O3" s="41"/>
      <c r="P3" s="184"/>
      <c r="Q3" s="184"/>
      <c r="R3" s="184"/>
      <c r="S3" s="184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9"/>
    </row>
    <row r="4" spans="1:51" x14ac:dyDescent="0.25">
      <c r="A4" s="39"/>
      <c r="B4" s="160"/>
      <c r="C4" s="160"/>
      <c r="D4" s="160"/>
      <c r="E4" s="160"/>
      <c r="F4" s="160"/>
      <c r="G4" s="160"/>
      <c r="H4" s="160"/>
      <c r="I4" s="160"/>
      <c r="J4" s="68"/>
      <c r="K4" s="68"/>
      <c r="L4" s="68"/>
      <c r="M4" s="68"/>
      <c r="N4" s="68"/>
      <c r="O4" s="41"/>
      <c r="P4" s="184"/>
      <c r="Q4" s="184"/>
      <c r="R4" s="184"/>
      <c r="S4" s="184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9"/>
    </row>
    <row r="5" spans="1:51" x14ac:dyDescent="0.25">
      <c r="A5" s="39"/>
      <c r="B5" s="160"/>
      <c r="C5" s="160"/>
      <c r="D5" s="160"/>
      <c r="E5" s="160"/>
      <c r="F5" s="160"/>
      <c r="G5" s="160"/>
      <c r="H5" s="160"/>
      <c r="I5" s="160"/>
      <c r="J5" s="68"/>
      <c r="K5" s="68"/>
      <c r="L5" s="68"/>
      <c r="M5" s="68"/>
      <c r="N5" s="68"/>
      <c r="O5" s="41"/>
      <c r="P5" s="184"/>
      <c r="Q5" s="184"/>
      <c r="R5" s="184"/>
      <c r="S5" s="184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9"/>
    </row>
    <row r="6" spans="1:51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84"/>
      <c r="Q6" s="184"/>
      <c r="R6" s="184"/>
      <c r="S6" s="184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9"/>
    </row>
    <row r="7" spans="1:51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184"/>
      <c r="Q7" s="184"/>
      <c r="R7" s="184"/>
      <c r="S7" s="184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9"/>
    </row>
    <row r="8" spans="1:51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51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51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12"/>
      <c r="K10" s="12"/>
      <c r="L10" s="12"/>
      <c r="M10" s="12"/>
      <c r="N10" s="12"/>
      <c r="O10" s="4"/>
      <c r="P10" s="12"/>
      <c r="Q10" s="12"/>
      <c r="R10" s="12"/>
      <c r="S10" s="1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51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51" x14ac:dyDescent="0.25">
      <c r="A12" s="39"/>
      <c r="B12" s="214" t="s">
        <v>18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4"/>
      <c r="P12" s="12"/>
      <c r="Q12" s="12"/>
      <c r="R12" s="12"/>
      <c r="S12" s="1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132"/>
    </row>
    <row r="13" spans="1:51" x14ac:dyDescent="0.25">
      <c r="A13" s="39"/>
      <c r="B13" s="207" t="s">
        <v>80</v>
      </c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4"/>
      <c r="P13" s="12"/>
      <c r="Q13" s="12"/>
      <c r="R13" s="12"/>
      <c r="S13" s="1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132"/>
    </row>
    <row r="14" spans="1:51" x14ac:dyDescent="0.25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183"/>
      <c r="L14" s="183"/>
      <c r="M14" s="183"/>
      <c r="N14" s="183"/>
      <c r="O14" s="4"/>
      <c r="P14" s="12"/>
      <c r="Q14" s="12"/>
      <c r="R14" s="12"/>
      <c r="S14" s="1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132"/>
    </row>
    <row r="15" spans="1:51" ht="15.75" customHeight="1" x14ac:dyDescent="0.25">
      <c r="A15" s="39"/>
      <c r="B15" s="120"/>
      <c r="C15" s="216" t="s">
        <v>94</v>
      </c>
      <c r="D15" s="216"/>
      <c r="E15" s="216"/>
      <c r="F15" s="216"/>
      <c r="G15" s="216" t="s">
        <v>98</v>
      </c>
      <c r="H15" s="216"/>
      <c r="I15" s="216"/>
      <c r="J15" s="216"/>
      <c r="K15" s="216"/>
      <c r="L15" s="216"/>
      <c r="M15" s="216"/>
      <c r="N15" s="216"/>
      <c r="O15" s="4"/>
      <c r="P15" s="12"/>
      <c r="Q15" s="12"/>
      <c r="R15" s="12"/>
      <c r="S15" s="1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132"/>
      <c r="AI15" s="132"/>
      <c r="AJ15" s="132"/>
      <c r="AK15" s="132"/>
      <c r="AL15" s="132"/>
      <c r="AM15" s="132"/>
      <c r="AN15" s="189"/>
      <c r="AO15" s="189"/>
      <c r="AP15" s="189"/>
      <c r="AQ15" s="189"/>
      <c r="AR15" s="86"/>
      <c r="AS15" s="132"/>
      <c r="AT15" s="132"/>
      <c r="AU15" s="132"/>
      <c r="AV15" s="132"/>
      <c r="AW15" s="132"/>
      <c r="AX15" s="132"/>
      <c r="AY15" s="132"/>
    </row>
    <row r="16" spans="1:51" ht="16.5" customHeight="1" x14ac:dyDescent="0.25">
      <c r="A16" s="39"/>
      <c r="B16" s="169"/>
      <c r="C16" s="123" t="s">
        <v>102</v>
      </c>
      <c r="D16" s="123" t="s">
        <v>101</v>
      </c>
      <c r="E16" s="123" t="s">
        <v>104</v>
      </c>
      <c r="F16" s="123" t="s">
        <v>105</v>
      </c>
      <c r="G16" s="123" t="s">
        <v>106</v>
      </c>
      <c r="H16" s="123" t="s">
        <v>107</v>
      </c>
      <c r="I16" s="123" t="s">
        <v>108</v>
      </c>
      <c r="J16" s="123" t="s">
        <v>110</v>
      </c>
      <c r="K16" s="123" t="s">
        <v>112</v>
      </c>
      <c r="L16" s="123" t="s">
        <v>114</v>
      </c>
      <c r="M16" s="123" t="s">
        <v>115</v>
      </c>
      <c r="N16" s="123" t="s">
        <v>103</v>
      </c>
      <c r="O16" s="4"/>
      <c r="P16" s="12"/>
      <c r="Q16" s="12"/>
      <c r="R16" s="12"/>
      <c r="S16" s="1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132"/>
      <c r="AI16" s="132"/>
      <c r="AJ16" s="132"/>
      <c r="AK16" s="132"/>
      <c r="AL16" s="132"/>
      <c r="AM16" s="132"/>
      <c r="AN16" s="189"/>
      <c r="AO16" s="189"/>
      <c r="AP16" s="189"/>
      <c r="AQ16" s="189"/>
      <c r="AR16" s="2"/>
    </row>
    <row r="17" spans="1:49" x14ac:dyDescent="0.25">
      <c r="A17" s="39"/>
      <c r="B17" s="168" t="s">
        <v>19</v>
      </c>
      <c r="C17" s="128">
        <v>7.6777656228104396</v>
      </c>
      <c r="D17" s="128">
        <v>6.5236759518795706</v>
      </c>
      <c r="E17" s="128">
        <v>3.8371489347559518</v>
      </c>
      <c r="F17" s="128">
        <v>-0.35906260339078067</v>
      </c>
      <c r="G17" s="128">
        <v>0.36169852646807943</v>
      </c>
      <c r="H17" s="128">
        <v>-2.7711291223543211</v>
      </c>
      <c r="I17" s="128">
        <v>-2.840843947227889</v>
      </c>
      <c r="J17" s="128">
        <v>-10.105122819435097</v>
      </c>
      <c r="K17" s="128">
        <v>-4.6480926296346148</v>
      </c>
      <c r="L17" s="128">
        <v>-8.2701518754676133</v>
      </c>
      <c r="M17" s="128">
        <v>-8.5109024060499259</v>
      </c>
      <c r="N17" s="138">
        <v>-13.636417394499867</v>
      </c>
      <c r="O17" s="4"/>
      <c r="P17" s="12"/>
      <c r="Q17" s="12"/>
      <c r="R17" s="12"/>
      <c r="S17" s="1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86"/>
      <c r="AI17" s="133"/>
      <c r="AJ17" s="133"/>
      <c r="AK17" s="133"/>
      <c r="AL17" s="133"/>
      <c r="AM17" s="133"/>
      <c r="AN17" s="190"/>
      <c r="AO17" s="136"/>
      <c r="AP17" s="136"/>
      <c r="AQ17" s="190"/>
      <c r="AR17" s="191"/>
      <c r="AS17" s="133"/>
      <c r="AT17" s="133"/>
      <c r="AU17" s="133"/>
      <c r="AV17" s="133"/>
      <c r="AW17" s="133"/>
    </row>
    <row r="18" spans="1:49" x14ac:dyDescent="0.25">
      <c r="A18" s="39"/>
      <c r="B18" s="168" t="s">
        <v>24</v>
      </c>
      <c r="C18" s="128">
        <v>16.436290253973461</v>
      </c>
      <c r="D18" s="128">
        <v>16.756068647272947</v>
      </c>
      <c r="E18" s="128">
        <v>12.738839834365812</v>
      </c>
      <c r="F18" s="128">
        <v>2.2729513949731439</v>
      </c>
      <c r="G18" s="128">
        <v>5.1391847401749402E-2</v>
      </c>
      <c r="H18" s="128">
        <v>1.7567224508251211</v>
      </c>
      <c r="I18" s="128">
        <v>10.437098753673935</v>
      </c>
      <c r="J18" s="128">
        <v>1.1387984366906689</v>
      </c>
      <c r="K18" s="128">
        <v>5.1169884259781195</v>
      </c>
      <c r="L18" s="128">
        <v>-0.58607884583045111</v>
      </c>
      <c r="M18" s="128">
        <v>-7.5442496249792823</v>
      </c>
      <c r="N18" s="138">
        <v>-9.2463028367790407</v>
      </c>
      <c r="O18" s="4"/>
      <c r="P18" s="12"/>
      <c r="Q18" s="12"/>
      <c r="R18" s="12"/>
      <c r="S18" s="1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132"/>
      <c r="AN18" s="192"/>
      <c r="AO18" s="136"/>
      <c r="AP18" s="136"/>
      <c r="AQ18" s="192"/>
      <c r="AR18" s="2"/>
    </row>
    <row r="19" spans="1:49" x14ac:dyDescent="0.25">
      <c r="A19" s="39"/>
      <c r="B19" s="185" t="s">
        <v>20</v>
      </c>
      <c r="C19" s="187">
        <v>6.2083198764865566</v>
      </c>
      <c r="D19" s="187">
        <v>5.2113354849865123</v>
      </c>
      <c r="E19" s="187">
        <v>4.9126373000329959</v>
      </c>
      <c r="F19" s="187">
        <v>2.8137584468064469</v>
      </c>
      <c r="G19" s="187">
        <v>-1.3041751262613421</v>
      </c>
      <c r="H19" s="187">
        <v>-2.2118834554673783</v>
      </c>
      <c r="I19" s="187">
        <v>-5.4477484735569899</v>
      </c>
      <c r="J19" s="187">
        <v>-6.6413938226058455</v>
      </c>
      <c r="K19" s="187">
        <v>-3.7486524051172254</v>
      </c>
      <c r="L19" s="187">
        <v>-5.4542116096091835</v>
      </c>
      <c r="M19" s="187">
        <v>-4.4972010544215069</v>
      </c>
      <c r="N19" s="186">
        <v>-7.5983381614112115</v>
      </c>
      <c r="O19" s="4"/>
      <c r="P19" s="12"/>
      <c r="Q19" s="12"/>
      <c r="R19" s="12"/>
      <c r="S19" s="1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132"/>
      <c r="AN19" s="192"/>
      <c r="AO19" s="136"/>
      <c r="AP19" s="136"/>
      <c r="AQ19" s="192"/>
      <c r="AR19" s="2"/>
    </row>
    <row r="20" spans="1:49" x14ac:dyDescent="0.25">
      <c r="A20" s="39"/>
      <c r="B20" s="168" t="s">
        <v>13</v>
      </c>
      <c r="C20" s="128">
        <v>8.0180254461540414</v>
      </c>
      <c r="D20" s="128">
        <v>-3.3425440954938934</v>
      </c>
      <c r="E20" s="128">
        <v>-13.052471342376393</v>
      </c>
      <c r="F20" s="128">
        <v>-3.2971193515126895</v>
      </c>
      <c r="G20" s="128">
        <v>13.807689058804673</v>
      </c>
      <c r="H20" s="128">
        <v>12.221758294340802</v>
      </c>
      <c r="I20" s="128">
        <v>8.0415814638674199</v>
      </c>
      <c r="J20" s="128">
        <v>0.29383298707978955</v>
      </c>
      <c r="K20" s="128">
        <v>-4.0205069673926346</v>
      </c>
      <c r="L20" s="128">
        <v>-11.472796911203142</v>
      </c>
      <c r="M20" s="128">
        <v>-8.3458977673677932</v>
      </c>
      <c r="N20" s="138">
        <v>-6.2980416354858733</v>
      </c>
      <c r="O20" s="4"/>
      <c r="P20" s="12"/>
      <c r="Q20" s="12"/>
      <c r="R20" s="12"/>
      <c r="S20" s="1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132"/>
      <c r="AN20" s="192"/>
      <c r="AO20" s="136"/>
      <c r="AP20" s="136"/>
      <c r="AQ20" s="192"/>
      <c r="AR20" s="2"/>
    </row>
    <row r="21" spans="1:49" x14ac:dyDescent="0.25">
      <c r="A21" s="39"/>
      <c r="B21" s="168" t="s">
        <v>29</v>
      </c>
      <c r="C21" s="128">
        <v>10.537486568528841</v>
      </c>
      <c r="D21" s="128">
        <v>16.537014913416883</v>
      </c>
      <c r="E21" s="128">
        <v>15.526918904744068</v>
      </c>
      <c r="F21" s="128">
        <v>6.5532768804725361</v>
      </c>
      <c r="G21" s="128">
        <v>13.555330707620318</v>
      </c>
      <c r="H21" s="128">
        <v>18.084814171792395</v>
      </c>
      <c r="I21" s="128">
        <v>-6.3127366824311304</v>
      </c>
      <c r="J21" s="128">
        <v>-19.429315073441156</v>
      </c>
      <c r="K21" s="128">
        <v>2.0194777572212885</v>
      </c>
      <c r="L21" s="128">
        <v>4.7739402194624247</v>
      </c>
      <c r="M21" s="128">
        <v>-4.0775721411738015</v>
      </c>
      <c r="N21" s="138">
        <v>4.9314883139681243</v>
      </c>
      <c r="O21" s="4"/>
      <c r="P21" s="12"/>
      <c r="Q21" s="12"/>
      <c r="R21" s="12"/>
      <c r="S21" s="1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132"/>
      <c r="AN21" s="192"/>
      <c r="AO21" s="136"/>
      <c r="AP21" s="136"/>
      <c r="AQ21" s="192"/>
      <c r="AR21" s="2"/>
    </row>
    <row r="22" spans="1:49" x14ac:dyDescent="0.25">
      <c r="A22" s="39"/>
      <c r="B22" s="168" t="s">
        <v>25</v>
      </c>
      <c r="C22" s="128">
        <v>-5.7003344663850601</v>
      </c>
      <c r="D22" s="128">
        <v>1.3862705329049652</v>
      </c>
      <c r="E22" s="128">
        <v>0.2275900138730691</v>
      </c>
      <c r="F22" s="128">
        <v>-4.5388550146952085</v>
      </c>
      <c r="G22" s="128">
        <v>-4.1645842997586335</v>
      </c>
      <c r="H22" s="128">
        <v>1.5367457979225341</v>
      </c>
      <c r="I22" s="128">
        <v>-1.9348573221050769</v>
      </c>
      <c r="J22" s="128">
        <v>-8.9741186364307275</v>
      </c>
      <c r="K22" s="128">
        <v>-5.5021947379399139</v>
      </c>
      <c r="L22" s="128">
        <v>-8.5950968234152825</v>
      </c>
      <c r="M22" s="128">
        <v>-11.196099323784747</v>
      </c>
      <c r="N22" s="138">
        <v>-9.2392025242352354</v>
      </c>
      <c r="O22" s="4"/>
      <c r="P22" s="12"/>
      <c r="Q22" s="12"/>
      <c r="R22" s="12"/>
      <c r="S22" s="1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132"/>
      <c r="AN22" s="192"/>
      <c r="AO22" s="136"/>
      <c r="AP22" s="136"/>
      <c r="AQ22" s="192"/>
      <c r="AR22" s="2"/>
    </row>
    <row r="23" spans="1:49" x14ac:dyDescent="0.25">
      <c r="A23" s="39"/>
      <c r="B23" s="168" t="s">
        <v>27</v>
      </c>
      <c r="C23" s="128">
        <v>3.6163671416089116</v>
      </c>
      <c r="D23" s="128">
        <v>-1.1518511469582271</v>
      </c>
      <c r="E23" s="128">
        <v>-0.46724061473686351</v>
      </c>
      <c r="F23" s="128">
        <v>-2.8345847563567506</v>
      </c>
      <c r="G23" s="128">
        <v>-10.633353641628041</v>
      </c>
      <c r="H23" s="128">
        <v>-6.7096060868510721</v>
      </c>
      <c r="I23" s="128">
        <v>-7.8385589812222207</v>
      </c>
      <c r="J23" s="128">
        <v>-9.506810598148796</v>
      </c>
      <c r="K23" s="128">
        <v>-14.292453094489964</v>
      </c>
      <c r="L23" s="128">
        <v>0.47966660866407551</v>
      </c>
      <c r="M23" s="128">
        <v>-5.9033304532187136</v>
      </c>
      <c r="N23" s="138">
        <v>-7.5333058081435649</v>
      </c>
      <c r="O23" s="4"/>
      <c r="P23" s="12"/>
      <c r="Q23" s="12"/>
      <c r="R23" s="12"/>
      <c r="S23" s="1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32"/>
      <c r="AN23" s="192"/>
      <c r="AO23" s="136"/>
      <c r="AP23" s="136"/>
      <c r="AQ23" s="192"/>
      <c r="AR23" s="2"/>
    </row>
    <row r="24" spans="1:49" s="3" customFormat="1" ht="14.25" customHeight="1" x14ac:dyDescent="0.25">
      <c r="A24" s="39"/>
      <c r="B24" s="168" t="s">
        <v>30</v>
      </c>
      <c r="C24" s="128">
        <v>-13.987501914643719</v>
      </c>
      <c r="D24" s="128">
        <v>-1.3474398216450911</v>
      </c>
      <c r="E24" s="128">
        <v>3.7392188815046135</v>
      </c>
      <c r="F24" s="128">
        <v>11.300683633898201</v>
      </c>
      <c r="G24" s="128">
        <v>-3.3250966872613752</v>
      </c>
      <c r="H24" s="128">
        <v>-3.2949028313478346</v>
      </c>
      <c r="I24" s="128">
        <v>-4.8076265723257183</v>
      </c>
      <c r="J24" s="128">
        <v>-4.8495882178162812</v>
      </c>
      <c r="K24" s="128">
        <v>6.7060430845895524</v>
      </c>
      <c r="L24" s="128">
        <v>-11.083096287988115</v>
      </c>
      <c r="M24" s="128">
        <v>-33.79644596051665</v>
      </c>
      <c r="N24" s="138">
        <v>-5.7137735692230684</v>
      </c>
      <c r="O24" s="4"/>
      <c r="P24" s="12"/>
      <c r="Q24" s="12"/>
      <c r="R24" s="12"/>
      <c r="S24" s="1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132"/>
      <c r="AN24" s="192"/>
      <c r="AO24" s="136"/>
      <c r="AP24" s="136"/>
      <c r="AQ24" s="192"/>
      <c r="AR24" s="2"/>
    </row>
    <row r="25" spans="1:49" s="3" customFormat="1" ht="14.25" customHeight="1" x14ac:dyDescent="0.25">
      <c r="A25" s="39"/>
      <c r="B25" s="168" t="s">
        <v>22</v>
      </c>
      <c r="C25" s="128">
        <v>7.3229808667258478</v>
      </c>
      <c r="D25" s="128">
        <v>6.870342235130189</v>
      </c>
      <c r="E25" s="128">
        <v>7.323236246059639</v>
      </c>
      <c r="F25" s="128">
        <v>1.8051180604590655</v>
      </c>
      <c r="G25" s="128">
        <v>0.16673358564924801</v>
      </c>
      <c r="H25" s="128">
        <v>-2.6143711716209661</v>
      </c>
      <c r="I25" s="128">
        <v>-3.8553329425125682</v>
      </c>
      <c r="J25" s="128">
        <v>-7.4780505309842482</v>
      </c>
      <c r="K25" s="128">
        <v>-4.6757825646216116</v>
      </c>
      <c r="L25" s="128">
        <v>-5.2840495693407323</v>
      </c>
      <c r="M25" s="128">
        <v>-5.6810494284297297</v>
      </c>
      <c r="N25" s="138">
        <v>-7.7712945633106489</v>
      </c>
      <c r="O25" s="4"/>
      <c r="P25" s="12"/>
      <c r="Q25" s="12"/>
      <c r="R25" s="12"/>
      <c r="S25" s="1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132"/>
      <c r="AN25" s="192"/>
      <c r="AO25" s="136"/>
      <c r="AP25" s="136"/>
      <c r="AQ25" s="192"/>
      <c r="AR25" s="2"/>
    </row>
    <row r="26" spans="1:49" s="3" customFormat="1" ht="14.25" customHeight="1" x14ac:dyDescent="0.25">
      <c r="A26" s="39"/>
      <c r="B26" s="168" t="s">
        <v>31</v>
      </c>
      <c r="C26" s="128">
        <v>4.073101435736981</v>
      </c>
      <c r="D26" s="128">
        <v>2.4808065201412433</v>
      </c>
      <c r="E26" s="128">
        <v>1.7834303739788782</v>
      </c>
      <c r="F26" s="128">
        <v>-1.1817146771494369</v>
      </c>
      <c r="G26" s="128">
        <v>-3.013003079500054</v>
      </c>
      <c r="H26" s="128">
        <v>-0.37727700891865279</v>
      </c>
      <c r="I26" s="128">
        <v>-4.6711402246583429</v>
      </c>
      <c r="J26" s="128">
        <v>-4.6300236731962707</v>
      </c>
      <c r="K26" s="128">
        <v>0.51700207522697994</v>
      </c>
      <c r="L26" s="128">
        <v>-9.1858388870063692</v>
      </c>
      <c r="M26" s="128">
        <v>-5.9539563115506677</v>
      </c>
      <c r="N26" s="138">
        <v>-6.6804437389253231</v>
      </c>
      <c r="O26" s="4"/>
      <c r="P26" s="12"/>
      <c r="Q26" s="12"/>
      <c r="R26" s="12"/>
      <c r="S26" s="1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132"/>
      <c r="AN26" s="192"/>
      <c r="AO26" s="136"/>
      <c r="AP26" s="136"/>
      <c r="AQ26" s="192"/>
      <c r="AR26" s="2"/>
    </row>
    <row r="27" spans="1:49" s="3" customFormat="1" ht="14.25" customHeight="1" x14ac:dyDescent="0.25">
      <c r="A27" s="39"/>
      <c r="B27" s="168" t="s">
        <v>26</v>
      </c>
      <c r="C27" s="128">
        <v>19.894442155212879</v>
      </c>
      <c r="D27" s="128">
        <v>13.884538492102916</v>
      </c>
      <c r="E27" s="128">
        <v>1.8352759825921883</v>
      </c>
      <c r="F27" s="128">
        <v>12.442398805590681</v>
      </c>
      <c r="G27" s="128">
        <v>7.4631481915064857</v>
      </c>
      <c r="H27" s="128">
        <v>5.1183096698884434</v>
      </c>
      <c r="I27" s="128">
        <v>6.5305699461587485</v>
      </c>
      <c r="J27" s="128">
        <v>2.9455725636362784</v>
      </c>
      <c r="K27" s="128">
        <v>-9.3770639524285322</v>
      </c>
      <c r="L27" s="128">
        <v>-4.5896831607130428</v>
      </c>
      <c r="M27" s="128">
        <v>-5.9172126730630881</v>
      </c>
      <c r="N27" s="138">
        <v>-5.3585594588909435</v>
      </c>
      <c r="O27" s="4"/>
      <c r="P27" s="12"/>
      <c r="Q27" s="12"/>
      <c r="R27" s="12"/>
      <c r="S27" s="1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132"/>
      <c r="AN27" s="192"/>
      <c r="AO27" s="136"/>
      <c r="AP27" s="136"/>
      <c r="AQ27" s="192"/>
      <c r="AR27" s="2"/>
    </row>
    <row r="28" spans="1:49" s="3" customFormat="1" ht="14.25" customHeight="1" x14ac:dyDescent="0.25">
      <c r="A28" s="39"/>
      <c r="B28" s="168" t="s">
        <v>23</v>
      </c>
      <c r="C28" s="128">
        <v>0.53010878203010314</v>
      </c>
      <c r="D28" s="128">
        <v>3.4340159103739554</v>
      </c>
      <c r="E28" s="128">
        <v>11.771797818091478</v>
      </c>
      <c r="F28" s="128">
        <v>-0.72441664190663335</v>
      </c>
      <c r="G28" s="128">
        <v>-0.39935811554515643</v>
      </c>
      <c r="H28" s="128">
        <v>6.5570942980758051</v>
      </c>
      <c r="I28" s="128">
        <v>6.7091862207051545</v>
      </c>
      <c r="J28" s="128">
        <v>-0.44497121452676813</v>
      </c>
      <c r="K28" s="128">
        <v>-1.4119660369191323</v>
      </c>
      <c r="L28" s="128">
        <v>2.3061141874430424</v>
      </c>
      <c r="M28" s="128">
        <v>-3.2380377682548533</v>
      </c>
      <c r="N28" s="138">
        <v>-5.9975295658739487</v>
      </c>
      <c r="O28" s="4"/>
      <c r="P28" s="12"/>
      <c r="Q28" s="12"/>
      <c r="R28" s="12"/>
      <c r="S28" s="1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132"/>
      <c r="AN28" s="192"/>
      <c r="AO28" s="192"/>
      <c r="AP28" s="192"/>
      <c r="AQ28" s="192"/>
      <c r="AR28" s="2"/>
    </row>
    <row r="29" spans="1:49" s="3" customFormat="1" ht="14.25" customHeight="1" x14ac:dyDescent="0.25">
      <c r="A29" s="39"/>
      <c r="B29" s="168" t="s">
        <v>28</v>
      </c>
      <c r="C29" s="128">
        <v>2.3304541291383041</v>
      </c>
      <c r="D29" s="128">
        <v>4.5892451622296049</v>
      </c>
      <c r="E29" s="128">
        <v>-6.2292771145411425</v>
      </c>
      <c r="F29" s="128">
        <v>0.3381205623599115</v>
      </c>
      <c r="G29" s="128">
        <v>3.0869104413408843</v>
      </c>
      <c r="H29" s="128">
        <v>1.5147784903622341</v>
      </c>
      <c r="I29" s="128">
        <v>-4.5365415904480173</v>
      </c>
      <c r="J29" s="128">
        <v>2.9862166312596194</v>
      </c>
      <c r="K29" s="128">
        <v>0.64490420218765721</v>
      </c>
      <c r="L29" s="128">
        <v>-13.484749403311335</v>
      </c>
      <c r="M29" s="128">
        <v>-1.2689614920455394</v>
      </c>
      <c r="N29" s="138">
        <v>-8.969420456219801</v>
      </c>
      <c r="O29" s="4"/>
      <c r="P29" s="12"/>
      <c r="Q29" s="12"/>
      <c r="R29" s="12"/>
      <c r="S29" s="1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132"/>
      <c r="AN29" s="192"/>
      <c r="AO29" s="192"/>
      <c r="AP29" s="192"/>
      <c r="AQ29" s="192"/>
      <c r="AR29" s="2"/>
    </row>
    <row r="30" spans="1:49" s="3" customFormat="1" ht="14.25" customHeight="1" x14ac:dyDescent="0.25">
      <c r="A30" s="39"/>
      <c r="B30" s="167" t="s">
        <v>6</v>
      </c>
      <c r="C30" s="128">
        <v>6.7051442180264598</v>
      </c>
      <c r="D30" s="128">
        <v>5.2151450104388708</v>
      </c>
      <c r="E30" s="128">
        <v>4.4456807357979855</v>
      </c>
      <c r="F30" s="128">
        <v>0.63807106524194079</v>
      </c>
      <c r="G30" s="128">
        <v>0.36175279091099632</v>
      </c>
      <c r="H30" s="128">
        <v>0.30431421120029611</v>
      </c>
      <c r="I30" s="128">
        <v>-1.8756377751494635</v>
      </c>
      <c r="J30" s="128">
        <v>-6.3699921799722397</v>
      </c>
      <c r="K30" s="128">
        <v>-3.1918607884244499</v>
      </c>
      <c r="L30" s="128">
        <v>-4.871904353090728</v>
      </c>
      <c r="M30" s="128">
        <v>-7.2109775248564878</v>
      </c>
      <c r="N30" s="138">
        <v>-8.6008567209097446</v>
      </c>
      <c r="O30" s="4"/>
      <c r="P30" s="12"/>
      <c r="Q30" s="12"/>
      <c r="R30" s="12"/>
      <c r="S30" s="1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132"/>
      <c r="AN30" s="2"/>
      <c r="AO30" s="2"/>
      <c r="AP30" s="2"/>
      <c r="AQ30" s="2"/>
      <c r="AR30" s="2"/>
    </row>
    <row r="31" spans="1:49" s="3" customFormat="1" ht="14.25" customHeight="1" x14ac:dyDescent="0.25">
      <c r="A31" s="39"/>
      <c r="B31" s="168" t="s">
        <v>21</v>
      </c>
      <c r="C31" s="128">
        <v>5.6967373619630113</v>
      </c>
      <c r="D31" s="128">
        <v>1.8013858412902817</v>
      </c>
      <c r="E31" s="128">
        <v>4.8723951018704081</v>
      </c>
      <c r="F31" s="128">
        <v>-1.3058073414019766</v>
      </c>
      <c r="G31" s="128">
        <v>-1.8573534290086235</v>
      </c>
      <c r="H31" s="128">
        <v>1.4134808770067453</v>
      </c>
      <c r="I31" s="128">
        <v>-4.3474616197567979</v>
      </c>
      <c r="J31" s="128">
        <v>-7.6525863120615263</v>
      </c>
      <c r="K31" s="128">
        <v>-2.9010404541719326</v>
      </c>
      <c r="L31" s="128">
        <v>-1.0196869586865942</v>
      </c>
      <c r="M31" s="128">
        <v>-9.7568464920703697</v>
      </c>
      <c r="N31" s="138">
        <v>-8.6283492836803362</v>
      </c>
      <c r="O31" s="4"/>
      <c r="P31" s="12"/>
      <c r="Q31" s="12"/>
      <c r="R31" s="12"/>
      <c r="S31" s="1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132"/>
    </row>
    <row r="32" spans="1:49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32"/>
    </row>
    <row r="33" spans="1:42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132"/>
    </row>
    <row r="34" spans="1:42" s="3" customFormat="1" ht="14.25" customHeight="1" x14ac:dyDescent="0.25">
      <c r="A34" s="39"/>
      <c r="B34" s="215" t="s">
        <v>9</v>
      </c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4"/>
      <c r="P34" s="12"/>
      <c r="Q34" s="12"/>
      <c r="R34" s="12"/>
      <c r="S34" s="1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132"/>
      <c r="AJ34" s="130"/>
      <c r="AK34" s="130"/>
      <c r="AL34" s="27"/>
      <c r="AM34" s="27"/>
      <c r="AN34" s="27"/>
      <c r="AO34" s="27"/>
    </row>
    <row r="35" spans="1:42" s="3" customFormat="1" ht="14.25" customHeight="1" x14ac:dyDescent="0.25">
      <c r="A35" s="39"/>
      <c r="B35" s="213" t="s">
        <v>80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4"/>
      <c r="P35" s="12"/>
      <c r="Q35" s="12"/>
      <c r="R35" s="12"/>
      <c r="S35" s="1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32"/>
      <c r="AJ35" s="130"/>
      <c r="AK35" s="130"/>
      <c r="AL35" s="27"/>
      <c r="AM35" s="27"/>
      <c r="AN35" s="27"/>
      <c r="AO35" s="27"/>
    </row>
    <row r="36" spans="1:42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132"/>
      <c r="AI36" s="27"/>
      <c r="AJ36" s="27"/>
      <c r="AK36" s="27"/>
      <c r="AN36" s="27"/>
      <c r="AO36" s="27"/>
    </row>
    <row r="37" spans="1:42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132"/>
      <c r="AI37" s="86"/>
      <c r="AJ37" s="193"/>
      <c r="AK37" s="193"/>
      <c r="AL37" s="194"/>
      <c r="AM37" s="27"/>
      <c r="AO37" s="86"/>
      <c r="AP37" s="86"/>
    </row>
    <row r="38" spans="1:42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132"/>
      <c r="AI38" s="86"/>
      <c r="AJ38" s="193"/>
      <c r="AK38" s="193"/>
      <c r="AL38" s="195" t="s">
        <v>2</v>
      </c>
      <c r="AM38" s="195" t="s">
        <v>6</v>
      </c>
      <c r="AO38" s="86"/>
      <c r="AP38" s="86"/>
    </row>
    <row r="39" spans="1:42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132"/>
      <c r="AI39" s="3" t="s">
        <v>102</v>
      </c>
      <c r="AJ39" s="196">
        <v>2022</v>
      </c>
      <c r="AK39" s="197" t="s">
        <v>120</v>
      </c>
      <c r="AL39" s="27">
        <v>6.2083198764865566</v>
      </c>
      <c r="AM39" s="27">
        <v>6.7051442180264598</v>
      </c>
      <c r="AO39" s="86"/>
      <c r="AP39" s="86"/>
    </row>
    <row r="40" spans="1:42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32"/>
      <c r="AI40" s="3" t="s">
        <v>101</v>
      </c>
      <c r="AJ40" s="193" t="s">
        <v>8</v>
      </c>
      <c r="AK40" s="197" t="s">
        <v>121</v>
      </c>
      <c r="AL40" s="27">
        <v>5.2113354849865123</v>
      </c>
      <c r="AM40" s="27">
        <v>5.2151450104388708</v>
      </c>
      <c r="AO40" s="86"/>
      <c r="AP40" s="86"/>
    </row>
    <row r="41" spans="1:42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32"/>
      <c r="AI41" s="3" t="s">
        <v>104</v>
      </c>
      <c r="AJ41" s="193" t="s">
        <v>8</v>
      </c>
      <c r="AK41" s="197" t="s">
        <v>122</v>
      </c>
      <c r="AL41" s="27">
        <v>4.9126373000329959</v>
      </c>
      <c r="AM41" s="27">
        <v>4.4456807357979855</v>
      </c>
      <c r="AO41" s="86"/>
      <c r="AP41" s="86"/>
    </row>
    <row r="42" spans="1:42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32"/>
      <c r="AI42" s="86" t="s">
        <v>105</v>
      </c>
      <c r="AJ42" s="193" t="s">
        <v>8</v>
      </c>
      <c r="AK42" s="197" t="s">
        <v>123</v>
      </c>
      <c r="AL42" s="27">
        <v>2.8137584468064469</v>
      </c>
      <c r="AM42" s="27">
        <v>0.63807106524194079</v>
      </c>
      <c r="AO42" s="86"/>
      <c r="AP42" s="86"/>
    </row>
    <row r="43" spans="1:42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I43" s="3" t="s">
        <v>106</v>
      </c>
      <c r="AJ43" s="193">
        <v>2023</v>
      </c>
      <c r="AK43" s="197" t="s">
        <v>124</v>
      </c>
      <c r="AL43" s="86">
        <v>-1.3041751262613421</v>
      </c>
      <c r="AM43" s="86">
        <v>0.36175279091099632</v>
      </c>
      <c r="AO43" s="86"/>
      <c r="AP43" s="86"/>
    </row>
    <row r="44" spans="1:42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I44" s="3" t="s">
        <v>107</v>
      </c>
      <c r="AJ44" s="193" t="s">
        <v>8</v>
      </c>
      <c r="AK44" s="197" t="s">
        <v>125</v>
      </c>
      <c r="AL44" s="86">
        <v>-2.2118834554673783</v>
      </c>
      <c r="AM44" s="86">
        <v>0.30431421120029611</v>
      </c>
      <c r="AO44" s="86"/>
      <c r="AP44" s="86"/>
    </row>
    <row r="45" spans="1:42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I45" s="3" t="s">
        <v>108</v>
      </c>
      <c r="AJ45" s="193" t="s">
        <v>8</v>
      </c>
      <c r="AK45" s="197" t="s">
        <v>126</v>
      </c>
      <c r="AL45" s="86">
        <v>-5.4477484735569899</v>
      </c>
      <c r="AM45" s="86">
        <v>-1.8756377751494635</v>
      </c>
      <c r="AO45" s="86"/>
      <c r="AP45" s="86"/>
    </row>
    <row r="46" spans="1:42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I46" s="3" t="s">
        <v>110</v>
      </c>
      <c r="AJ46" s="193" t="s">
        <v>8</v>
      </c>
      <c r="AK46" s="197" t="s">
        <v>127</v>
      </c>
      <c r="AL46" s="86">
        <v>-6.6413938226058455</v>
      </c>
      <c r="AM46" s="86">
        <v>-6.3699921799722397</v>
      </c>
      <c r="AO46" s="86"/>
      <c r="AP46" s="86"/>
    </row>
    <row r="47" spans="1:42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I47" s="3" t="s">
        <v>112</v>
      </c>
      <c r="AJ47" s="193" t="s">
        <v>8</v>
      </c>
      <c r="AK47" s="197" t="s">
        <v>128</v>
      </c>
      <c r="AL47" s="86">
        <v>-3.7486524051172254</v>
      </c>
      <c r="AM47" s="86">
        <v>-3.1918607884244499</v>
      </c>
      <c r="AO47" s="86"/>
      <c r="AP47" s="86"/>
    </row>
    <row r="48" spans="1:42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I48" s="193" t="s">
        <v>114</v>
      </c>
      <c r="AJ48" s="193" t="s">
        <v>8</v>
      </c>
      <c r="AK48" s="197" t="s">
        <v>129</v>
      </c>
      <c r="AL48" s="86">
        <v>-5.4542116096091835</v>
      </c>
      <c r="AM48" s="86">
        <v>-4.871904353090728</v>
      </c>
      <c r="AO48" s="86"/>
      <c r="AP48" s="86"/>
    </row>
    <row r="49" spans="1:42" s="3" customFormat="1" ht="14.25" customHeight="1" x14ac:dyDescent="0.25">
      <c r="A49" s="39"/>
      <c r="B49" s="211" t="s">
        <v>11</v>
      </c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4"/>
      <c r="P49" s="12"/>
      <c r="Q49" s="12"/>
      <c r="R49" s="12"/>
      <c r="S49" s="1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I49" s="193" t="s">
        <v>115</v>
      </c>
      <c r="AJ49" s="193" t="s">
        <v>8</v>
      </c>
      <c r="AK49" s="197" t="s">
        <v>130</v>
      </c>
      <c r="AL49" s="86">
        <v>-4.4972010544215069</v>
      </c>
      <c r="AM49" s="86">
        <v>-7.2109775248564878</v>
      </c>
      <c r="AO49" s="86"/>
      <c r="AP49" s="86"/>
    </row>
    <row r="50" spans="1:42" s="3" customFormat="1" ht="14.25" customHeight="1" x14ac:dyDescent="0.25">
      <c r="A50" s="39"/>
      <c r="B50" s="212" t="s">
        <v>80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4"/>
      <c r="P50" s="12"/>
      <c r="Q50" s="12"/>
      <c r="R50" s="12"/>
      <c r="S50" s="1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I50" s="193" t="s">
        <v>103</v>
      </c>
      <c r="AJ50" s="193" t="s">
        <v>8</v>
      </c>
      <c r="AK50" s="197" t="s">
        <v>131</v>
      </c>
      <c r="AL50" s="86">
        <v>-7.5983381614112115</v>
      </c>
      <c r="AM50" s="86">
        <v>-8.6008567209097446</v>
      </c>
      <c r="AO50" s="86"/>
      <c r="AP50" s="86"/>
    </row>
    <row r="51" spans="1:42" s="3" customFormat="1" ht="14.25" customHeight="1" x14ac:dyDescent="0.25">
      <c r="A51" s="39"/>
      <c r="B51" s="73"/>
      <c r="C51" s="129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I51" s="2"/>
      <c r="AJ51" s="193"/>
      <c r="AK51" s="193"/>
      <c r="AL51" s="86"/>
      <c r="AM51" s="86"/>
      <c r="AN51" s="2"/>
      <c r="AO51" s="86"/>
      <c r="AP51" s="86"/>
    </row>
    <row r="52" spans="1:42" s="3" customFormat="1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I52" s="2"/>
      <c r="AJ52" s="193"/>
      <c r="AK52" s="193"/>
      <c r="AL52" s="86"/>
      <c r="AM52" s="86"/>
      <c r="AN52" s="2"/>
      <c r="AO52" s="86"/>
      <c r="AP52" s="86"/>
    </row>
    <row r="53" spans="1:42" s="3" customFormat="1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I53" s="2"/>
      <c r="AJ53" s="193"/>
      <c r="AK53" s="193"/>
      <c r="AL53" s="2"/>
      <c r="AM53" s="198"/>
      <c r="AN53" s="2"/>
      <c r="AO53" s="86"/>
      <c r="AP53" s="86"/>
    </row>
    <row r="54" spans="1:42" s="3" customFormat="1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I54" s="2"/>
      <c r="AJ54" s="193"/>
      <c r="AK54" s="193"/>
      <c r="AL54" s="2"/>
      <c r="AM54" s="198"/>
      <c r="AN54" s="2"/>
      <c r="AO54" s="86"/>
      <c r="AP54" s="86"/>
    </row>
    <row r="55" spans="1:42" s="3" customFormat="1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I55" s="2"/>
      <c r="AJ55" s="193"/>
      <c r="AK55" s="193"/>
      <c r="AL55" s="2"/>
      <c r="AM55" s="198"/>
      <c r="AN55" s="2"/>
    </row>
    <row r="56" spans="1:42" s="3" customFormat="1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I56" s="2"/>
      <c r="AJ56" s="193"/>
      <c r="AK56" s="193"/>
      <c r="AL56" s="2"/>
      <c r="AM56" s="198"/>
      <c r="AN56" s="2"/>
    </row>
    <row r="57" spans="1:42" s="3" customFormat="1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I57" s="2"/>
      <c r="AJ57" s="193"/>
      <c r="AK57" s="193"/>
      <c r="AL57" s="2"/>
      <c r="AM57" s="198"/>
      <c r="AN57" s="2"/>
    </row>
    <row r="58" spans="1:42" s="3" customFormat="1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I58" s="2"/>
      <c r="AJ58" s="193"/>
      <c r="AK58" s="193"/>
      <c r="AL58" s="2"/>
      <c r="AM58" s="198"/>
      <c r="AN58" s="2"/>
    </row>
    <row r="59" spans="1:42" s="3" customFormat="1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193"/>
      <c r="AJ59" s="193"/>
      <c r="AK59" s="193"/>
      <c r="AL59" s="2"/>
      <c r="AM59" s="198"/>
      <c r="AN59" s="2"/>
    </row>
    <row r="60" spans="1:42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193"/>
      <c r="AK60" s="193"/>
      <c r="AL60" s="2"/>
      <c r="AM60" s="198"/>
      <c r="AN60" s="2"/>
    </row>
    <row r="61" spans="1:42" x14ac:dyDescent="0.25">
      <c r="A61" s="39"/>
      <c r="O61" s="4"/>
      <c r="P61" s="12"/>
      <c r="Q61" s="12"/>
      <c r="R61" s="12"/>
      <c r="S61" s="1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193"/>
      <c r="AK61" s="193"/>
      <c r="AL61" s="2"/>
      <c r="AM61" s="198"/>
      <c r="AN61" s="2"/>
    </row>
    <row r="62" spans="1:42" x14ac:dyDescent="0.25">
      <c r="A62" s="33" t="s">
        <v>14</v>
      </c>
      <c r="O62" s="4"/>
      <c r="P62" s="12"/>
      <c r="Q62" s="12"/>
      <c r="R62" s="12"/>
      <c r="S62" s="1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193"/>
      <c r="AK62" s="193"/>
      <c r="AL62" s="198"/>
      <c r="AM62" s="198"/>
      <c r="AN62" s="2"/>
    </row>
    <row r="63" spans="1:42" x14ac:dyDescent="0.25">
      <c r="A63" s="33" t="s">
        <v>15</v>
      </c>
      <c r="O63" s="4"/>
      <c r="P63" s="12"/>
      <c r="Q63" s="12"/>
      <c r="R63" s="12"/>
      <c r="S63" s="1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193"/>
      <c r="AJ63" s="193"/>
      <c r="AK63" s="193"/>
      <c r="AL63" s="198"/>
      <c r="AM63" s="198"/>
      <c r="AN63" s="2"/>
    </row>
    <row r="64" spans="1:42" x14ac:dyDescent="0.25">
      <c r="A64" s="33" t="s">
        <v>73</v>
      </c>
      <c r="O64" s="4"/>
      <c r="P64" s="12"/>
      <c r="Q64" s="12"/>
      <c r="R64" s="12"/>
      <c r="S64" s="1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86"/>
      <c r="AJ64" s="193"/>
      <c r="AK64" s="193"/>
      <c r="AL64" s="198"/>
      <c r="AM64" s="198"/>
      <c r="AN64" s="2"/>
    </row>
    <row r="65" spans="1:40" x14ac:dyDescent="0.25">
      <c r="A65" s="34" t="s">
        <v>111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I65" s="86"/>
      <c r="AJ65" s="193"/>
      <c r="AK65" s="193"/>
      <c r="AL65" s="198"/>
      <c r="AM65" s="198"/>
      <c r="AN65" s="2"/>
    </row>
    <row r="66" spans="1:40" x14ac:dyDescent="0.25">
      <c r="AI66" s="86"/>
      <c r="AJ66" s="193"/>
      <c r="AK66" s="193"/>
      <c r="AL66" s="198"/>
      <c r="AM66" s="198"/>
      <c r="AN66" s="2"/>
    </row>
    <row r="67" spans="1:40" x14ac:dyDescent="0.25">
      <c r="AI67" s="2"/>
      <c r="AJ67" s="193"/>
      <c r="AK67" s="193"/>
      <c r="AL67" s="198"/>
      <c r="AM67" s="198"/>
      <c r="AN67" s="2"/>
    </row>
    <row r="68" spans="1:40" x14ac:dyDescent="0.25">
      <c r="AI68" s="2"/>
      <c r="AJ68" s="193"/>
      <c r="AK68" s="193"/>
      <c r="AL68" s="198"/>
      <c r="AM68" s="198"/>
      <c r="AN68" s="2"/>
    </row>
    <row r="69" spans="1:40" x14ac:dyDescent="0.25">
      <c r="AI69" s="2"/>
      <c r="AJ69" s="193"/>
      <c r="AK69" s="193"/>
      <c r="AL69" s="198"/>
      <c r="AM69" s="198"/>
      <c r="AN69" s="2"/>
    </row>
    <row r="70" spans="1:40" x14ac:dyDescent="0.25">
      <c r="AI70" s="2"/>
      <c r="AJ70" s="193"/>
      <c r="AK70" s="193"/>
      <c r="AL70" s="198"/>
      <c r="AM70" s="198"/>
      <c r="AN70" s="2"/>
    </row>
    <row r="71" spans="1:40" x14ac:dyDescent="0.25">
      <c r="AI71" s="2"/>
      <c r="AJ71" s="193"/>
      <c r="AK71" s="193"/>
      <c r="AL71" s="198"/>
      <c r="AM71" s="198"/>
      <c r="AN71" s="2"/>
    </row>
    <row r="72" spans="1:40" x14ac:dyDescent="0.25">
      <c r="AI72" s="2"/>
      <c r="AJ72" s="193"/>
      <c r="AK72" s="193"/>
      <c r="AL72" s="198"/>
      <c r="AM72" s="198"/>
      <c r="AN72" s="2"/>
    </row>
    <row r="73" spans="1:40" x14ac:dyDescent="0.25">
      <c r="AI73" s="2"/>
      <c r="AJ73" s="193"/>
      <c r="AK73" s="193"/>
      <c r="AL73" s="198"/>
      <c r="AM73" s="198"/>
      <c r="AN73" s="2"/>
    </row>
    <row r="74" spans="1:40" x14ac:dyDescent="0.25">
      <c r="AI74" s="2"/>
      <c r="AJ74" s="193"/>
      <c r="AK74" s="193"/>
      <c r="AL74" s="198"/>
      <c r="AM74" s="198"/>
      <c r="AN74" s="2"/>
    </row>
    <row r="75" spans="1:40" x14ac:dyDescent="0.25">
      <c r="AI75" s="2"/>
      <c r="AJ75" s="2"/>
      <c r="AK75" s="2"/>
      <c r="AL75" s="2"/>
      <c r="AM75" s="2"/>
      <c r="AN75" s="2"/>
    </row>
  </sheetData>
  <sortState xmlns:xlrd2="http://schemas.microsoft.com/office/spreadsheetml/2017/richdata2" ref="B17:N31">
    <sortCondition ref="B17"/>
  </sortState>
  <mergeCells count="8">
    <mergeCell ref="B49:N49"/>
    <mergeCell ref="B50:N50"/>
    <mergeCell ref="B35:N35"/>
    <mergeCell ref="B12:N12"/>
    <mergeCell ref="B13:N13"/>
    <mergeCell ref="B34:N34"/>
    <mergeCell ref="C15:F15"/>
    <mergeCell ref="G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3"/>
    <pageSetUpPr fitToPage="1"/>
  </sheetPr>
  <dimension ref="A1:AX87"/>
  <sheetViews>
    <sheetView showGridLines="0" topLeftCell="B19" zoomScaleNormal="100" workbookViewId="0">
      <selection activeCell="B34" sqref="B34:N34"/>
    </sheetView>
  </sheetViews>
  <sheetFormatPr baseColWidth="10" defaultColWidth="10.88671875" defaultRowHeight="14.4" x14ac:dyDescent="0.3"/>
  <cols>
    <col min="1" max="1" width="5.6640625" style="10" customWidth="1"/>
    <col min="2" max="2" width="22.44140625" style="10" customWidth="1"/>
    <col min="3" max="14" width="10.6640625" style="10" customWidth="1"/>
    <col min="15" max="24" width="5.6640625" style="10" customWidth="1"/>
    <col min="25" max="32" width="5.6640625" style="3" customWidth="1"/>
    <col min="33" max="33" width="6.5546875" style="3" customWidth="1"/>
    <col min="34" max="34" width="7.109375" style="3" customWidth="1"/>
    <col min="35" max="35" width="11" style="3" customWidth="1"/>
    <col min="36" max="36" width="10.88671875" style="3" customWidth="1"/>
    <col min="37" max="37" width="10.88671875" style="3"/>
    <col min="38" max="38" width="12.88671875" style="3" customWidth="1"/>
    <col min="39" max="39" width="14.109375" style="199" bestFit="1" customWidth="1"/>
    <col min="40" max="43" width="10.88671875" style="3"/>
    <col min="44" max="45" width="10.88671875" style="65"/>
    <col min="46" max="16384" width="10.88671875" style="10"/>
  </cols>
  <sheetData>
    <row r="1" spans="1:50" x14ac:dyDescent="0.3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84"/>
      <c r="Q1" s="184"/>
      <c r="R1" s="184"/>
      <c r="S1" s="184"/>
      <c r="T1" s="184"/>
      <c r="U1" s="184"/>
      <c r="V1" s="184"/>
      <c r="W1" s="184"/>
      <c r="X1" s="184"/>
      <c r="Y1" s="188"/>
      <c r="Z1" s="188"/>
      <c r="AA1" s="188"/>
      <c r="AB1" s="188"/>
      <c r="AC1" s="188"/>
      <c r="AD1" s="188"/>
      <c r="AE1" s="188"/>
      <c r="AF1" s="188"/>
      <c r="AG1" s="188"/>
      <c r="AH1" s="9"/>
      <c r="AR1" s="15"/>
      <c r="AS1" s="15"/>
    </row>
    <row r="2" spans="1:50" x14ac:dyDescent="0.3">
      <c r="A2" s="39"/>
      <c r="B2" s="160"/>
      <c r="C2" s="160"/>
      <c r="D2" s="160"/>
      <c r="E2" s="160"/>
      <c r="F2" s="160"/>
      <c r="G2" s="160"/>
      <c r="H2" s="160"/>
      <c r="I2" s="160"/>
      <c r="J2" s="68"/>
      <c r="K2" s="68"/>
      <c r="L2" s="68"/>
      <c r="M2" s="68"/>
      <c r="N2" s="68"/>
      <c r="O2" s="41"/>
      <c r="P2" s="184"/>
      <c r="Q2" s="184"/>
      <c r="R2" s="184"/>
      <c r="S2" s="184"/>
      <c r="T2" s="184"/>
      <c r="U2" s="184"/>
      <c r="V2" s="184"/>
      <c r="W2" s="184"/>
      <c r="X2" s="184"/>
      <c r="Y2" s="188"/>
      <c r="Z2" s="188"/>
      <c r="AA2" s="188"/>
      <c r="AB2" s="188"/>
      <c r="AC2" s="188"/>
      <c r="AD2" s="188"/>
      <c r="AE2" s="188"/>
      <c r="AF2" s="188"/>
      <c r="AG2" s="188"/>
      <c r="AH2" s="9"/>
      <c r="AR2" s="15"/>
      <c r="AS2" s="15"/>
    </row>
    <row r="3" spans="1:50" x14ac:dyDescent="0.3">
      <c r="A3" s="39"/>
      <c r="B3" s="160"/>
      <c r="C3" s="160"/>
      <c r="D3" s="160"/>
      <c r="E3" s="160"/>
      <c r="F3" s="160"/>
      <c r="G3" s="160"/>
      <c r="H3" s="160"/>
      <c r="I3" s="160"/>
      <c r="J3" s="68"/>
      <c r="K3" s="68"/>
      <c r="L3" s="68"/>
      <c r="M3" s="68"/>
      <c r="N3" s="68"/>
      <c r="O3" s="41"/>
      <c r="P3" s="184"/>
      <c r="Q3" s="184"/>
      <c r="R3" s="184"/>
      <c r="S3" s="184"/>
      <c r="T3" s="184"/>
      <c r="U3" s="184"/>
      <c r="V3" s="184"/>
      <c r="W3" s="184"/>
      <c r="X3" s="184"/>
      <c r="Y3" s="188"/>
      <c r="Z3" s="188"/>
      <c r="AA3" s="188"/>
      <c r="AB3" s="188"/>
      <c r="AC3" s="188"/>
      <c r="AD3" s="188"/>
      <c r="AE3" s="188"/>
      <c r="AF3" s="188"/>
      <c r="AG3" s="188"/>
      <c r="AH3" s="9"/>
      <c r="AR3" s="15"/>
      <c r="AS3" s="15"/>
    </row>
    <row r="4" spans="1:50" x14ac:dyDescent="0.3">
      <c r="A4" s="39"/>
      <c r="B4" s="160"/>
      <c r="C4" s="160"/>
      <c r="D4" s="160"/>
      <c r="E4" s="160"/>
      <c r="F4" s="160"/>
      <c r="G4" s="160"/>
      <c r="H4" s="160"/>
      <c r="I4" s="160"/>
      <c r="J4" s="68"/>
      <c r="K4" s="68"/>
      <c r="L4" s="68"/>
      <c r="M4" s="68"/>
      <c r="N4" s="68"/>
      <c r="O4" s="41"/>
      <c r="P4" s="184"/>
      <c r="Q4" s="184"/>
      <c r="R4" s="184"/>
      <c r="S4" s="184"/>
      <c r="T4" s="184"/>
      <c r="U4" s="184"/>
      <c r="V4" s="184"/>
      <c r="W4" s="184"/>
      <c r="X4" s="184"/>
      <c r="Y4" s="188"/>
      <c r="Z4" s="188"/>
      <c r="AA4" s="188"/>
      <c r="AB4" s="188"/>
      <c r="AC4" s="188"/>
      <c r="AD4" s="188"/>
      <c r="AE4" s="188"/>
      <c r="AF4" s="188"/>
      <c r="AG4" s="188"/>
      <c r="AH4" s="9"/>
      <c r="AR4" s="15"/>
      <c r="AS4" s="15"/>
    </row>
    <row r="5" spans="1:50" x14ac:dyDescent="0.3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1"/>
      <c r="P5" s="184"/>
      <c r="Q5" s="184"/>
      <c r="R5" s="184"/>
      <c r="S5" s="184"/>
      <c r="T5" s="184"/>
      <c r="U5" s="184"/>
      <c r="V5" s="184"/>
      <c r="W5" s="184"/>
      <c r="X5" s="184"/>
      <c r="Y5" s="188"/>
      <c r="Z5" s="188"/>
      <c r="AA5" s="188"/>
      <c r="AB5" s="188"/>
      <c r="AC5" s="188"/>
      <c r="AD5" s="188"/>
      <c r="AE5" s="188"/>
      <c r="AF5" s="188"/>
      <c r="AG5" s="188"/>
      <c r="AH5" s="9"/>
      <c r="AR5" s="15"/>
      <c r="AS5" s="15"/>
    </row>
    <row r="6" spans="1:50" x14ac:dyDescent="0.3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84"/>
      <c r="Q6" s="184"/>
      <c r="R6" s="184"/>
      <c r="S6" s="184"/>
      <c r="T6" s="184"/>
      <c r="U6" s="184"/>
      <c r="V6" s="184"/>
      <c r="W6" s="184"/>
      <c r="X6" s="184"/>
      <c r="Y6" s="188"/>
      <c r="Z6" s="188"/>
      <c r="AA6" s="188"/>
      <c r="AB6" s="188"/>
      <c r="AC6" s="188"/>
      <c r="AD6" s="188"/>
      <c r="AE6" s="188"/>
      <c r="AF6" s="188"/>
      <c r="AG6" s="188"/>
      <c r="AH6" s="9"/>
      <c r="AR6" s="15"/>
      <c r="AS6" s="15"/>
    </row>
    <row r="7" spans="1:50" x14ac:dyDescent="0.3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12"/>
      <c r="S7" s="12"/>
      <c r="T7" s="12"/>
      <c r="U7" s="12"/>
      <c r="V7" s="12"/>
      <c r="W7" s="12"/>
      <c r="X7" s="12"/>
      <c r="Y7" s="2"/>
      <c r="Z7" s="2"/>
      <c r="AA7" s="2"/>
      <c r="AB7" s="2"/>
      <c r="AC7" s="2"/>
      <c r="AD7" s="2"/>
      <c r="AE7" s="2"/>
      <c r="AF7" s="2"/>
      <c r="AG7" s="2"/>
      <c r="AR7" s="15"/>
      <c r="AS7" s="15"/>
    </row>
    <row r="8" spans="1:50" x14ac:dyDescent="0.3">
      <c r="A8" s="39"/>
      <c r="B8" s="121"/>
      <c r="C8" s="121"/>
      <c r="D8" s="121"/>
      <c r="E8" s="121"/>
      <c r="F8" s="121"/>
      <c r="G8" s="121"/>
      <c r="H8" s="121"/>
      <c r="I8" s="121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2"/>
      <c r="Z8" s="2"/>
      <c r="AA8" s="2"/>
      <c r="AB8" s="2"/>
      <c r="AC8" s="2"/>
      <c r="AD8" s="2"/>
      <c r="AE8" s="2"/>
      <c r="AF8" s="2"/>
      <c r="AG8" s="2"/>
      <c r="AR8" s="15"/>
      <c r="AS8" s="15"/>
    </row>
    <row r="9" spans="1:50" x14ac:dyDescent="0.3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2"/>
      <c r="Z9" s="2"/>
      <c r="AA9" s="2"/>
      <c r="AB9" s="2"/>
      <c r="AC9" s="2"/>
      <c r="AD9" s="2"/>
      <c r="AE9" s="2"/>
      <c r="AF9" s="2"/>
      <c r="AG9" s="2"/>
      <c r="AR9" s="15"/>
      <c r="AS9" s="15"/>
    </row>
    <row r="10" spans="1:50" x14ac:dyDescent="0.3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2"/>
      <c r="Z10" s="2"/>
      <c r="AA10" s="2"/>
      <c r="AB10" s="2"/>
      <c r="AC10" s="2"/>
      <c r="AD10" s="2"/>
      <c r="AE10" s="2"/>
      <c r="AF10" s="2"/>
      <c r="AG10" s="2"/>
      <c r="AR10" s="15"/>
      <c r="AS10" s="15"/>
    </row>
    <row r="11" spans="1:50" x14ac:dyDescent="0.3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2"/>
      <c r="Z11" s="2"/>
      <c r="AA11" s="2"/>
      <c r="AB11" s="2"/>
      <c r="AC11" s="2"/>
      <c r="AD11" s="2"/>
      <c r="AE11" s="2"/>
      <c r="AF11" s="2"/>
      <c r="AG11" s="2"/>
      <c r="AR11" s="15"/>
      <c r="AS11" s="15"/>
    </row>
    <row r="12" spans="1:50" ht="15.75" customHeight="1" x14ac:dyDescent="0.3">
      <c r="A12" s="39"/>
      <c r="B12" s="217" t="s">
        <v>18</v>
      </c>
      <c r="C12" s="217"/>
      <c r="D12" s="217"/>
      <c r="E12" s="217"/>
      <c r="F12" s="217"/>
      <c r="G12" s="217"/>
      <c r="H12" s="217"/>
      <c r="I12" s="217"/>
      <c r="J12" s="217"/>
      <c r="K12" s="217"/>
      <c r="L12" s="217"/>
      <c r="M12" s="217"/>
      <c r="N12" s="217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2"/>
      <c r="Z12" s="2"/>
      <c r="AA12" s="2"/>
      <c r="AB12" s="2"/>
      <c r="AC12" s="2"/>
      <c r="AD12" s="2"/>
      <c r="AE12" s="2"/>
      <c r="AF12" s="2"/>
      <c r="AG12" s="2"/>
      <c r="AH12" s="132"/>
      <c r="AR12" s="15"/>
      <c r="AS12" s="15"/>
    </row>
    <row r="13" spans="1:50" x14ac:dyDescent="0.3">
      <c r="A13" s="39"/>
      <c r="B13" s="218" t="s">
        <v>113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2"/>
      <c r="Z13" s="2"/>
      <c r="AA13" s="2"/>
      <c r="AB13" s="2"/>
      <c r="AC13" s="2"/>
      <c r="AD13" s="2"/>
      <c r="AE13" s="2"/>
      <c r="AF13" s="2"/>
      <c r="AG13" s="2"/>
      <c r="AH13" s="132"/>
      <c r="AR13" s="15"/>
      <c r="AS13" s="15"/>
    </row>
    <row r="14" spans="1:50" x14ac:dyDescent="0.3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2"/>
      <c r="Z14" s="2"/>
      <c r="AA14" s="2"/>
      <c r="AB14" s="2"/>
      <c r="AC14" s="2"/>
      <c r="AD14" s="2"/>
      <c r="AE14" s="2"/>
      <c r="AF14" s="2"/>
      <c r="AG14" s="2"/>
      <c r="AH14" s="132"/>
      <c r="AR14" s="15"/>
      <c r="AS14" s="15"/>
    </row>
    <row r="15" spans="1:50" ht="15.75" customHeight="1" x14ac:dyDescent="0.3">
      <c r="A15" s="39"/>
      <c r="B15" s="120"/>
      <c r="C15" s="216" t="s">
        <v>94</v>
      </c>
      <c r="D15" s="216"/>
      <c r="E15" s="216"/>
      <c r="F15" s="216"/>
      <c r="G15" s="216" t="s">
        <v>98</v>
      </c>
      <c r="H15" s="216"/>
      <c r="I15" s="216"/>
      <c r="J15" s="216"/>
      <c r="K15" s="216"/>
      <c r="L15" s="216"/>
      <c r="M15" s="216"/>
      <c r="N15" s="216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2"/>
      <c r="Z15" s="2"/>
      <c r="AA15" s="2"/>
      <c r="AB15" s="2"/>
      <c r="AC15" s="2"/>
      <c r="AD15" s="2"/>
      <c r="AE15" s="2"/>
      <c r="AF15" s="2"/>
      <c r="AG15" s="2"/>
      <c r="AH15" s="132"/>
      <c r="AI15" s="132"/>
      <c r="AJ15" s="132"/>
      <c r="AK15" s="132"/>
      <c r="AL15" s="132"/>
      <c r="AN15" s="86"/>
      <c r="AO15" s="86"/>
      <c r="AP15" s="86"/>
      <c r="AQ15" s="132"/>
      <c r="AR15" s="119"/>
      <c r="AS15" s="119"/>
      <c r="AT15" s="122"/>
      <c r="AU15" s="122"/>
      <c r="AV15" s="122"/>
      <c r="AW15" s="122"/>
      <c r="AX15" s="122"/>
    </row>
    <row r="16" spans="1:50" ht="12" customHeight="1" x14ac:dyDescent="0.3">
      <c r="A16" s="39"/>
      <c r="B16" s="175"/>
      <c r="C16" s="123" t="s">
        <v>102</v>
      </c>
      <c r="D16" s="123" t="s">
        <v>101</v>
      </c>
      <c r="E16" s="123" t="s">
        <v>104</v>
      </c>
      <c r="F16" s="123" t="s">
        <v>105</v>
      </c>
      <c r="G16" s="123" t="s">
        <v>106</v>
      </c>
      <c r="H16" s="123" t="s">
        <v>107</v>
      </c>
      <c r="I16" s="123" t="s">
        <v>108</v>
      </c>
      <c r="J16" s="123" t="s">
        <v>110</v>
      </c>
      <c r="K16" s="123" t="s">
        <v>112</v>
      </c>
      <c r="L16" s="123" t="s">
        <v>114</v>
      </c>
      <c r="M16" s="123" t="s">
        <v>115</v>
      </c>
      <c r="N16" s="123" t="s">
        <v>103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2"/>
      <c r="Z16" s="2"/>
      <c r="AA16" s="2"/>
      <c r="AB16" s="2"/>
      <c r="AC16" s="2"/>
      <c r="AD16" s="2"/>
      <c r="AE16" s="2"/>
      <c r="AF16" s="2"/>
      <c r="AG16" s="2"/>
      <c r="AH16" s="132"/>
      <c r="AI16" s="132"/>
      <c r="AJ16" s="132"/>
      <c r="AK16" s="132"/>
      <c r="AL16" s="132"/>
      <c r="AN16" s="86"/>
      <c r="AO16" s="86"/>
      <c r="AP16" s="86"/>
      <c r="AR16" s="15"/>
      <c r="AS16" s="15"/>
    </row>
    <row r="17" spans="1:48" x14ac:dyDescent="0.3">
      <c r="A17" s="39"/>
      <c r="B17" s="158" t="s">
        <v>19</v>
      </c>
      <c r="C17" s="128">
        <v>13.699016135051668</v>
      </c>
      <c r="D17" s="128">
        <v>12.894930290065076</v>
      </c>
      <c r="E17" s="128">
        <v>11.968042961123505</v>
      </c>
      <c r="F17" s="128">
        <v>10.858217551071547</v>
      </c>
      <c r="G17" s="128">
        <v>0.36169852646807943</v>
      </c>
      <c r="H17" s="128">
        <v>-1.2544706456503074</v>
      </c>
      <c r="I17" s="128">
        <v>-1.8253950614492087</v>
      </c>
      <c r="J17" s="128">
        <v>-3.8945348960637505</v>
      </c>
      <c r="K17" s="128">
        <v>-4.0526618030288013</v>
      </c>
      <c r="L17" s="128">
        <v>-4.7693698248041034</v>
      </c>
      <c r="M17" s="128">
        <v>-5.3150474124327829</v>
      </c>
      <c r="N17" s="135">
        <v>-6.4563365262118699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2"/>
      <c r="Z17" s="2"/>
      <c r="AA17" s="2"/>
      <c r="AB17" s="2"/>
      <c r="AC17" s="2"/>
      <c r="AD17" s="2"/>
      <c r="AE17" s="2"/>
      <c r="AF17" s="2"/>
      <c r="AG17" s="2"/>
      <c r="AH17" s="132"/>
      <c r="AI17" s="133"/>
      <c r="AJ17" s="133"/>
      <c r="AK17" s="133"/>
      <c r="AL17" s="133"/>
      <c r="AN17" s="191"/>
      <c r="AO17" s="2"/>
      <c r="AP17" s="191"/>
      <c r="AQ17" s="133"/>
      <c r="AR17" s="127"/>
      <c r="AS17" s="127"/>
      <c r="AT17" s="126"/>
      <c r="AU17" s="126"/>
      <c r="AV17" s="126"/>
    </row>
    <row r="18" spans="1:48" x14ac:dyDescent="0.3">
      <c r="A18" s="39"/>
      <c r="B18" s="158" t="s">
        <v>24</v>
      </c>
      <c r="C18" s="128">
        <v>15.141916210235395</v>
      </c>
      <c r="D18" s="128">
        <v>15.311275077353347</v>
      </c>
      <c r="E18" s="128">
        <v>15.0600180665033</v>
      </c>
      <c r="F18" s="128">
        <v>13.844390702358433</v>
      </c>
      <c r="G18" s="128">
        <v>5.1391847401749402E-2</v>
      </c>
      <c r="H18" s="128">
        <v>0.88145588332957381</v>
      </c>
      <c r="I18" s="128">
        <v>4.2220882450071828</v>
      </c>
      <c r="J18" s="128">
        <v>3.409174648715263</v>
      </c>
      <c r="K18" s="128">
        <v>3.7777039480696883</v>
      </c>
      <c r="L18" s="128">
        <v>3.0189176112808136</v>
      </c>
      <c r="M18" s="128">
        <v>1.4173289263484046</v>
      </c>
      <c r="N18" s="135">
        <v>-6.8844979306670329E-2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2"/>
      <c r="Z18" s="2"/>
      <c r="AA18" s="2"/>
      <c r="AB18" s="2"/>
      <c r="AC18" s="2"/>
      <c r="AD18" s="2"/>
      <c r="AE18" s="2"/>
      <c r="AF18" s="2"/>
      <c r="AG18" s="2"/>
      <c r="AH18" s="132"/>
      <c r="AN18" s="198"/>
      <c r="AO18" s="198"/>
      <c r="AP18" s="2"/>
      <c r="AR18" s="15"/>
      <c r="AS18" s="15"/>
    </row>
    <row r="19" spans="1:48" x14ac:dyDescent="0.3">
      <c r="A19" s="39"/>
      <c r="B19" s="161" t="s">
        <v>20</v>
      </c>
      <c r="C19" s="125">
        <v>14.963614536679849</v>
      </c>
      <c r="D19" s="125">
        <v>13.860337806007305</v>
      </c>
      <c r="E19" s="125">
        <v>12.924901587983072</v>
      </c>
      <c r="F19" s="125">
        <v>11.984936134697023</v>
      </c>
      <c r="G19" s="125">
        <v>-1.3041751262613421</v>
      </c>
      <c r="H19" s="125">
        <v>-1.7791026108828989</v>
      </c>
      <c r="I19" s="125">
        <v>-3.1352809347075072</v>
      </c>
      <c r="J19" s="125">
        <v>-4.0078239193702014</v>
      </c>
      <c r="K19" s="125">
        <v>-3.9521668863619852</v>
      </c>
      <c r="L19" s="125">
        <v>-4.2095039606036337</v>
      </c>
      <c r="M19" s="125">
        <v>-4.2508863052726387</v>
      </c>
      <c r="N19" s="135">
        <v>-4.7088659885512811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2"/>
      <c r="Z19" s="2"/>
      <c r="AA19" s="2"/>
      <c r="AB19" s="2"/>
      <c r="AC19" s="2"/>
      <c r="AD19" s="2"/>
      <c r="AE19" s="2"/>
      <c r="AF19" s="2"/>
      <c r="AG19" s="2"/>
      <c r="AH19" s="132"/>
      <c r="AN19" s="198"/>
      <c r="AO19" s="198"/>
      <c r="AP19" s="2"/>
      <c r="AR19" s="15"/>
      <c r="AS19" s="15"/>
    </row>
    <row r="20" spans="1:48" x14ac:dyDescent="0.3">
      <c r="A20" s="39"/>
      <c r="B20" s="158" t="s">
        <v>13</v>
      </c>
      <c r="C20" s="128">
        <v>13.878892584166969</v>
      </c>
      <c r="D20" s="128">
        <v>11.943602809085817</v>
      </c>
      <c r="E20" s="128">
        <v>9.3757368236013114</v>
      </c>
      <c r="F20" s="128">
        <v>8.2166976516414358</v>
      </c>
      <c r="G20" s="128">
        <v>13.807689058804673</v>
      </c>
      <c r="H20" s="128">
        <v>13.035873397744302</v>
      </c>
      <c r="I20" s="128">
        <v>11.295348629343561</v>
      </c>
      <c r="J20" s="128">
        <v>8.3258897964919587</v>
      </c>
      <c r="K20" s="128">
        <v>5.6084063268193152</v>
      </c>
      <c r="L20" s="128">
        <v>2.518209572773511</v>
      </c>
      <c r="M20" s="128">
        <v>0.83456488799245054</v>
      </c>
      <c r="N20" s="135">
        <v>-0.10644469564906611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2"/>
      <c r="Z20" s="2"/>
      <c r="AA20" s="2"/>
      <c r="AB20" s="2"/>
      <c r="AC20" s="2"/>
      <c r="AD20" s="2"/>
      <c r="AE20" s="2"/>
      <c r="AF20" s="2"/>
      <c r="AG20" s="2"/>
      <c r="AH20" s="132"/>
      <c r="AN20" s="198"/>
      <c r="AO20" s="198"/>
      <c r="AP20" s="2"/>
      <c r="AR20" s="15"/>
      <c r="AS20" s="15"/>
    </row>
    <row r="21" spans="1:48" x14ac:dyDescent="0.3">
      <c r="A21" s="39"/>
      <c r="B21" s="158" t="s">
        <v>29</v>
      </c>
      <c r="C21" s="128">
        <v>14.752059466508793</v>
      </c>
      <c r="D21" s="128">
        <v>14.936211416792666</v>
      </c>
      <c r="E21" s="128">
        <v>14.993353789996267</v>
      </c>
      <c r="F21" s="128">
        <v>14.185181620503062</v>
      </c>
      <c r="G21" s="128">
        <v>13.555330707620318</v>
      </c>
      <c r="H21" s="128">
        <v>15.702256965141913</v>
      </c>
      <c r="I21" s="128">
        <v>6.9764098729632185</v>
      </c>
      <c r="J21" s="128">
        <v>-0.25802157278362881</v>
      </c>
      <c r="K21" s="128">
        <v>0.2063712738279877</v>
      </c>
      <c r="L21" s="128">
        <v>0.94998121065168473</v>
      </c>
      <c r="M21" s="128">
        <v>0.14841165986079208</v>
      </c>
      <c r="N21" s="135">
        <v>0.75779532106061698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2"/>
      <c r="Z21" s="2"/>
      <c r="AA21" s="2"/>
      <c r="AB21" s="2"/>
      <c r="AC21" s="2"/>
      <c r="AD21" s="2"/>
      <c r="AE21" s="2"/>
      <c r="AF21" s="2"/>
      <c r="AG21" s="2"/>
      <c r="AH21" s="132"/>
      <c r="AN21" s="198"/>
      <c r="AO21" s="198"/>
      <c r="AP21" s="2"/>
      <c r="AR21" s="15"/>
      <c r="AS21" s="15"/>
    </row>
    <row r="22" spans="1:48" x14ac:dyDescent="0.3">
      <c r="A22" s="39"/>
      <c r="B22" s="158" t="s">
        <v>25</v>
      </c>
      <c r="C22" s="128">
        <v>6.9596349507776933</v>
      </c>
      <c r="D22" s="128">
        <v>6.3324211440154432</v>
      </c>
      <c r="E22" s="128">
        <v>5.6981297948110798</v>
      </c>
      <c r="F22" s="128">
        <v>4.8258339569675179</v>
      </c>
      <c r="G22" s="128">
        <v>-4.1645842997586335</v>
      </c>
      <c r="H22" s="128">
        <v>-1.2313424178847843</v>
      </c>
      <c r="I22" s="128">
        <v>-1.4791653520974668</v>
      </c>
      <c r="J22" s="128">
        <v>-3.3882802867788442</v>
      </c>
      <c r="K22" s="128">
        <v>-3.8227494816237662</v>
      </c>
      <c r="L22" s="128">
        <v>-4.6529668652093399</v>
      </c>
      <c r="M22" s="128">
        <v>-5.6354392757587686</v>
      </c>
      <c r="N22" s="135">
        <v>-6.1156580562380825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2"/>
      <c r="Z22" s="2"/>
      <c r="AA22" s="2"/>
      <c r="AB22" s="2"/>
      <c r="AC22" s="2"/>
      <c r="AD22" s="2"/>
      <c r="AE22" s="2"/>
      <c r="AF22" s="2"/>
      <c r="AG22" s="2"/>
      <c r="AH22" s="132"/>
      <c r="AN22" s="198"/>
      <c r="AO22" s="198"/>
      <c r="AP22" s="2"/>
      <c r="AR22" s="15"/>
      <c r="AS22" s="15"/>
    </row>
    <row r="23" spans="1:48" x14ac:dyDescent="0.3">
      <c r="A23" s="39"/>
      <c r="B23" s="158" t="s">
        <v>27</v>
      </c>
      <c r="C23" s="128">
        <v>16.174307570321389</v>
      </c>
      <c r="D23" s="128">
        <v>14.033756999539948</v>
      </c>
      <c r="E23" s="128">
        <v>12.496592107084648</v>
      </c>
      <c r="F23" s="128">
        <v>10.979136607873308</v>
      </c>
      <c r="G23" s="128">
        <v>-10.633353641628041</v>
      </c>
      <c r="H23" s="128">
        <v>-8.5832088863517786</v>
      </c>
      <c r="I23" s="128">
        <v>-8.3175709352232285</v>
      </c>
      <c r="J23" s="128">
        <v>-8.596720552365511</v>
      </c>
      <c r="K23" s="128">
        <v>-9.7307903061858099</v>
      </c>
      <c r="L23" s="128">
        <v>-8.0378309629008058</v>
      </c>
      <c r="M23" s="128">
        <v>-7.7205011165951802</v>
      </c>
      <c r="N23" s="135">
        <v>-7.6943988836682742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2"/>
      <c r="Z23" s="2"/>
      <c r="AA23" s="2"/>
      <c r="AB23" s="2"/>
      <c r="AC23" s="2"/>
      <c r="AD23" s="2"/>
      <c r="AE23" s="2"/>
      <c r="AF23" s="2"/>
      <c r="AG23" s="2"/>
      <c r="AH23" s="132"/>
      <c r="AN23" s="198"/>
      <c r="AO23" s="198"/>
      <c r="AP23" s="2"/>
      <c r="AR23" s="15"/>
      <c r="AS23" s="15"/>
      <c r="AT23" s="65"/>
      <c r="AU23" s="65"/>
      <c r="AV23" s="65"/>
    </row>
    <row r="24" spans="1:48" s="3" customFormat="1" ht="14.25" customHeight="1" x14ac:dyDescent="0.25">
      <c r="A24" s="39"/>
      <c r="B24" s="158" t="s">
        <v>30</v>
      </c>
      <c r="C24" s="128">
        <v>17.919791312186018</v>
      </c>
      <c r="D24" s="128">
        <v>15.609512390066072</v>
      </c>
      <c r="E24" s="128">
        <v>14.387692225168358</v>
      </c>
      <c r="F24" s="128">
        <v>14.096538305412022</v>
      </c>
      <c r="G24" s="128">
        <v>-3.3250966872613752</v>
      </c>
      <c r="H24" s="128">
        <v>-3.3111643999073959</v>
      </c>
      <c r="I24" s="128">
        <v>-3.7978569262970718</v>
      </c>
      <c r="J24" s="128">
        <v>-4.0643112438985218</v>
      </c>
      <c r="K24" s="128">
        <v>-1.9525715052335468</v>
      </c>
      <c r="L24" s="128">
        <v>-3.5339532873897794</v>
      </c>
      <c r="M24" s="128">
        <v>-7.7055912136530624</v>
      </c>
      <c r="N24" s="135">
        <v>-7.4653175405244854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2"/>
      <c r="Z24" s="2"/>
      <c r="AA24" s="2"/>
      <c r="AB24" s="2"/>
      <c r="AC24" s="2"/>
      <c r="AD24" s="2"/>
      <c r="AE24" s="2"/>
      <c r="AF24" s="2"/>
      <c r="AG24" s="2"/>
      <c r="AH24" s="132"/>
      <c r="AN24" s="198"/>
      <c r="AO24" s="198"/>
      <c r="AP24" s="2"/>
      <c r="AR24" s="15"/>
      <c r="AS24" s="15"/>
      <c r="AT24" s="65"/>
      <c r="AU24" s="65"/>
      <c r="AV24" s="65"/>
    </row>
    <row r="25" spans="1:48" s="3" customFormat="1" ht="14.25" customHeight="1" x14ac:dyDescent="0.25">
      <c r="A25" s="39"/>
      <c r="B25" s="158" t="s">
        <v>22</v>
      </c>
      <c r="C25" s="128">
        <v>14.357573479913288</v>
      </c>
      <c r="D25" s="128">
        <v>13.543336596933919</v>
      </c>
      <c r="E25" s="128">
        <v>12.921175411257879</v>
      </c>
      <c r="F25" s="128">
        <v>11.88801931024277</v>
      </c>
      <c r="G25" s="128">
        <v>0.16673358564924801</v>
      </c>
      <c r="H25" s="128">
        <v>-1.2165548422162331</v>
      </c>
      <c r="I25" s="128">
        <v>-2.1491110632821497</v>
      </c>
      <c r="J25" s="128">
        <v>-3.4969421132252099</v>
      </c>
      <c r="K25" s="128">
        <v>-3.7391114634217404</v>
      </c>
      <c r="L25" s="128">
        <v>-4.0011604657524842</v>
      </c>
      <c r="M25" s="128">
        <v>-4.2487563014745433</v>
      </c>
      <c r="N25" s="135">
        <v>-4.7232686333806946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2"/>
      <c r="Z25" s="2"/>
      <c r="AA25" s="2"/>
      <c r="AB25" s="2"/>
      <c r="AC25" s="2"/>
      <c r="AD25" s="2"/>
      <c r="AE25" s="2"/>
      <c r="AF25" s="2"/>
      <c r="AG25" s="2"/>
      <c r="AH25" s="132"/>
      <c r="AN25" s="198"/>
      <c r="AO25" s="198"/>
      <c r="AP25" s="2"/>
      <c r="AR25" s="15"/>
      <c r="AS25" s="15"/>
      <c r="AT25" s="65"/>
      <c r="AU25" s="65"/>
      <c r="AV25" s="65"/>
    </row>
    <row r="26" spans="1:48" s="3" customFormat="1" ht="14.25" customHeight="1" x14ac:dyDescent="0.25">
      <c r="A26" s="39"/>
      <c r="B26" s="158" t="s">
        <v>31</v>
      </c>
      <c r="C26" s="128">
        <v>7.4201076048609593</v>
      </c>
      <c r="D26" s="128">
        <v>6.9292173260379952</v>
      </c>
      <c r="E26" s="128">
        <v>6.4474173570504112</v>
      </c>
      <c r="F26" s="128">
        <v>5.7886323758275404</v>
      </c>
      <c r="G26" s="128">
        <v>-3.013003079500054</v>
      </c>
      <c r="H26" s="128">
        <v>-1.6906695130053717</v>
      </c>
      <c r="I26" s="128">
        <v>-2.7555609469088749</v>
      </c>
      <c r="J26" s="128">
        <v>-3.1962885066948554</v>
      </c>
      <c r="K26" s="128">
        <v>-2.4818095099018445</v>
      </c>
      <c r="L26" s="128">
        <v>-3.5752852718126782</v>
      </c>
      <c r="M26" s="128">
        <v>-3.8948999057765277</v>
      </c>
      <c r="N26" s="135">
        <v>-4.2372249265604349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2"/>
      <c r="Z26" s="2"/>
      <c r="AA26" s="2"/>
      <c r="AB26" s="2"/>
      <c r="AC26" s="2"/>
      <c r="AD26" s="2"/>
      <c r="AE26" s="2"/>
      <c r="AF26" s="2"/>
      <c r="AG26" s="2"/>
      <c r="AH26" s="132"/>
      <c r="AN26" s="198"/>
      <c r="AO26" s="198"/>
      <c r="AP26" s="2"/>
      <c r="AR26" s="15"/>
      <c r="AS26" s="15"/>
      <c r="AT26" s="65"/>
      <c r="AU26" s="65"/>
      <c r="AV26" s="65"/>
    </row>
    <row r="27" spans="1:48" s="3" customFormat="1" ht="14.25" customHeight="1" x14ac:dyDescent="0.25">
      <c r="A27" s="39"/>
      <c r="B27" s="158" t="s">
        <v>26</v>
      </c>
      <c r="C27" s="128">
        <v>25.172814348071505</v>
      </c>
      <c r="D27" s="128">
        <v>23.860439250616004</v>
      </c>
      <c r="E27" s="128">
        <v>21.498738647748006</v>
      </c>
      <c r="F27" s="128">
        <v>20.626616706395474</v>
      </c>
      <c r="G27" s="128">
        <v>7.4631481915064857</v>
      </c>
      <c r="H27" s="128">
        <v>6.2409844372806056</v>
      </c>
      <c r="I27" s="128">
        <v>6.3458149874666692</v>
      </c>
      <c r="J27" s="128">
        <v>5.4953446235067815</v>
      </c>
      <c r="K27" s="128">
        <v>2.2850755021832869</v>
      </c>
      <c r="L27" s="128">
        <v>1.0902626772860913</v>
      </c>
      <c r="M27" s="128">
        <v>2.8485417278822922E-2</v>
      </c>
      <c r="N27" s="135">
        <v>-0.73505097241370887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2"/>
      <c r="Z27" s="2"/>
      <c r="AA27" s="2"/>
      <c r="AB27" s="2"/>
      <c r="AC27" s="2"/>
      <c r="AD27" s="2"/>
      <c r="AE27" s="2"/>
      <c r="AF27" s="2"/>
      <c r="AG27" s="2"/>
      <c r="AH27" s="132"/>
      <c r="AN27" s="198"/>
      <c r="AO27" s="198"/>
      <c r="AP27" s="2"/>
      <c r="AR27" s="15"/>
      <c r="AS27" s="15"/>
      <c r="AT27" s="65"/>
      <c r="AU27" s="65"/>
      <c r="AV27" s="65"/>
    </row>
    <row r="28" spans="1:48" s="3" customFormat="1" ht="14.25" customHeight="1" x14ac:dyDescent="0.25">
      <c r="A28" s="39"/>
      <c r="B28" s="158" t="s">
        <v>23</v>
      </c>
      <c r="C28" s="128">
        <v>0.74395525761528081</v>
      </c>
      <c r="D28" s="128">
        <v>1.0178459762985259</v>
      </c>
      <c r="E28" s="128">
        <v>1.9444596822204563</v>
      </c>
      <c r="F28" s="128">
        <v>1.7074461831726451</v>
      </c>
      <c r="G28" s="128">
        <v>-0.39935811554515643</v>
      </c>
      <c r="H28" s="128">
        <v>2.9308878305092101</v>
      </c>
      <c r="I28" s="128">
        <v>4.2243054670650038</v>
      </c>
      <c r="J28" s="128">
        <v>3.0060329361654814</v>
      </c>
      <c r="K28" s="128">
        <v>2.0617153448414083</v>
      </c>
      <c r="L28" s="128">
        <v>2.1022965033411056</v>
      </c>
      <c r="M28" s="128">
        <v>1.2932335725374555</v>
      </c>
      <c r="N28" s="135">
        <v>0.32803999424770858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2"/>
      <c r="Z28" s="2"/>
      <c r="AA28" s="2"/>
      <c r="AB28" s="2"/>
      <c r="AC28" s="2"/>
      <c r="AD28" s="2"/>
      <c r="AE28" s="2"/>
      <c r="AF28" s="2"/>
      <c r="AG28" s="2"/>
      <c r="AH28" s="132"/>
      <c r="AN28" s="198"/>
      <c r="AO28" s="198"/>
      <c r="AP28" s="2"/>
      <c r="AR28" s="15"/>
      <c r="AS28" s="15"/>
      <c r="AT28" s="65"/>
      <c r="AU28" s="65"/>
      <c r="AV28" s="65"/>
    </row>
    <row r="29" spans="1:48" s="3" customFormat="1" ht="14.25" customHeight="1" x14ac:dyDescent="0.25">
      <c r="A29" s="39"/>
      <c r="B29" s="158" t="s">
        <v>28</v>
      </c>
      <c r="C29" s="128">
        <v>0.35317275828752326</v>
      </c>
      <c r="D29" s="128">
        <v>0.79130477421280876</v>
      </c>
      <c r="E29" s="128">
        <v>8.7354004346562597E-2</v>
      </c>
      <c r="F29" s="128">
        <v>0.10842892860649656</v>
      </c>
      <c r="G29" s="128">
        <v>3.0869104413408843</v>
      </c>
      <c r="H29" s="128">
        <v>2.2843071031516171</v>
      </c>
      <c r="I29" s="128">
        <v>-0.20848135975382043</v>
      </c>
      <c r="J29" s="128">
        <v>0.5176579776749346</v>
      </c>
      <c r="K29" s="128">
        <v>0.54351439055329021</v>
      </c>
      <c r="L29" s="128">
        <v>-1.8324232925843287</v>
      </c>
      <c r="M29" s="128">
        <v>-1.7507835788163395</v>
      </c>
      <c r="N29" s="135">
        <v>-2.7256967950663569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2"/>
      <c r="Z29" s="2"/>
      <c r="AA29" s="2"/>
      <c r="AB29" s="2"/>
      <c r="AC29" s="2"/>
      <c r="AD29" s="2"/>
      <c r="AE29" s="2"/>
      <c r="AF29" s="2"/>
      <c r="AG29" s="2"/>
      <c r="AH29" s="132"/>
      <c r="AN29" s="2"/>
      <c r="AO29" s="2"/>
      <c r="AP29" s="2"/>
      <c r="AR29" s="15"/>
      <c r="AS29" s="15"/>
      <c r="AT29" s="65"/>
      <c r="AU29" s="65"/>
      <c r="AV29" s="65"/>
    </row>
    <row r="30" spans="1:48" s="3" customFormat="1" ht="14.25" customHeight="1" x14ac:dyDescent="0.25">
      <c r="A30" s="39"/>
      <c r="B30" s="157" t="s">
        <v>6</v>
      </c>
      <c r="C30" s="124">
        <v>13.43055395288828</v>
      </c>
      <c r="D30" s="124">
        <v>12.513848923589045</v>
      </c>
      <c r="E30" s="124">
        <v>11.699776083613568</v>
      </c>
      <c r="F30" s="124">
        <v>10.681454846559223</v>
      </c>
      <c r="G30" s="124">
        <v>0.36175279091099632</v>
      </c>
      <c r="H30" s="124">
        <v>0.33280255347272192</v>
      </c>
      <c r="I30" s="124">
        <v>-0.46148490135090592</v>
      </c>
      <c r="J30" s="124">
        <v>-1.9528903129798825</v>
      </c>
      <c r="K30" s="124">
        <v>-2.2115708985473215</v>
      </c>
      <c r="L30" s="124">
        <v>-2.6642554162260801</v>
      </c>
      <c r="M30" s="124">
        <v>-3.3375921416094356</v>
      </c>
      <c r="N30" s="135">
        <v>-4.0498432091555125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2"/>
      <c r="Z30" s="2"/>
      <c r="AA30" s="2"/>
      <c r="AB30" s="2"/>
      <c r="AC30" s="2"/>
      <c r="AD30" s="2"/>
      <c r="AE30" s="2"/>
      <c r="AF30" s="2"/>
      <c r="AG30" s="2"/>
      <c r="AH30" s="132"/>
      <c r="AN30" s="2"/>
      <c r="AO30" s="2"/>
      <c r="AP30" s="2"/>
      <c r="AR30" s="15"/>
      <c r="AS30" s="15"/>
      <c r="AT30" s="65"/>
      <c r="AU30" s="65"/>
      <c r="AV30" s="65"/>
    </row>
    <row r="31" spans="1:48" s="3" customFormat="1" ht="14.25" customHeight="1" x14ac:dyDescent="0.25">
      <c r="A31" s="39"/>
      <c r="B31" s="158" t="s">
        <v>21</v>
      </c>
      <c r="C31" s="128">
        <v>15.580113590686629</v>
      </c>
      <c r="D31" s="128">
        <v>13.9267695284375</v>
      </c>
      <c r="E31" s="128">
        <v>12.997071014154971</v>
      </c>
      <c r="F31" s="128">
        <v>11.662888562219598</v>
      </c>
      <c r="G31" s="128">
        <v>-1.8573534290086235</v>
      </c>
      <c r="H31" s="128">
        <v>-0.21745854254119346</v>
      </c>
      <c r="I31" s="128">
        <v>-1.7393491796565352</v>
      </c>
      <c r="J31" s="128">
        <v>-3.2198478367084116</v>
      </c>
      <c r="K31" s="128">
        <v>-3.1548344344885626</v>
      </c>
      <c r="L31" s="128">
        <v>-2.7960980764241028</v>
      </c>
      <c r="M31" s="128">
        <v>-3.8535910144082752</v>
      </c>
      <c r="N31" s="135">
        <v>-4.5062329961530478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2"/>
      <c r="Z31" s="2"/>
      <c r="AA31" s="2"/>
      <c r="AB31" s="2"/>
      <c r="AC31" s="2"/>
      <c r="AD31" s="2"/>
      <c r="AE31" s="2"/>
      <c r="AF31" s="2"/>
      <c r="AG31" s="2"/>
      <c r="AH31" s="132"/>
      <c r="AN31" s="2"/>
      <c r="AO31" s="2"/>
      <c r="AP31" s="2"/>
      <c r="AR31" s="15"/>
      <c r="AS31" s="15"/>
      <c r="AT31" s="65"/>
      <c r="AU31" s="65"/>
      <c r="AV31" s="65"/>
    </row>
    <row r="32" spans="1:48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2"/>
      <c r="Z32" s="2"/>
      <c r="AA32" s="2"/>
      <c r="AB32" s="2"/>
      <c r="AC32" s="2"/>
      <c r="AD32" s="2"/>
      <c r="AE32" s="2"/>
      <c r="AF32" s="2"/>
      <c r="AG32" s="2"/>
      <c r="AH32" s="132"/>
      <c r="AR32" s="15"/>
      <c r="AS32" s="15"/>
      <c r="AT32" s="65"/>
      <c r="AU32" s="65"/>
      <c r="AV32" s="65"/>
    </row>
    <row r="33" spans="1:48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2"/>
      <c r="Z33" s="2"/>
      <c r="AA33" s="2"/>
      <c r="AB33" s="2"/>
      <c r="AC33" s="2"/>
      <c r="AD33" s="2"/>
      <c r="AE33" s="2"/>
      <c r="AF33" s="2"/>
      <c r="AG33" s="2"/>
      <c r="AH33" s="132"/>
      <c r="AR33" s="15"/>
      <c r="AS33" s="15"/>
      <c r="AT33" s="65"/>
      <c r="AU33" s="65"/>
      <c r="AV33" s="65"/>
    </row>
    <row r="34" spans="1:48" s="3" customFormat="1" ht="14.25" customHeight="1" x14ac:dyDescent="0.25">
      <c r="A34" s="39"/>
      <c r="B34" s="213" t="s">
        <v>10</v>
      </c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2"/>
      <c r="Z34" s="2"/>
      <c r="AA34" s="2"/>
      <c r="AB34" s="2"/>
      <c r="AC34" s="2"/>
      <c r="AD34" s="2"/>
      <c r="AE34" s="2"/>
      <c r="AF34" s="2"/>
      <c r="AG34" s="2"/>
      <c r="AH34" s="132"/>
      <c r="AJ34" s="130"/>
      <c r="AK34" s="27"/>
      <c r="AL34" s="27"/>
      <c r="AN34" s="27"/>
      <c r="AR34" s="15"/>
      <c r="AS34" s="15"/>
      <c r="AT34" s="65"/>
      <c r="AU34" s="65"/>
      <c r="AV34" s="65"/>
    </row>
    <row r="35" spans="1:48" s="3" customFormat="1" ht="14.25" customHeight="1" x14ac:dyDescent="0.25">
      <c r="A35" s="39"/>
      <c r="B35" s="213" t="s">
        <v>113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2"/>
      <c r="Z35" s="2"/>
      <c r="AA35" s="2"/>
      <c r="AB35" s="2"/>
      <c r="AC35" s="2"/>
      <c r="AD35" s="2"/>
      <c r="AE35" s="2"/>
      <c r="AF35" s="2"/>
      <c r="AG35" s="2"/>
      <c r="AH35" s="132"/>
      <c r="AJ35" s="130"/>
      <c r="AK35" s="27"/>
      <c r="AL35" s="27"/>
      <c r="AN35" s="27"/>
      <c r="AR35" s="15"/>
      <c r="AS35" s="15"/>
      <c r="AT35" s="65"/>
      <c r="AU35" s="65"/>
      <c r="AV35" s="65"/>
    </row>
    <row r="36" spans="1:48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2"/>
      <c r="Z36" s="2"/>
      <c r="AA36" s="2"/>
      <c r="AB36" s="2"/>
      <c r="AC36" s="2"/>
      <c r="AD36" s="2"/>
      <c r="AE36" s="2"/>
      <c r="AF36" s="2"/>
      <c r="AG36" s="2"/>
      <c r="AH36" s="132"/>
      <c r="AI36" s="27"/>
      <c r="AJ36" s="27"/>
      <c r="AN36" s="27"/>
      <c r="AR36" s="15"/>
      <c r="AS36" s="15"/>
      <c r="AT36" s="65"/>
      <c r="AU36" s="65"/>
      <c r="AV36" s="65"/>
    </row>
    <row r="37" spans="1:48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2"/>
      <c r="Z37" s="2"/>
      <c r="AA37" s="2"/>
      <c r="AB37" s="2"/>
      <c r="AC37" s="2"/>
      <c r="AD37" s="2"/>
      <c r="AE37" s="2"/>
      <c r="AF37" s="2"/>
      <c r="AG37" s="2"/>
      <c r="AH37" s="132"/>
      <c r="AI37" s="86"/>
      <c r="AJ37" s="193"/>
      <c r="AL37" s="200" t="s">
        <v>2</v>
      </c>
      <c r="AM37" s="195" t="s">
        <v>6</v>
      </c>
      <c r="AN37" s="86"/>
      <c r="AO37" s="86"/>
      <c r="AR37" s="15"/>
      <c r="AS37" s="15"/>
      <c r="AT37" s="65"/>
      <c r="AU37" s="65"/>
      <c r="AV37" s="65"/>
    </row>
    <row r="38" spans="1:48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2"/>
      <c r="Z38" s="2"/>
      <c r="AA38" s="2"/>
      <c r="AB38" s="2"/>
      <c r="AC38" s="2"/>
      <c r="AD38" s="2"/>
      <c r="AE38" s="2"/>
      <c r="AF38" s="2"/>
      <c r="AG38" s="2"/>
      <c r="AH38" s="132"/>
      <c r="AI38" s="86" t="s">
        <v>102</v>
      </c>
      <c r="AJ38" s="196">
        <v>2022</v>
      </c>
      <c r="AK38" s="195" t="s">
        <v>120</v>
      </c>
      <c r="AL38" s="27">
        <v>14.963614536679849</v>
      </c>
      <c r="AM38" s="27">
        <v>13.43055395288828</v>
      </c>
      <c r="AN38" s="86"/>
      <c r="AO38" s="86"/>
      <c r="AR38" s="15"/>
      <c r="AS38" s="15"/>
      <c r="AT38" s="65"/>
      <c r="AU38" s="65"/>
      <c r="AV38" s="65"/>
    </row>
    <row r="39" spans="1:48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2"/>
      <c r="Z39" s="2"/>
      <c r="AA39" s="2"/>
      <c r="AB39" s="2"/>
      <c r="AC39" s="2"/>
      <c r="AD39" s="2"/>
      <c r="AE39" s="2"/>
      <c r="AF39" s="2"/>
      <c r="AG39" s="2"/>
      <c r="AH39" s="132"/>
      <c r="AI39" s="3" t="s">
        <v>101</v>
      </c>
      <c r="AJ39" s="193" t="s">
        <v>8</v>
      </c>
      <c r="AK39" s="195" t="s">
        <v>121</v>
      </c>
      <c r="AL39" s="27">
        <v>13.860337806007305</v>
      </c>
      <c r="AM39" s="27">
        <v>12.513848923589045</v>
      </c>
      <c r="AN39" s="86"/>
      <c r="AO39" s="86"/>
      <c r="AR39" s="15"/>
      <c r="AS39" s="15"/>
      <c r="AT39" s="65"/>
      <c r="AU39" s="65"/>
      <c r="AV39" s="65"/>
    </row>
    <row r="40" spans="1:48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2"/>
      <c r="Z40" s="2"/>
      <c r="AA40" s="2"/>
      <c r="AB40" s="2"/>
      <c r="AC40" s="2"/>
      <c r="AD40" s="2"/>
      <c r="AE40" s="2"/>
      <c r="AF40" s="2"/>
      <c r="AG40" s="2"/>
      <c r="AH40" s="132"/>
      <c r="AI40" s="3" t="s">
        <v>104</v>
      </c>
      <c r="AJ40" s="193" t="s">
        <v>8</v>
      </c>
      <c r="AK40" s="195" t="s">
        <v>122</v>
      </c>
      <c r="AL40" s="27">
        <v>12.924901587983072</v>
      </c>
      <c r="AM40" s="27">
        <v>11.699776083613568</v>
      </c>
      <c r="AN40" s="86"/>
      <c r="AO40" s="86"/>
      <c r="AR40" s="15"/>
      <c r="AS40" s="15"/>
      <c r="AT40" s="65"/>
      <c r="AU40" s="65"/>
      <c r="AV40" s="65"/>
    </row>
    <row r="41" spans="1:48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2"/>
      <c r="Z41" s="2"/>
      <c r="AA41" s="2"/>
      <c r="AB41" s="2"/>
      <c r="AC41" s="2"/>
      <c r="AD41" s="2"/>
      <c r="AE41" s="2"/>
      <c r="AF41" s="2"/>
      <c r="AG41" s="2"/>
      <c r="AH41" s="132"/>
      <c r="AI41" s="3" t="s">
        <v>105</v>
      </c>
      <c r="AJ41" s="193" t="s">
        <v>8</v>
      </c>
      <c r="AK41" s="195" t="s">
        <v>123</v>
      </c>
      <c r="AL41" s="27">
        <v>11.984936134697023</v>
      </c>
      <c r="AM41" s="27">
        <v>10.681454846559223</v>
      </c>
      <c r="AN41" s="86"/>
      <c r="AO41" s="86"/>
      <c r="AR41" s="15"/>
      <c r="AS41" s="15"/>
      <c r="AT41" s="65"/>
      <c r="AU41" s="65"/>
      <c r="AV41" s="65"/>
    </row>
    <row r="42" spans="1:48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2"/>
      <c r="Z42" s="2"/>
      <c r="AA42" s="2"/>
      <c r="AB42" s="2"/>
      <c r="AC42" s="2"/>
      <c r="AD42" s="2"/>
      <c r="AE42" s="2"/>
      <c r="AF42" s="2"/>
      <c r="AG42" s="2"/>
      <c r="AH42" s="132"/>
      <c r="AI42" s="3" t="s">
        <v>106</v>
      </c>
      <c r="AJ42" s="193">
        <v>2023</v>
      </c>
      <c r="AK42" s="195" t="s">
        <v>124</v>
      </c>
      <c r="AL42" s="27">
        <v>-1.3041751262613421</v>
      </c>
      <c r="AM42" s="27">
        <v>0.36175279091099632</v>
      </c>
      <c r="AN42" s="86"/>
      <c r="AO42" s="86"/>
      <c r="AR42" s="15"/>
      <c r="AS42" s="15"/>
      <c r="AT42" s="65"/>
      <c r="AU42" s="65"/>
      <c r="AV42" s="65"/>
    </row>
    <row r="43" spans="1:48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2"/>
      <c r="Z43" s="2"/>
      <c r="AA43" s="2"/>
      <c r="AB43" s="2"/>
      <c r="AC43" s="2"/>
      <c r="AD43" s="2"/>
      <c r="AE43" s="2"/>
      <c r="AF43" s="2"/>
      <c r="AG43" s="2"/>
      <c r="AI43" s="3" t="s">
        <v>107</v>
      </c>
      <c r="AJ43" s="193" t="s">
        <v>8</v>
      </c>
      <c r="AK43" s="201" t="s">
        <v>125</v>
      </c>
      <c r="AL43" s="86">
        <v>-1.7791026108828989</v>
      </c>
      <c r="AM43" s="86">
        <v>0.33280255347272192</v>
      </c>
      <c r="AN43" s="86"/>
      <c r="AO43" s="86"/>
      <c r="AR43" s="15"/>
      <c r="AS43" s="15"/>
      <c r="AT43" s="65"/>
      <c r="AU43" s="65"/>
      <c r="AV43" s="65"/>
    </row>
    <row r="44" spans="1:48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2"/>
      <c r="Z44" s="2"/>
      <c r="AA44" s="2"/>
      <c r="AB44" s="2"/>
      <c r="AC44" s="2"/>
      <c r="AD44" s="2"/>
      <c r="AE44" s="2"/>
      <c r="AF44" s="2"/>
      <c r="AG44" s="2"/>
      <c r="AI44" s="3" t="s">
        <v>108</v>
      </c>
      <c r="AJ44" s="193" t="s">
        <v>8</v>
      </c>
      <c r="AK44" s="201" t="s">
        <v>126</v>
      </c>
      <c r="AL44" s="86">
        <v>-3.1352809347075072</v>
      </c>
      <c r="AM44" s="86">
        <v>-0.46148490135090592</v>
      </c>
      <c r="AN44" s="86"/>
      <c r="AO44" s="86"/>
      <c r="AR44" s="15"/>
      <c r="AS44" s="15"/>
      <c r="AT44" s="65"/>
      <c r="AU44" s="65"/>
      <c r="AV44" s="65"/>
    </row>
    <row r="45" spans="1:48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2"/>
      <c r="Z45" s="2"/>
      <c r="AA45" s="2"/>
      <c r="AB45" s="2"/>
      <c r="AC45" s="2"/>
      <c r="AD45" s="2"/>
      <c r="AE45" s="2"/>
      <c r="AF45" s="2"/>
      <c r="AG45" s="2"/>
      <c r="AI45" s="3" t="s">
        <v>110</v>
      </c>
      <c r="AJ45" s="193" t="s">
        <v>8</v>
      </c>
      <c r="AK45" s="201" t="s">
        <v>127</v>
      </c>
      <c r="AL45" s="86">
        <v>-4.0078239193702014</v>
      </c>
      <c r="AM45" s="86">
        <v>-1.9528903129798825</v>
      </c>
      <c r="AN45" s="86"/>
      <c r="AO45" s="86"/>
      <c r="AR45" s="15"/>
      <c r="AS45" s="15"/>
      <c r="AT45" s="65"/>
      <c r="AU45" s="65"/>
      <c r="AV45" s="65"/>
    </row>
    <row r="46" spans="1:48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2"/>
      <c r="Z46" s="2"/>
      <c r="AA46" s="2"/>
      <c r="AB46" s="2"/>
      <c r="AC46" s="2"/>
      <c r="AD46" s="2"/>
      <c r="AE46" s="2"/>
      <c r="AF46" s="2"/>
      <c r="AG46" s="2"/>
      <c r="AI46" s="3" t="s">
        <v>112</v>
      </c>
      <c r="AJ46" s="193" t="s">
        <v>8</v>
      </c>
      <c r="AK46" s="201" t="s">
        <v>128</v>
      </c>
      <c r="AL46" s="86">
        <v>-3.9521668863619852</v>
      </c>
      <c r="AM46" s="86">
        <v>-2.2115708985473215</v>
      </c>
      <c r="AN46" s="86"/>
      <c r="AO46" s="86"/>
      <c r="AR46" s="15"/>
      <c r="AS46" s="15"/>
      <c r="AT46" s="65"/>
      <c r="AU46" s="65"/>
      <c r="AV46" s="65"/>
    </row>
    <row r="47" spans="1:48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2"/>
      <c r="Z47" s="2"/>
      <c r="AA47" s="2"/>
      <c r="AB47" s="2"/>
      <c r="AC47" s="2"/>
      <c r="AD47" s="2"/>
      <c r="AE47" s="2"/>
      <c r="AF47" s="2"/>
      <c r="AG47" s="2"/>
      <c r="AI47" s="3" t="s">
        <v>114</v>
      </c>
      <c r="AJ47" s="193" t="s">
        <v>8</v>
      </c>
      <c r="AK47" s="201" t="s">
        <v>129</v>
      </c>
      <c r="AL47" s="86">
        <v>-4.2095039606036337</v>
      </c>
      <c r="AM47" s="86">
        <v>-2.6642554162260801</v>
      </c>
      <c r="AN47" s="86"/>
      <c r="AO47" s="86"/>
      <c r="AR47" s="15"/>
      <c r="AS47" s="15"/>
      <c r="AT47" s="65"/>
      <c r="AU47" s="65"/>
      <c r="AV47" s="65"/>
    </row>
    <row r="48" spans="1:48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2"/>
      <c r="Z48" s="2"/>
      <c r="AA48" s="2"/>
      <c r="AB48" s="2"/>
      <c r="AC48" s="2"/>
      <c r="AD48" s="2"/>
      <c r="AE48" s="2"/>
      <c r="AF48" s="2"/>
      <c r="AG48" s="2"/>
      <c r="AI48" s="3" t="s">
        <v>115</v>
      </c>
      <c r="AJ48" s="193" t="s">
        <v>8</v>
      </c>
      <c r="AK48" s="201" t="s">
        <v>130</v>
      </c>
      <c r="AL48" s="86">
        <v>-4.2508863052726387</v>
      </c>
      <c r="AM48" s="86">
        <v>-3.3375921416094356</v>
      </c>
      <c r="AN48" s="86"/>
      <c r="AO48" s="86"/>
      <c r="AR48" s="15"/>
      <c r="AS48" s="15"/>
      <c r="AT48" s="65"/>
      <c r="AU48" s="65"/>
      <c r="AV48" s="65"/>
    </row>
    <row r="49" spans="1:48" s="3" customFormat="1" ht="14.25" customHeight="1" x14ac:dyDescent="0.25">
      <c r="A49" s="39"/>
      <c r="B49" s="213" t="s">
        <v>11</v>
      </c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2"/>
      <c r="Z49" s="2"/>
      <c r="AA49" s="2"/>
      <c r="AB49" s="2"/>
      <c r="AC49" s="2"/>
      <c r="AD49" s="2"/>
      <c r="AE49" s="2"/>
      <c r="AF49" s="2"/>
      <c r="AG49" s="2"/>
      <c r="AI49" s="3" t="s">
        <v>103</v>
      </c>
      <c r="AJ49" s="193" t="s">
        <v>8</v>
      </c>
      <c r="AK49" s="201" t="s">
        <v>131</v>
      </c>
      <c r="AL49" s="86">
        <v>-4.7088659885512811</v>
      </c>
      <c r="AM49" s="86">
        <v>-4.0498432091555125</v>
      </c>
      <c r="AN49" s="86"/>
      <c r="AO49" s="86"/>
      <c r="AR49" s="15"/>
      <c r="AS49" s="15"/>
      <c r="AT49" s="65"/>
      <c r="AU49" s="65"/>
      <c r="AV49" s="65"/>
    </row>
    <row r="50" spans="1:48" s="3" customFormat="1" ht="14.25" customHeight="1" x14ac:dyDescent="0.25">
      <c r="A50" s="39"/>
      <c r="B50" s="212" t="s">
        <v>113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2"/>
      <c r="Z50" s="2"/>
      <c r="AA50" s="2"/>
      <c r="AB50" s="2"/>
      <c r="AC50" s="2"/>
      <c r="AD50" s="2"/>
      <c r="AE50" s="2"/>
      <c r="AF50" s="2"/>
      <c r="AG50" s="2"/>
      <c r="AI50" s="193"/>
      <c r="AJ50" s="193"/>
      <c r="AK50" s="86"/>
      <c r="AL50" s="86"/>
      <c r="AM50" s="2"/>
      <c r="AN50" s="86"/>
      <c r="AO50" s="86"/>
      <c r="AR50" s="15"/>
      <c r="AS50" s="15"/>
      <c r="AT50" s="65"/>
      <c r="AU50" s="65"/>
      <c r="AV50" s="65"/>
    </row>
    <row r="51" spans="1:48" s="3" customFormat="1" ht="14.25" customHeight="1" x14ac:dyDescent="0.25">
      <c r="A51" s="39"/>
      <c r="B51" s="73"/>
      <c r="C51" s="129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2"/>
      <c r="Z51" s="2"/>
      <c r="AA51" s="2"/>
      <c r="AB51" s="2"/>
      <c r="AC51" s="2"/>
      <c r="AD51" s="2"/>
      <c r="AE51" s="2"/>
      <c r="AF51" s="2"/>
      <c r="AG51" s="2"/>
      <c r="AI51" s="2"/>
      <c r="AJ51" s="193"/>
      <c r="AK51" s="86"/>
      <c r="AL51" s="86"/>
      <c r="AM51" s="2"/>
      <c r="AN51" s="86"/>
      <c r="AO51" s="86"/>
      <c r="AR51" s="15"/>
      <c r="AS51" s="15"/>
      <c r="AT51" s="65"/>
      <c r="AU51" s="65"/>
      <c r="AV51" s="65"/>
    </row>
    <row r="52" spans="1:48" s="3" customFormat="1" ht="13.2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2"/>
      <c r="Z52" s="2"/>
      <c r="AA52" s="2"/>
      <c r="AB52" s="2"/>
      <c r="AC52" s="2"/>
      <c r="AD52" s="2"/>
      <c r="AE52" s="2"/>
      <c r="AF52" s="2"/>
      <c r="AG52" s="2"/>
      <c r="AI52" s="2"/>
      <c r="AJ52" s="193"/>
      <c r="AK52" s="86"/>
      <c r="AL52" s="86"/>
      <c r="AM52" s="2"/>
      <c r="AN52" s="86"/>
      <c r="AO52" s="86"/>
      <c r="AR52" s="15"/>
      <c r="AS52" s="15"/>
      <c r="AT52" s="65"/>
      <c r="AU52" s="65"/>
      <c r="AV52" s="65"/>
    </row>
    <row r="53" spans="1:48" s="3" customFormat="1" ht="13.2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2"/>
      <c r="Z53" s="2"/>
      <c r="AA53" s="2"/>
      <c r="AB53" s="2"/>
      <c r="AC53" s="2"/>
      <c r="AD53" s="2"/>
      <c r="AE53" s="2"/>
      <c r="AF53" s="2"/>
      <c r="AG53" s="2"/>
      <c r="AI53" s="2"/>
      <c r="AJ53" s="193"/>
      <c r="AK53" s="198"/>
      <c r="AL53" s="198"/>
      <c r="AM53" s="2"/>
      <c r="AN53" s="86"/>
      <c r="AO53" s="86"/>
      <c r="AR53" s="15"/>
      <c r="AS53" s="15"/>
      <c r="AT53" s="65"/>
      <c r="AU53" s="65"/>
      <c r="AV53" s="65"/>
    </row>
    <row r="54" spans="1:48" s="3" customFormat="1" ht="13.2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2"/>
      <c r="Z54" s="2"/>
      <c r="AA54" s="2"/>
      <c r="AB54" s="2"/>
      <c r="AC54" s="2"/>
      <c r="AD54" s="2"/>
      <c r="AE54" s="2"/>
      <c r="AF54" s="2"/>
      <c r="AG54" s="2"/>
      <c r="AI54" s="2"/>
      <c r="AJ54" s="193"/>
      <c r="AK54" s="198"/>
      <c r="AL54" s="198"/>
      <c r="AM54" s="2"/>
      <c r="AN54" s="86"/>
      <c r="AO54" s="86"/>
      <c r="AR54" s="15"/>
      <c r="AS54" s="15"/>
      <c r="AT54" s="65"/>
      <c r="AU54" s="65"/>
      <c r="AV54" s="65"/>
    </row>
    <row r="55" spans="1:48" s="3" customFormat="1" ht="13.2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2"/>
      <c r="Z55" s="2"/>
      <c r="AA55" s="2"/>
      <c r="AB55" s="2"/>
      <c r="AC55" s="2"/>
      <c r="AD55" s="2"/>
      <c r="AE55" s="2"/>
      <c r="AF55" s="2"/>
      <c r="AG55" s="2"/>
      <c r="AI55" s="2"/>
      <c r="AJ55" s="193"/>
      <c r="AK55" s="198"/>
      <c r="AL55" s="198"/>
      <c r="AM55" s="2"/>
      <c r="AR55" s="15"/>
      <c r="AS55" s="15"/>
      <c r="AT55" s="65"/>
      <c r="AU55" s="65"/>
      <c r="AV55" s="65"/>
    </row>
    <row r="56" spans="1:48" s="3" customFormat="1" ht="13.2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2"/>
      <c r="Z56" s="2"/>
      <c r="AA56" s="2"/>
      <c r="AB56" s="2"/>
      <c r="AC56" s="2"/>
      <c r="AD56" s="2"/>
      <c r="AE56" s="2"/>
      <c r="AF56" s="2"/>
      <c r="AG56" s="2"/>
      <c r="AI56" s="2"/>
      <c r="AJ56" s="193"/>
      <c r="AK56" s="198"/>
      <c r="AL56" s="198"/>
      <c r="AM56" s="2"/>
      <c r="AR56" s="15"/>
      <c r="AS56" s="15"/>
      <c r="AT56" s="65"/>
      <c r="AU56" s="65"/>
      <c r="AV56" s="65"/>
    </row>
    <row r="57" spans="1:48" s="3" customFormat="1" ht="13.2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2"/>
      <c r="Z57" s="2"/>
      <c r="AA57" s="2"/>
      <c r="AB57" s="2"/>
      <c r="AC57" s="2"/>
      <c r="AD57" s="2"/>
      <c r="AE57" s="2"/>
      <c r="AF57" s="2"/>
      <c r="AG57" s="2"/>
      <c r="AI57" s="2"/>
      <c r="AJ57" s="193"/>
      <c r="AK57" s="198"/>
      <c r="AL57" s="198"/>
      <c r="AM57" s="2"/>
      <c r="AR57" s="15"/>
      <c r="AS57" s="15"/>
      <c r="AT57" s="65"/>
      <c r="AU57" s="65"/>
      <c r="AV57" s="65"/>
    </row>
    <row r="58" spans="1:48" s="3" customFormat="1" ht="13.2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2"/>
      <c r="Z58" s="2"/>
      <c r="AA58" s="2"/>
      <c r="AB58" s="2"/>
      <c r="AC58" s="2"/>
      <c r="AD58" s="2"/>
      <c r="AE58" s="2"/>
      <c r="AF58" s="2"/>
      <c r="AG58" s="2"/>
      <c r="AI58" s="2"/>
      <c r="AJ58" s="193"/>
      <c r="AK58" s="198"/>
      <c r="AL58" s="198"/>
      <c r="AM58" s="2"/>
      <c r="AR58" s="15"/>
      <c r="AS58" s="15"/>
      <c r="AT58" s="65"/>
      <c r="AU58" s="65"/>
      <c r="AV58" s="65"/>
    </row>
    <row r="59" spans="1:48" s="3" customFormat="1" ht="13.2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193"/>
      <c r="AJ59" s="193"/>
      <c r="AK59" s="198"/>
      <c r="AL59" s="198"/>
      <c r="AM59" s="2"/>
      <c r="AR59" s="15"/>
      <c r="AS59" s="15"/>
      <c r="AT59" s="65"/>
      <c r="AU59" s="65"/>
      <c r="AV59" s="65"/>
    </row>
    <row r="60" spans="1:48" x14ac:dyDescent="0.3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193"/>
      <c r="AK60" s="198"/>
      <c r="AL60" s="198"/>
      <c r="AM60" s="202"/>
      <c r="AR60" s="15"/>
      <c r="AS60" s="15"/>
      <c r="AT60" s="65"/>
      <c r="AU60" s="65"/>
      <c r="AV60" s="65"/>
    </row>
    <row r="61" spans="1:48" x14ac:dyDescent="0.3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193"/>
      <c r="AK61" s="198"/>
      <c r="AL61" s="198"/>
      <c r="AM61" s="202"/>
      <c r="AR61" s="15"/>
      <c r="AS61" s="15"/>
      <c r="AT61" s="65"/>
      <c r="AU61" s="65"/>
      <c r="AV61" s="65"/>
    </row>
    <row r="62" spans="1:48" x14ac:dyDescent="0.3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193"/>
      <c r="AK62" s="198"/>
      <c r="AL62" s="198"/>
      <c r="AM62" s="202"/>
      <c r="AR62" s="15"/>
      <c r="AS62" s="15"/>
      <c r="AT62" s="65"/>
      <c r="AU62" s="65"/>
      <c r="AV62" s="65"/>
    </row>
    <row r="63" spans="1:48" x14ac:dyDescent="0.3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193"/>
      <c r="AJ63" s="193"/>
      <c r="AK63" s="198"/>
      <c r="AL63" s="198"/>
      <c r="AM63" s="202"/>
      <c r="AR63" s="15"/>
      <c r="AS63" s="15"/>
      <c r="AT63" s="65"/>
      <c r="AU63" s="65"/>
      <c r="AV63" s="65"/>
    </row>
    <row r="64" spans="1:48" x14ac:dyDescent="0.3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86"/>
      <c r="AJ64" s="193"/>
      <c r="AK64" s="198"/>
      <c r="AL64" s="198"/>
      <c r="AM64" s="202"/>
      <c r="AR64" s="15"/>
      <c r="AS64" s="15"/>
      <c r="AT64" s="65"/>
      <c r="AU64" s="65"/>
      <c r="AV64" s="65"/>
    </row>
    <row r="65" spans="1:48" x14ac:dyDescent="0.3">
      <c r="A65" s="34" t="s">
        <v>111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2"/>
      <c r="Z65" s="2"/>
      <c r="AA65" s="2"/>
      <c r="AB65" s="2"/>
      <c r="AC65" s="2"/>
      <c r="AD65" s="2"/>
      <c r="AE65" s="2"/>
      <c r="AF65" s="2"/>
      <c r="AG65" s="2"/>
      <c r="AI65" s="86"/>
      <c r="AJ65" s="193"/>
      <c r="AK65" s="198"/>
      <c r="AL65" s="198"/>
      <c r="AM65" s="202"/>
      <c r="AR65" s="15"/>
      <c r="AS65" s="15"/>
      <c r="AT65" s="65"/>
      <c r="AU65" s="65"/>
      <c r="AV65" s="65"/>
    </row>
    <row r="66" spans="1:48" x14ac:dyDescent="0.3">
      <c r="AI66" s="86"/>
      <c r="AJ66" s="193"/>
      <c r="AK66" s="198"/>
      <c r="AL66" s="198"/>
      <c r="AM66" s="202"/>
      <c r="AR66" s="15"/>
      <c r="AS66" s="15"/>
      <c r="AT66" s="65"/>
      <c r="AU66" s="65"/>
      <c r="AV66" s="65"/>
    </row>
    <row r="67" spans="1:48" x14ac:dyDescent="0.3">
      <c r="AI67" s="2"/>
      <c r="AJ67" s="193"/>
      <c r="AK67" s="198"/>
      <c r="AL67" s="198"/>
      <c r="AM67" s="202"/>
      <c r="AR67" s="15"/>
      <c r="AS67" s="15"/>
      <c r="AT67" s="65"/>
      <c r="AU67" s="65"/>
      <c r="AV67" s="65"/>
    </row>
    <row r="68" spans="1:48" x14ac:dyDescent="0.3">
      <c r="AI68" s="2"/>
      <c r="AJ68" s="193"/>
      <c r="AK68" s="198"/>
      <c r="AL68" s="198"/>
      <c r="AM68" s="202"/>
      <c r="AR68" s="15"/>
      <c r="AS68" s="15"/>
      <c r="AT68" s="65"/>
      <c r="AU68" s="65"/>
      <c r="AV68" s="65"/>
    </row>
    <row r="69" spans="1:48" x14ac:dyDescent="0.3">
      <c r="AI69" s="2"/>
      <c r="AJ69" s="193"/>
      <c r="AK69" s="198"/>
      <c r="AL69" s="198"/>
      <c r="AM69" s="202"/>
      <c r="AR69" s="15"/>
      <c r="AS69" s="15"/>
      <c r="AT69" s="65"/>
      <c r="AU69" s="65"/>
      <c r="AV69" s="65"/>
    </row>
    <row r="70" spans="1:48" x14ac:dyDescent="0.3">
      <c r="AI70" s="2"/>
      <c r="AJ70" s="193"/>
      <c r="AK70" s="198"/>
      <c r="AL70" s="198"/>
      <c r="AM70" s="202"/>
      <c r="AR70" s="15"/>
      <c r="AS70" s="15"/>
      <c r="AT70" s="65"/>
      <c r="AU70" s="65"/>
      <c r="AV70" s="65"/>
    </row>
    <row r="71" spans="1:48" x14ac:dyDescent="0.3">
      <c r="AI71" s="2"/>
      <c r="AJ71" s="193"/>
      <c r="AK71" s="198"/>
      <c r="AL71" s="198"/>
      <c r="AM71" s="202"/>
      <c r="AR71" s="15"/>
      <c r="AS71" s="15"/>
      <c r="AT71" s="65"/>
      <c r="AU71" s="65"/>
      <c r="AV71" s="65"/>
    </row>
    <row r="72" spans="1:48" x14ac:dyDescent="0.3">
      <c r="AI72" s="2"/>
      <c r="AJ72" s="193"/>
      <c r="AK72" s="198"/>
      <c r="AL72" s="198"/>
      <c r="AM72" s="202"/>
      <c r="AR72" s="15"/>
      <c r="AS72" s="15"/>
      <c r="AT72" s="65"/>
      <c r="AU72" s="65"/>
      <c r="AV72" s="65"/>
    </row>
    <row r="73" spans="1:48" x14ac:dyDescent="0.3">
      <c r="AI73" s="2"/>
      <c r="AJ73" s="193"/>
      <c r="AK73" s="198"/>
      <c r="AL73" s="198"/>
      <c r="AM73" s="202"/>
      <c r="AR73" s="15"/>
      <c r="AS73" s="15"/>
      <c r="AT73" s="65"/>
      <c r="AU73" s="65"/>
      <c r="AV73" s="65"/>
    </row>
    <row r="74" spans="1:48" x14ac:dyDescent="0.3">
      <c r="AI74" s="2"/>
      <c r="AJ74" s="193"/>
      <c r="AK74" s="198"/>
      <c r="AL74" s="198"/>
      <c r="AM74" s="202"/>
      <c r="AR74" s="15"/>
      <c r="AS74" s="15"/>
      <c r="AT74" s="65"/>
      <c r="AU74" s="65"/>
      <c r="AV74" s="65"/>
    </row>
    <row r="75" spans="1:48" x14ac:dyDescent="0.3">
      <c r="AI75" s="2"/>
      <c r="AJ75" s="2"/>
      <c r="AK75" s="2"/>
      <c r="AL75" s="2"/>
      <c r="AM75" s="202"/>
      <c r="AR75" s="15"/>
      <c r="AS75" s="15"/>
      <c r="AT75" s="65"/>
      <c r="AU75" s="65"/>
      <c r="AV75" s="65"/>
    </row>
    <row r="76" spans="1:48" x14ac:dyDescent="0.3">
      <c r="AI76" s="2"/>
      <c r="AJ76" s="2"/>
      <c r="AK76" s="2"/>
      <c r="AL76" s="2"/>
      <c r="AM76" s="202"/>
      <c r="AR76" s="15"/>
      <c r="AS76" s="15"/>
      <c r="AT76" s="65"/>
      <c r="AU76" s="65"/>
      <c r="AV76" s="65"/>
    </row>
    <row r="77" spans="1:48" x14ac:dyDescent="0.3">
      <c r="AR77" s="15"/>
      <c r="AS77" s="15"/>
      <c r="AT77" s="65"/>
      <c r="AU77" s="65"/>
      <c r="AV77" s="65"/>
    </row>
    <row r="78" spans="1:48" x14ac:dyDescent="0.3">
      <c r="AR78" s="15"/>
      <c r="AS78" s="15"/>
      <c r="AT78" s="65"/>
      <c r="AU78" s="65"/>
      <c r="AV78" s="65"/>
    </row>
    <row r="79" spans="1:48" x14ac:dyDescent="0.3">
      <c r="AR79" s="15"/>
      <c r="AS79" s="15"/>
      <c r="AT79" s="65"/>
      <c r="AU79" s="65"/>
      <c r="AV79" s="65"/>
    </row>
    <row r="80" spans="1:48" x14ac:dyDescent="0.3">
      <c r="AR80" s="15"/>
      <c r="AS80" s="15"/>
      <c r="AT80" s="65"/>
      <c r="AU80" s="65"/>
      <c r="AV80" s="65"/>
    </row>
    <row r="81" spans="44:48" x14ac:dyDescent="0.3">
      <c r="AR81" s="15"/>
      <c r="AS81" s="15"/>
      <c r="AT81" s="65"/>
      <c r="AU81" s="65"/>
      <c r="AV81" s="65"/>
    </row>
    <row r="82" spans="44:48" x14ac:dyDescent="0.3">
      <c r="AR82" s="15"/>
      <c r="AS82" s="15"/>
    </row>
    <row r="83" spans="44:48" x14ac:dyDescent="0.3">
      <c r="AR83" s="15"/>
      <c r="AS83" s="15"/>
    </row>
    <row r="84" spans="44:48" x14ac:dyDescent="0.3">
      <c r="AR84" s="15"/>
      <c r="AS84" s="15"/>
    </row>
    <row r="85" spans="44:48" x14ac:dyDescent="0.3">
      <c r="AR85" s="15"/>
      <c r="AS85" s="15"/>
    </row>
    <row r="86" spans="44:48" x14ac:dyDescent="0.3">
      <c r="AR86" s="15"/>
      <c r="AS86" s="15"/>
    </row>
    <row r="87" spans="44:48" x14ac:dyDescent="0.3">
      <c r="AR87" s="15"/>
      <c r="AS87" s="15"/>
    </row>
  </sheetData>
  <sortState xmlns:xlrd2="http://schemas.microsoft.com/office/spreadsheetml/2017/richdata2" ref="B17:N31">
    <sortCondition ref="B17"/>
  </sortState>
  <mergeCells count="8">
    <mergeCell ref="B50:N50"/>
    <mergeCell ref="B49:N49"/>
    <mergeCell ref="B35:N35"/>
    <mergeCell ref="B12:N12"/>
    <mergeCell ref="B13:N13"/>
    <mergeCell ref="B34:N34"/>
    <mergeCell ref="C15:F15"/>
    <mergeCell ref="G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/>
    <pageSetUpPr fitToPage="1"/>
  </sheetPr>
  <dimension ref="A1:AX93"/>
  <sheetViews>
    <sheetView showGridLines="0" zoomScaleNormal="100" workbookViewId="0">
      <selection activeCell="B50" sqref="B50:N50"/>
    </sheetView>
  </sheetViews>
  <sheetFormatPr baseColWidth="10" defaultColWidth="10.88671875" defaultRowHeight="14.4" x14ac:dyDescent="0.3"/>
  <cols>
    <col min="1" max="1" width="5.6640625" style="10" customWidth="1"/>
    <col min="2" max="2" width="23.44140625" style="10" customWidth="1"/>
    <col min="3" max="14" width="10.6640625" style="10" customWidth="1"/>
    <col min="15" max="17" width="5.6640625" style="10" customWidth="1"/>
    <col min="18" max="33" width="5.6640625" style="3" customWidth="1"/>
    <col min="34" max="34" width="7.109375" style="3" customWidth="1"/>
    <col min="35" max="35" width="11" style="3" customWidth="1"/>
    <col min="36" max="36" width="10.88671875" style="3" customWidth="1"/>
    <col min="37" max="37" width="10.88671875" style="3"/>
    <col min="38" max="38" width="12.88671875" style="3" customWidth="1"/>
    <col min="39" max="39" width="10.88671875" style="203"/>
    <col min="40" max="48" width="10.88671875" style="3"/>
    <col min="49" max="16384" width="10.88671875" style="10"/>
  </cols>
  <sheetData>
    <row r="1" spans="1:50" x14ac:dyDescent="0.3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84"/>
      <c r="Q1" s="184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9"/>
    </row>
    <row r="2" spans="1:50" x14ac:dyDescent="0.3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184"/>
      <c r="Q2" s="184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9"/>
    </row>
    <row r="3" spans="1:50" x14ac:dyDescent="0.3">
      <c r="A3" s="39"/>
      <c r="B3" s="160"/>
      <c r="C3" s="160"/>
      <c r="D3" s="160"/>
      <c r="E3" s="160"/>
      <c r="F3" s="160"/>
      <c r="G3" s="160"/>
      <c r="H3" s="160"/>
      <c r="I3" s="160"/>
      <c r="J3" s="12"/>
      <c r="K3" s="12"/>
      <c r="L3" s="12"/>
      <c r="M3" s="12"/>
      <c r="N3" s="12"/>
      <c r="O3" s="41"/>
      <c r="P3" s="184"/>
      <c r="Q3" s="184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9"/>
    </row>
    <row r="4" spans="1:50" x14ac:dyDescent="0.3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184"/>
      <c r="Q4" s="184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9"/>
    </row>
    <row r="5" spans="1:50" x14ac:dyDescent="0.3">
      <c r="A5" s="39"/>
      <c r="B5" s="160"/>
      <c r="C5" s="160"/>
      <c r="D5" s="160"/>
      <c r="E5" s="160"/>
      <c r="F5" s="160"/>
      <c r="G5" s="160"/>
      <c r="H5" s="160"/>
      <c r="I5" s="160"/>
      <c r="J5" s="12"/>
      <c r="K5" s="12"/>
      <c r="L5" s="12"/>
      <c r="M5" s="12"/>
      <c r="N5" s="12"/>
      <c r="O5" s="41"/>
      <c r="P5" s="184"/>
      <c r="Q5" s="184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9"/>
    </row>
    <row r="6" spans="1:50" x14ac:dyDescent="0.3">
      <c r="A6" s="39"/>
      <c r="B6" s="160"/>
      <c r="C6" s="160"/>
      <c r="D6" s="160"/>
      <c r="E6" s="160"/>
      <c r="F6" s="160"/>
      <c r="G6" s="160"/>
      <c r="H6" s="160"/>
      <c r="I6" s="160"/>
      <c r="J6" s="12"/>
      <c r="K6" s="12"/>
      <c r="L6" s="12"/>
      <c r="M6" s="12"/>
      <c r="N6" s="12"/>
      <c r="O6" s="41"/>
      <c r="P6" s="184"/>
      <c r="Q6" s="184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9"/>
    </row>
    <row r="7" spans="1:50" x14ac:dyDescent="0.3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</row>
    <row r="8" spans="1:50" x14ac:dyDescent="0.3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50" x14ac:dyDescent="0.3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50" x14ac:dyDescent="0.3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50" x14ac:dyDescent="0.3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50" x14ac:dyDescent="0.3">
      <c r="A12" s="12"/>
      <c r="B12" s="214" t="s">
        <v>32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4"/>
      <c r="P12" s="12"/>
      <c r="Q12" s="1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132"/>
    </row>
    <row r="13" spans="1:50" x14ac:dyDescent="0.3">
      <c r="A13" s="12"/>
      <c r="B13" s="218" t="s">
        <v>80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4"/>
      <c r="P13" s="12"/>
      <c r="Q13" s="1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132"/>
    </row>
    <row r="14" spans="1:50" x14ac:dyDescent="0.3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132"/>
    </row>
    <row r="15" spans="1:50" ht="15.75" customHeight="1" x14ac:dyDescent="0.3">
      <c r="A15" s="12"/>
      <c r="B15" s="120"/>
      <c r="C15" s="216" t="s">
        <v>94</v>
      </c>
      <c r="D15" s="216"/>
      <c r="E15" s="216"/>
      <c r="F15" s="216"/>
      <c r="G15" s="216" t="s">
        <v>98</v>
      </c>
      <c r="H15" s="216"/>
      <c r="I15" s="216"/>
      <c r="J15" s="216"/>
      <c r="K15" s="216"/>
      <c r="L15" s="216"/>
      <c r="M15" s="216"/>
      <c r="N15" s="216"/>
      <c r="O15" s="4"/>
      <c r="P15" s="12"/>
      <c r="Q15" s="1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132"/>
      <c r="AI15" s="132"/>
      <c r="AJ15" s="132"/>
      <c r="AK15" s="132"/>
      <c r="AL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22"/>
      <c r="AX15" s="122"/>
    </row>
    <row r="16" spans="1:50" ht="12" customHeight="1" x14ac:dyDescent="0.3">
      <c r="A16" s="39"/>
      <c r="B16" s="175"/>
      <c r="C16" s="123" t="s">
        <v>102</v>
      </c>
      <c r="D16" s="123" t="s">
        <v>101</v>
      </c>
      <c r="E16" s="123" t="s">
        <v>104</v>
      </c>
      <c r="F16" s="123" t="s">
        <v>105</v>
      </c>
      <c r="G16" s="123" t="s">
        <v>106</v>
      </c>
      <c r="H16" s="123" t="s">
        <v>107</v>
      </c>
      <c r="I16" s="123" t="s">
        <v>108</v>
      </c>
      <c r="J16" s="123" t="s">
        <v>110</v>
      </c>
      <c r="K16" s="123" t="s">
        <v>112</v>
      </c>
      <c r="L16" s="123" t="s">
        <v>114</v>
      </c>
      <c r="M16" s="123" t="s">
        <v>115</v>
      </c>
      <c r="N16" s="123" t="s">
        <v>103</v>
      </c>
      <c r="O16" s="4"/>
      <c r="P16" s="12"/>
      <c r="Q16" s="1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132"/>
      <c r="AI16" s="132"/>
      <c r="AJ16" s="132"/>
      <c r="AK16" s="132"/>
      <c r="AL16" s="132"/>
      <c r="AN16" s="189"/>
      <c r="AO16" s="189"/>
      <c r="AP16" s="189"/>
    </row>
    <row r="17" spans="1:48" x14ac:dyDescent="0.3">
      <c r="A17" s="39"/>
      <c r="B17" s="158" t="s">
        <v>19</v>
      </c>
      <c r="C17" s="128">
        <v>6.2901728713625094</v>
      </c>
      <c r="D17" s="128">
        <v>4.9541446758890384</v>
      </c>
      <c r="E17" s="128">
        <v>5.8917644471363717</v>
      </c>
      <c r="F17" s="128">
        <v>2.111484538973829</v>
      </c>
      <c r="G17" s="128">
        <v>0.47722788404063188</v>
      </c>
      <c r="H17" s="128">
        <v>-3.6032002345692371</v>
      </c>
      <c r="I17" s="128">
        <v>-4.2879533023014176</v>
      </c>
      <c r="J17" s="128">
        <v>-9.6355917075753634</v>
      </c>
      <c r="K17" s="128">
        <v>-3.2035123415579569</v>
      </c>
      <c r="L17" s="128">
        <v>-8.2515313815196158</v>
      </c>
      <c r="M17" s="128">
        <v>-8.7965375340388832</v>
      </c>
      <c r="N17" s="135">
        <v>-9.3277012513790059</v>
      </c>
      <c r="O17" s="4"/>
      <c r="P17" s="12"/>
      <c r="Q17" s="1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132"/>
      <c r="AI17" s="133"/>
      <c r="AJ17" s="133"/>
      <c r="AK17" s="133"/>
      <c r="AL17" s="133"/>
      <c r="AN17" s="136"/>
      <c r="AO17" s="136"/>
      <c r="AP17" s="190"/>
      <c r="AQ17" s="133"/>
      <c r="AR17" s="133"/>
      <c r="AS17" s="133"/>
      <c r="AT17" s="133"/>
      <c r="AU17" s="133"/>
      <c r="AV17" s="133"/>
    </row>
    <row r="18" spans="1:48" x14ac:dyDescent="0.3">
      <c r="A18" s="39"/>
      <c r="B18" s="158" t="s">
        <v>24</v>
      </c>
      <c r="C18" s="128">
        <v>14.424876957749412</v>
      </c>
      <c r="D18" s="128">
        <v>15.986063944769668</v>
      </c>
      <c r="E18" s="128">
        <v>13.134101765271144</v>
      </c>
      <c r="F18" s="128">
        <v>2.4987621236999491</v>
      </c>
      <c r="G18" s="128">
        <v>4.2305865841847368</v>
      </c>
      <c r="H18" s="128">
        <v>0.86036646638025793</v>
      </c>
      <c r="I18" s="128">
        <v>8.0930157043112452</v>
      </c>
      <c r="J18" s="128">
        <v>-8.3095364988206022E-2</v>
      </c>
      <c r="K18" s="128">
        <v>9.5494933031288198</v>
      </c>
      <c r="L18" s="128">
        <v>-0.19892600490653001</v>
      </c>
      <c r="M18" s="128">
        <v>-3.2314250484195339</v>
      </c>
      <c r="N18" s="135">
        <v>-8.6611623751701838</v>
      </c>
      <c r="O18" s="4"/>
      <c r="P18" s="12"/>
      <c r="Q18" s="1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132"/>
      <c r="AN18" s="136"/>
      <c r="AO18" s="136"/>
      <c r="AP18" s="192"/>
    </row>
    <row r="19" spans="1:48" x14ac:dyDescent="0.3">
      <c r="A19" s="39"/>
      <c r="B19" s="159" t="s">
        <v>20</v>
      </c>
      <c r="C19" s="125">
        <v>4.5285880030629722</v>
      </c>
      <c r="D19" s="125">
        <v>5.7531053088980544</v>
      </c>
      <c r="E19" s="125">
        <v>4.9130227414626582</v>
      </c>
      <c r="F19" s="125">
        <v>-0.49416017623579167</v>
      </c>
      <c r="G19" s="125">
        <v>0.30850548345360274</v>
      </c>
      <c r="H19" s="125">
        <v>-1.2937867796561475</v>
      </c>
      <c r="I19" s="125">
        <v>-4.697998420351901</v>
      </c>
      <c r="J19" s="125">
        <v>-5.9413677429906997</v>
      </c>
      <c r="K19" s="125">
        <v>-2.3944269448176181</v>
      </c>
      <c r="L19" s="125">
        <v>-5.9227988724550151</v>
      </c>
      <c r="M19" s="125">
        <v>-4.1032836995898663</v>
      </c>
      <c r="N19" s="135">
        <v>-4.6348013996868058</v>
      </c>
      <c r="O19" s="4"/>
      <c r="P19" s="12"/>
      <c r="Q19" s="1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132"/>
      <c r="AN19" s="136"/>
      <c r="AO19" s="136"/>
      <c r="AP19" s="192"/>
    </row>
    <row r="20" spans="1:48" x14ac:dyDescent="0.3">
      <c r="A20" s="39"/>
      <c r="B20" s="158" t="s">
        <v>13</v>
      </c>
      <c r="C20" s="128">
        <v>13.280348550969867</v>
      </c>
      <c r="D20" s="128">
        <v>-4.8164494231498161</v>
      </c>
      <c r="E20" s="128">
        <v>-12.608191381769608</v>
      </c>
      <c r="F20" s="128">
        <v>-5.9276044837527913</v>
      </c>
      <c r="G20" s="128">
        <v>18.566774947182772</v>
      </c>
      <c r="H20" s="128">
        <v>8.9589123053742892</v>
      </c>
      <c r="I20" s="128">
        <v>6.100689551437366</v>
      </c>
      <c r="J20" s="128">
        <v>0.8507128110029738</v>
      </c>
      <c r="K20" s="128">
        <v>-0.89226056648792351</v>
      </c>
      <c r="L20" s="128">
        <v>-12.253593011243991</v>
      </c>
      <c r="M20" s="128">
        <v>-4.0687589867369089</v>
      </c>
      <c r="N20" s="135">
        <v>-6.3595773219568885</v>
      </c>
      <c r="O20" s="4"/>
      <c r="P20" s="12"/>
      <c r="Q20" s="1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132"/>
      <c r="AN20" s="136"/>
      <c r="AO20" s="136"/>
      <c r="AP20" s="192"/>
    </row>
    <row r="21" spans="1:48" x14ac:dyDescent="0.3">
      <c r="A21" s="39"/>
      <c r="B21" s="158" t="s">
        <v>29</v>
      </c>
      <c r="C21" s="128">
        <v>16.912218431732782</v>
      </c>
      <c r="D21" s="128">
        <v>26.794363236212824</v>
      </c>
      <c r="E21" s="128">
        <v>12.151688435654396</v>
      </c>
      <c r="F21" s="128">
        <v>13.999355753911313</v>
      </c>
      <c r="G21" s="128">
        <v>8.3872060006582529</v>
      </c>
      <c r="H21" s="128">
        <v>16.482740617601355</v>
      </c>
      <c r="I21" s="128">
        <v>-0.71277442394575008</v>
      </c>
      <c r="J21" s="128">
        <v>-20.527601142339471</v>
      </c>
      <c r="K21" s="128">
        <v>-7.8579692409477815</v>
      </c>
      <c r="L21" s="128">
        <v>2.6032814521133041</v>
      </c>
      <c r="M21" s="128">
        <v>-4.1152203491679362</v>
      </c>
      <c r="N21" s="135">
        <v>3.4755672794173131</v>
      </c>
      <c r="O21" s="4"/>
      <c r="P21" s="12"/>
      <c r="Q21" s="1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132"/>
      <c r="AN21" s="136"/>
      <c r="AO21" s="136"/>
      <c r="AP21" s="192"/>
    </row>
    <row r="22" spans="1:48" x14ac:dyDescent="0.3">
      <c r="A22" s="39"/>
      <c r="B22" s="158" t="s">
        <v>25</v>
      </c>
      <c r="C22" s="128">
        <v>-2.9935711315634328</v>
      </c>
      <c r="D22" s="128">
        <v>9.9685009619903333</v>
      </c>
      <c r="E22" s="128">
        <v>5.599787790480959</v>
      </c>
      <c r="F22" s="128">
        <v>-1.7387253338833619</v>
      </c>
      <c r="G22" s="128">
        <v>-0.79533441053177834</v>
      </c>
      <c r="H22" s="128">
        <v>-8.1162706737933235</v>
      </c>
      <c r="I22" s="128">
        <v>-11.961615990094721</v>
      </c>
      <c r="J22" s="128">
        <v>-5.38908011653435</v>
      </c>
      <c r="K22" s="128">
        <v>-1.4715207245121209</v>
      </c>
      <c r="L22" s="128">
        <v>-18.663380727716593</v>
      </c>
      <c r="M22" s="128">
        <v>-9.7220216728350124</v>
      </c>
      <c r="N22" s="135">
        <v>-8.3340726776751417</v>
      </c>
      <c r="O22" s="4"/>
      <c r="P22" s="12"/>
      <c r="Q22" s="1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132"/>
      <c r="AN22" s="136"/>
      <c r="AO22" s="136"/>
      <c r="AP22" s="192"/>
    </row>
    <row r="23" spans="1:48" x14ac:dyDescent="0.3">
      <c r="A23" s="39"/>
      <c r="B23" s="158" t="s">
        <v>27</v>
      </c>
      <c r="C23" s="128">
        <v>3.1761671912906575</v>
      </c>
      <c r="D23" s="128">
        <v>-1.6877969456171815</v>
      </c>
      <c r="E23" s="128">
        <v>-3.9392246199341785</v>
      </c>
      <c r="F23" s="128">
        <v>-2.0812619822379474</v>
      </c>
      <c r="G23" s="128">
        <v>-8.4932345773020117</v>
      </c>
      <c r="H23" s="128">
        <v>-12.870314937681293</v>
      </c>
      <c r="I23" s="128">
        <v>-10.120919244577031</v>
      </c>
      <c r="J23" s="128">
        <v>-11.188949920301649</v>
      </c>
      <c r="K23" s="128">
        <v>-11.499217907382153</v>
      </c>
      <c r="L23" s="128">
        <v>-1.67511702346681</v>
      </c>
      <c r="M23" s="128">
        <v>-4.3501029949367664</v>
      </c>
      <c r="N23" s="135">
        <v>-5.2707236406137277</v>
      </c>
      <c r="O23" s="4"/>
      <c r="P23" s="12"/>
      <c r="Q23" s="1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32"/>
      <c r="AN23" s="136"/>
      <c r="AO23" s="136"/>
      <c r="AP23" s="192"/>
    </row>
    <row r="24" spans="1:48" s="3" customFormat="1" ht="14.25" customHeight="1" x14ac:dyDescent="0.25">
      <c r="A24" s="39"/>
      <c r="B24" s="158" t="s">
        <v>30</v>
      </c>
      <c r="C24" s="128">
        <v>-9.6212457374313267</v>
      </c>
      <c r="D24" s="128">
        <v>1.7221108382440287</v>
      </c>
      <c r="E24" s="128">
        <v>3.5218192043203977</v>
      </c>
      <c r="F24" s="128">
        <v>29.63223744096608</v>
      </c>
      <c r="G24" s="128">
        <v>-18.55102700369795</v>
      </c>
      <c r="H24" s="128">
        <v>55.241272931476118</v>
      </c>
      <c r="I24" s="128">
        <v>2.347088648497464</v>
      </c>
      <c r="J24" s="128">
        <v>-18.749277134141462</v>
      </c>
      <c r="K24" s="128">
        <v>10.331312866685582</v>
      </c>
      <c r="L24" s="128">
        <v>-15.53227642970233</v>
      </c>
      <c r="M24" s="128">
        <v>-8.9112675678576831</v>
      </c>
      <c r="N24" s="135">
        <v>3.3092793305670609</v>
      </c>
      <c r="O24" s="4"/>
      <c r="P24" s="12"/>
      <c r="Q24" s="1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132"/>
      <c r="AN24" s="136"/>
      <c r="AO24" s="136"/>
      <c r="AP24" s="192"/>
    </row>
    <row r="25" spans="1:48" s="3" customFormat="1" ht="14.25" customHeight="1" x14ac:dyDescent="0.25">
      <c r="A25" s="39"/>
      <c r="B25" s="158" t="s">
        <v>22</v>
      </c>
      <c r="C25" s="128">
        <v>7.9744374542719543</v>
      </c>
      <c r="D25" s="128">
        <v>5.2611080893764317</v>
      </c>
      <c r="E25" s="128">
        <v>5.1565340967600237</v>
      </c>
      <c r="F25" s="128">
        <v>3.635447707287387</v>
      </c>
      <c r="G25" s="128">
        <v>-0.45136584012384073</v>
      </c>
      <c r="H25" s="128">
        <v>-5.8234053280846627</v>
      </c>
      <c r="I25" s="128">
        <v>-5.0796904731165053</v>
      </c>
      <c r="J25" s="128">
        <v>-9.2561002802991723</v>
      </c>
      <c r="K25" s="128">
        <v>-4.3994461223199384</v>
      </c>
      <c r="L25" s="128">
        <v>-6.0510604887257236</v>
      </c>
      <c r="M25" s="128">
        <v>-6.6830294900884324</v>
      </c>
      <c r="N25" s="135">
        <v>-4.9129935553779873</v>
      </c>
      <c r="O25" s="4"/>
      <c r="P25" s="12"/>
      <c r="Q25" s="1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132"/>
      <c r="AN25" s="136"/>
      <c r="AO25" s="136"/>
      <c r="AP25" s="192"/>
    </row>
    <row r="26" spans="1:48" s="3" customFormat="1" ht="14.25" customHeight="1" x14ac:dyDescent="0.25">
      <c r="A26" s="39"/>
      <c r="B26" s="158" t="s">
        <v>31</v>
      </c>
      <c r="C26" s="128">
        <v>-0.79982546246534225</v>
      </c>
      <c r="D26" s="128">
        <v>2.7530100230947152</v>
      </c>
      <c r="E26" s="128">
        <v>-1.3671607858432799</v>
      </c>
      <c r="F26" s="128">
        <v>0.34833140210359659</v>
      </c>
      <c r="G26" s="128">
        <v>-2.697148134604832</v>
      </c>
      <c r="H26" s="128">
        <v>-2.6493088975621304</v>
      </c>
      <c r="I26" s="128">
        <v>-9.8247581092396175</v>
      </c>
      <c r="J26" s="128">
        <v>-13.281360695806988</v>
      </c>
      <c r="K26" s="128">
        <v>-1.4982965481059485</v>
      </c>
      <c r="L26" s="128">
        <v>-5.9796504405297268</v>
      </c>
      <c r="M26" s="128">
        <v>-6.2527939564892776</v>
      </c>
      <c r="N26" s="135">
        <v>-7.6327438779484886</v>
      </c>
      <c r="O26" s="4"/>
      <c r="P26" s="12"/>
      <c r="Q26" s="1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132"/>
      <c r="AN26" s="136"/>
      <c r="AO26" s="136"/>
      <c r="AP26" s="192"/>
    </row>
    <row r="27" spans="1:48" s="3" customFormat="1" ht="14.25" customHeight="1" x14ac:dyDescent="0.25">
      <c r="A27" s="39"/>
      <c r="B27" s="158" t="s">
        <v>26</v>
      </c>
      <c r="C27" s="128">
        <v>13.466132986488333</v>
      </c>
      <c r="D27" s="128">
        <v>13.160857770855806</v>
      </c>
      <c r="E27" s="128">
        <v>5.0127710401339787</v>
      </c>
      <c r="F27" s="128">
        <v>9.8334134983697918</v>
      </c>
      <c r="G27" s="128">
        <v>5.403472658406705</v>
      </c>
      <c r="H27" s="128">
        <v>8.5963612662575795</v>
      </c>
      <c r="I27" s="128">
        <v>10.913050593700536</v>
      </c>
      <c r="J27" s="128">
        <v>8.1685494145935955</v>
      </c>
      <c r="K27" s="128">
        <v>-0.84097934202097546</v>
      </c>
      <c r="L27" s="128">
        <v>-1.0138879196953665</v>
      </c>
      <c r="M27" s="128">
        <v>-9.8268705875158009</v>
      </c>
      <c r="N27" s="135">
        <v>-2.9770549953130443</v>
      </c>
      <c r="O27" s="4"/>
      <c r="P27" s="12"/>
      <c r="Q27" s="1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132"/>
      <c r="AN27" s="136"/>
      <c r="AO27" s="136"/>
      <c r="AP27" s="192"/>
    </row>
    <row r="28" spans="1:48" s="3" customFormat="1" ht="14.25" customHeight="1" x14ac:dyDescent="0.25">
      <c r="A28" s="39"/>
      <c r="B28" s="158" t="s">
        <v>23</v>
      </c>
      <c r="C28" s="128">
        <v>-2.6374733395848726</v>
      </c>
      <c r="D28" s="128">
        <v>4.4604814367447787</v>
      </c>
      <c r="E28" s="128">
        <v>5.3752123025046394</v>
      </c>
      <c r="F28" s="128">
        <v>-3.8079014979904735</v>
      </c>
      <c r="G28" s="128">
        <v>3.3189000042031402</v>
      </c>
      <c r="H28" s="128">
        <v>10.08984930560044</v>
      </c>
      <c r="I28" s="128">
        <v>5.8541110538060881</v>
      </c>
      <c r="J28" s="128">
        <v>-7.2205677317328192</v>
      </c>
      <c r="K28" s="128">
        <v>-2.1563763856895624</v>
      </c>
      <c r="L28" s="128">
        <v>5.9167592940254421</v>
      </c>
      <c r="M28" s="128">
        <v>-2.8470484481750158</v>
      </c>
      <c r="N28" s="135">
        <v>-7.4742451767627287</v>
      </c>
      <c r="O28" s="4"/>
      <c r="P28" s="12"/>
      <c r="Q28" s="1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132"/>
      <c r="AN28" s="192"/>
      <c r="AO28" s="192"/>
      <c r="AP28" s="192"/>
    </row>
    <row r="29" spans="1:48" s="3" customFormat="1" ht="14.25" customHeight="1" x14ac:dyDescent="0.25">
      <c r="A29" s="39"/>
      <c r="B29" s="158" t="s">
        <v>28</v>
      </c>
      <c r="C29" s="128">
        <v>-1.4867686464187235</v>
      </c>
      <c r="D29" s="128">
        <v>2.4796328620500852</v>
      </c>
      <c r="E29" s="128">
        <v>-5.2640180938256069</v>
      </c>
      <c r="F29" s="128">
        <v>4.3498255603813263</v>
      </c>
      <c r="G29" s="128">
        <v>2.7046660276801582</v>
      </c>
      <c r="H29" s="128">
        <v>-3.7353707446047935</v>
      </c>
      <c r="I29" s="128">
        <v>-5.5822337971731306</v>
      </c>
      <c r="J29" s="128">
        <v>0.14822721471206002</v>
      </c>
      <c r="K29" s="128">
        <v>4.9470666834773525</v>
      </c>
      <c r="L29" s="128">
        <v>-11.479662821050029</v>
      </c>
      <c r="M29" s="128">
        <v>-9.6317377872322858</v>
      </c>
      <c r="N29" s="135">
        <v>-4.5941699236605515</v>
      </c>
      <c r="O29" s="4"/>
      <c r="P29" s="12"/>
      <c r="Q29" s="1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132"/>
    </row>
    <row r="30" spans="1:48" s="3" customFormat="1" ht="14.25" customHeight="1" x14ac:dyDescent="0.25">
      <c r="A30" s="39"/>
      <c r="B30" s="157" t="s">
        <v>6</v>
      </c>
      <c r="C30" s="124">
        <v>6.3484873340155401</v>
      </c>
      <c r="D30" s="124">
        <v>5.1959988937273272</v>
      </c>
      <c r="E30" s="124">
        <v>3.7491233472474406</v>
      </c>
      <c r="F30" s="124">
        <v>0.96871988517672758</v>
      </c>
      <c r="G30" s="124">
        <v>0.63946897276243586</v>
      </c>
      <c r="H30" s="124">
        <v>-1.1172505105893848</v>
      </c>
      <c r="I30" s="124">
        <v>-3.0726537697175593</v>
      </c>
      <c r="J30" s="124">
        <v>-7.5514382178397792</v>
      </c>
      <c r="K30" s="124">
        <v>-2.0926245261265963</v>
      </c>
      <c r="L30" s="124">
        <v>-5.2609841223454357</v>
      </c>
      <c r="M30" s="124">
        <v>-6.0171720148062153</v>
      </c>
      <c r="N30" s="135">
        <v>-6.4115153390414186</v>
      </c>
      <c r="O30" s="4"/>
      <c r="P30" s="12"/>
      <c r="Q30" s="1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132"/>
    </row>
    <row r="31" spans="1:48" s="3" customFormat="1" ht="14.25" customHeight="1" x14ac:dyDescent="0.25">
      <c r="A31" s="39"/>
      <c r="B31" s="158" t="s">
        <v>21</v>
      </c>
      <c r="C31" s="128">
        <v>6.6252555040956729</v>
      </c>
      <c r="D31" s="128">
        <v>2.6634345841250795</v>
      </c>
      <c r="E31" s="128">
        <v>2.2565518989344335</v>
      </c>
      <c r="F31" s="128">
        <v>-2.2356877936261954</v>
      </c>
      <c r="G31" s="128">
        <v>-3.9935643796767617</v>
      </c>
      <c r="H31" s="128">
        <v>-3.0986865831028942</v>
      </c>
      <c r="I31" s="128">
        <v>-6.3929354412436084</v>
      </c>
      <c r="J31" s="128">
        <v>-8.9682425387622722</v>
      </c>
      <c r="K31" s="128">
        <v>-2.7049236554788525</v>
      </c>
      <c r="L31" s="128">
        <v>-1.9128868342600858</v>
      </c>
      <c r="M31" s="128">
        <v>-5.9401040562538476</v>
      </c>
      <c r="N31" s="135">
        <v>-7.0712146993797464</v>
      </c>
      <c r="O31" s="4"/>
      <c r="P31" s="12"/>
      <c r="Q31" s="1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132"/>
    </row>
    <row r="32" spans="1:48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32"/>
    </row>
    <row r="33" spans="1:50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132"/>
    </row>
    <row r="34" spans="1:50" s="3" customFormat="1" ht="14.25" customHeight="1" x14ac:dyDescent="0.25">
      <c r="A34" s="39"/>
      <c r="B34" s="215" t="s">
        <v>33</v>
      </c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4"/>
      <c r="P34" s="12"/>
      <c r="Q34" s="1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132"/>
      <c r="AJ34" s="130"/>
      <c r="AK34" s="27"/>
      <c r="AL34" s="27"/>
      <c r="AN34" s="27"/>
      <c r="AW34" s="15"/>
      <c r="AX34" s="15"/>
    </row>
    <row r="35" spans="1:50" s="3" customFormat="1" ht="14.25" customHeight="1" x14ac:dyDescent="0.25">
      <c r="A35" s="39"/>
      <c r="B35" s="213" t="s">
        <v>80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4"/>
      <c r="P35" s="12"/>
      <c r="Q35" s="1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32"/>
      <c r="AJ35" s="130"/>
      <c r="AK35" s="27"/>
      <c r="AL35" s="27"/>
      <c r="AN35" s="27"/>
      <c r="AW35" s="15"/>
      <c r="AX35" s="15"/>
    </row>
    <row r="36" spans="1:50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132"/>
      <c r="AI36" s="27"/>
      <c r="AJ36" s="27"/>
      <c r="AN36" s="27"/>
      <c r="AW36" s="15"/>
      <c r="AX36" s="15"/>
    </row>
    <row r="37" spans="1:50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132"/>
      <c r="AI37" s="86"/>
      <c r="AJ37" s="193"/>
      <c r="AL37" s="200" t="s">
        <v>2</v>
      </c>
      <c r="AM37" s="195" t="s">
        <v>6</v>
      </c>
      <c r="AN37" s="86"/>
      <c r="AO37" s="86"/>
      <c r="AW37" s="15"/>
      <c r="AX37" s="15"/>
    </row>
    <row r="38" spans="1:50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132"/>
      <c r="AI38" s="86" t="s">
        <v>102</v>
      </c>
      <c r="AJ38" s="196">
        <v>2022</v>
      </c>
      <c r="AK38" s="195" t="s">
        <v>120</v>
      </c>
      <c r="AL38" s="27">
        <v>4.5285880030629722</v>
      </c>
      <c r="AM38" s="27">
        <v>6.3484873340155401</v>
      </c>
      <c r="AN38" s="86"/>
      <c r="AO38" s="86"/>
      <c r="AW38" s="15"/>
      <c r="AX38" s="15"/>
    </row>
    <row r="39" spans="1:50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132"/>
      <c r="AI39" s="3" t="s">
        <v>101</v>
      </c>
      <c r="AJ39" s="193" t="s">
        <v>8</v>
      </c>
      <c r="AK39" s="195" t="s">
        <v>121</v>
      </c>
      <c r="AL39" s="27">
        <v>5.7531053088980544</v>
      </c>
      <c r="AM39" s="27">
        <v>5.1959988937273272</v>
      </c>
      <c r="AN39" s="86"/>
      <c r="AO39" s="86"/>
      <c r="AW39" s="15"/>
      <c r="AX39" s="15"/>
    </row>
    <row r="40" spans="1:50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32"/>
      <c r="AI40" s="3" t="s">
        <v>104</v>
      </c>
      <c r="AJ40" s="193" t="s">
        <v>8</v>
      </c>
      <c r="AK40" s="195" t="s">
        <v>122</v>
      </c>
      <c r="AL40" s="27">
        <v>4.9130227414626582</v>
      </c>
      <c r="AM40" s="27">
        <v>3.7491233472474406</v>
      </c>
      <c r="AN40" s="86"/>
      <c r="AO40" s="86"/>
      <c r="AW40" s="15"/>
      <c r="AX40" s="15"/>
    </row>
    <row r="41" spans="1:50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32"/>
      <c r="AI41" s="3" t="s">
        <v>105</v>
      </c>
      <c r="AJ41" s="193" t="s">
        <v>8</v>
      </c>
      <c r="AK41" s="195" t="s">
        <v>123</v>
      </c>
      <c r="AL41" s="27">
        <v>-0.49416017623579167</v>
      </c>
      <c r="AM41" s="27">
        <v>0.96871988517672758</v>
      </c>
      <c r="AN41" s="86"/>
      <c r="AO41" s="86"/>
      <c r="AW41" s="15"/>
      <c r="AX41" s="15"/>
    </row>
    <row r="42" spans="1:50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32"/>
      <c r="AI42" s="3" t="s">
        <v>106</v>
      </c>
      <c r="AJ42" s="193">
        <v>2023</v>
      </c>
      <c r="AK42" s="195" t="s">
        <v>124</v>
      </c>
      <c r="AL42" s="27">
        <v>0.30850548345360274</v>
      </c>
      <c r="AM42" s="27">
        <v>0.63946897276243586</v>
      </c>
      <c r="AN42" s="86"/>
      <c r="AO42" s="86"/>
      <c r="AW42" s="15"/>
      <c r="AX42" s="15"/>
    </row>
    <row r="43" spans="1:50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I43" s="3" t="s">
        <v>107</v>
      </c>
      <c r="AJ43" s="193" t="s">
        <v>8</v>
      </c>
      <c r="AK43" s="201" t="s">
        <v>125</v>
      </c>
      <c r="AL43" s="86">
        <v>-1.2937867796561475</v>
      </c>
      <c r="AM43" s="86">
        <v>-1.1172505105893848</v>
      </c>
      <c r="AN43" s="86"/>
      <c r="AO43" s="86"/>
      <c r="AW43" s="15"/>
      <c r="AX43" s="15"/>
    </row>
    <row r="44" spans="1:50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I44" s="3" t="s">
        <v>108</v>
      </c>
      <c r="AJ44" s="193" t="s">
        <v>8</v>
      </c>
      <c r="AK44" s="201" t="s">
        <v>126</v>
      </c>
      <c r="AL44" s="86">
        <v>-4.697998420351901</v>
      </c>
      <c r="AM44" s="86">
        <v>-3.0726537697175593</v>
      </c>
      <c r="AN44" s="86"/>
      <c r="AO44" s="86"/>
      <c r="AW44" s="15"/>
      <c r="AX44" s="15"/>
    </row>
    <row r="45" spans="1:50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I45" s="3" t="s">
        <v>110</v>
      </c>
      <c r="AJ45" s="193" t="s">
        <v>8</v>
      </c>
      <c r="AK45" s="201" t="s">
        <v>127</v>
      </c>
      <c r="AL45" s="86">
        <v>-5.9413677429906997</v>
      </c>
      <c r="AM45" s="86">
        <v>-7.5514382178397792</v>
      </c>
      <c r="AN45" s="86"/>
      <c r="AO45" s="86"/>
      <c r="AW45" s="15"/>
      <c r="AX45" s="15"/>
    </row>
    <row r="46" spans="1:50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I46" s="3" t="s">
        <v>112</v>
      </c>
      <c r="AJ46" s="193" t="s">
        <v>8</v>
      </c>
      <c r="AK46" s="201" t="s">
        <v>128</v>
      </c>
      <c r="AL46" s="86">
        <v>-2.3944269448176181</v>
      </c>
      <c r="AM46" s="86">
        <v>-2.0926245261265963</v>
      </c>
      <c r="AN46" s="86"/>
      <c r="AO46" s="86"/>
      <c r="AW46" s="15"/>
      <c r="AX46" s="15"/>
    </row>
    <row r="47" spans="1:50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I47" s="3" t="s">
        <v>114</v>
      </c>
      <c r="AJ47" s="193" t="s">
        <v>8</v>
      </c>
      <c r="AK47" s="201" t="s">
        <v>129</v>
      </c>
      <c r="AL47" s="86">
        <v>-5.9227988724550151</v>
      </c>
      <c r="AM47" s="86">
        <v>-5.2609841223454357</v>
      </c>
      <c r="AN47" s="86"/>
      <c r="AO47" s="86"/>
      <c r="AW47" s="15"/>
      <c r="AX47" s="15"/>
    </row>
    <row r="48" spans="1:50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I48" s="193" t="s">
        <v>115</v>
      </c>
      <c r="AJ48" s="193" t="s">
        <v>8</v>
      </c>
      <c r="AK48" s="201" t="s">
        <v>130</v>
      </c>
      <c r="AL48" s="86">
        <v>-4.1032836995898663</v>
      </c>
      <c r="AM48" s="86">
        <v>-6.0171720148062153</v>
      </c>
      <c r="AN48" s="86"/>
      <c r="AO48" s="86"/>
      <c r="AW48" s="15"/>
      <c r="AX48" s="15"/>
    </row>
    <row r="49" spans="1:50" s="3" customFormat="1" ht="14.25" customHeight="1" x14ac:dyDescent="0.25">
      <c r="A49" s="39"/>
      <c r="B49" s="211" t="s">
        <v>34</v>
      </c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4"/>
      <c r="P49" s="12"/>
      <c r="Q49" s="1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I49" s="3" t="s">
        <v>103</v>
      </c>
      <c r="AJ49" s="193" t="s">
        <v>8</v>
      </c>
      <c r="AK49" s="201" t="s">
        <v>131</v>
      </c>
      <c r="AL49" s="86">
        <v>-4.6348013996868058</v>
      </c>
      <c r="AM49" s="86">
        <v>-6.4115153390414186</v>
      </c>
      <c r="AN49" s="86"/>
      <c r="AO49" s="86"/>
      <c r="AW49" s="15"/>
      <c r="AX49" s="15"/>
    </row>
    <row r="50" spans="1:50" s="3" customFormat="1" ht="14.25" customHeight="1" x14ac:dyDescent="0.25">
      <c r="A50" s="39"/>
      <c r="B50" s="212" t="s">
        <v>80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4"/>
      <c r="P50" s="12"/>
      <c r="Q50" s="1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I50" s="193"/>
      <c r="AJ50" s="193"/>
      <c r="AK50" s="86"/>
      <c r="AL50" s="86"/>
      <c r="AN50" s="86"/>
      <c r="AO50" s="86"/>
      <c r="AW50" s="15"/>
      <c r="AX50" s="15"/>
    </row>
    <row r="51" spans="1:50" s="3" customFormat="1" ht="14.25" customHeight="1" x14ac:dyDescent="0.25">
      <c r="A51" s="39"/>
      <c r="B51" s="73"/>
      <c r="C51" s="129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I51" s="2"/>
      <c r="AJ51" s="193"/>
      <c r="AK51" s="86"/>
      <c r="AL51" s="86"/>
      <c r="AN51" s="86"/>
      <c r="AO51" s="86"/>
      <c r="AW51" s="15"/>
      <c r="AX51" s="15"/>
    </row>
    <row r="52" spans="1:50" s="3" customFormat="1" ht="13.2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I52" s="2"/>
      <c r="AJ52" s="193"/>
      <c r="AK52" s="86"/>
      <c r="AL52" s="86"/>
      <c r="AN52" s="86"/>
      <c r="AO52" s="86"/>
      <c r="AW52" s="15"/>
      <c r="AX52" s="15"/>
    </row>
    <row r="53" spans="1:50" s="3" customFormat="1" ht="13.2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I53" s="2"/>
      <c r="AJ53" s="193"/>
      <c r="AK53" s="198"/>
      <c r="AL53" s="198"/>
      <c r="AN53" s="86"/>
      <c r="AO53" s="86"/>
      <c r="AW53" s="15"/>
      <c r="AX53" s="15"/>
    </row>
    <row r="54" spans="1:50" s="3" customFormat="1" ht="13.2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I54" s="2"/>
      <c r="AJ54" s="193"/>
      <c r="AK54" s="198"/>
      <c r="AL54" s="198"/>
      <c r="AN54" s="86"/>
      <c r="AO54" s="86"/>
      <c r="AW54" s="15"/>
      <c r="AX54" s="15"/>
    </row>
    <row r="55" spans="1:50" s="3" customFormat="1" ht="13.2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I55" s="2"/>
      <c r="AJ55" s="193"/>
      <c r="AK55" s="198"/>
      <c r="AL55" s="198"/>
      <c r="AW55" s="15"/>
      <c r="AX55" s="15"/>
    </row>
    <row r="56" spans="1:50" s="3" customFormat="1" ht="13.2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I56" s="2"/>
      <c r="AJ56" s="193"/>
      <c r="AK56" s="198"/>
      <c r="AL56" s="198"/>
      <c r="AW56" s="15"/>
      <c r="AX56" s="15"/>
    </row>
    <row r="57" spans="1:50" s="3" customFormat="1" ht="13.2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I57" s="2"/>
      <c r="AJ57" s="193"/>
      <c r="AK57" s="198"/>
      <c r="AL57" s="198"/>
      <c r="AW57" s="15"/>
      <c r="AX57" s="15"/>
    </row>
    <row r="58" spans="1:50" s="3" customFormat="1" ht="13.2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I58" s="2"/>
      <c r="AJ58" s="193"/>
      <c r="AK58" s="198"/>
      <c r="AL58" s="198"/>
      <c r="AW58" s="15"/>
      <c r="AX58" s="15"/>
    </row>
    <row r="59" spans="1:50" s="3" customFormat="1" ht="13.2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193"/>
      <c r="AJ59" s="193"/>
      <c r="AK59" s="198"/>
      <c r="AL59" s="198"/>
      <c r="AW59" s="15"/>
      <c r="AX59" s="15"/>
    </row>
    <row r="60" spans="1:50" x14ac:dyDescent="0.3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193"/>
      <c r="AK60" s="198"/>
      <c r="AL60" s="198"/>
      <c r="AW60" s="15"/>
      <c r="AX60" s="15"/>
    </row>
    <row r="61" spans="1:50" x14ac:dyDescent="0.3">
      <c r="A61" s="39"/>
      <c r="O61" s="4"/>
      <c r="P61" s="12"/>
      <c r="Q61" s="1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193"/>
      <c r="AK61" s="198"/>
      <c r="AL61" s="198"/>
      <c r="AW61" s="15"/>
      <c r="AX61" s="15"/>
    </row>
    <row r="62" spans="1:50" x14ac:dyDescent="0.3">
      <c r="A62" s="33" t="s">
        <v>14</v>
      </c>
      <c r="O62" s="4"/>
      <c r="P62" s="12"/>
      <c r="Q62" s="1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193"/>
      <c r="AK62" s="198"/>
      <c r="AL62" s="198"/>
      <c r="AW62" s="15"/>
      <c r="AX62" s="15"/>
    </row>
    <row r="63" spans="1:50" x14ac:dyDescent="0.3">
      <c r="A63" s="33" t="s">
        <v>15</v>
      </c>
      <c r="O63" s="4"/>
      <c r="P63" s="12"/>
      <c r="Q63" s="1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193"/>
      <c r="AJ63" s="193"/>
      <c r="AK63" s="198"/>
      <c r="AL63" s="198"/>
      <c r="AW63" s="15"/>
      <c r="AX63" s="15"/>
    </row>
    <row r="64" spans="1:50" x14ac:dyDescent="0.3">
      <c r="A64" s="33" t="s">
        <v>73</v>
      </c>
      <c r="O64" s="4"/>
      <c r="P64" s="12"/>
      <c r="Q64" s="1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86"/>
      <c r="AJ64" s="193"/>
      <c r="AK64" s="198"/>
      <c r="AL64" s="198"/>
      <c r="AW64" s="15"/>
      <c r="AX64" s="15"/>
    </row>
    <row r="65" spans="1:50" x14ac:dyDescent="0.3">
      <c r="A65" s="34" t="s">
        <v>111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I65" s="86"/>
      <c r="AJ65" s="193"/>
      <c r="AK65" s="198"/>
      <c r="AL65" s="198"/>
      <c r="AW65" s="15"/>
      <c r="AX65" s="15"/>
    </row>
    <row r="66" spans="1:50" x14ac:dyDescent="0.3">
      <c r="AI66" s="86"/>
      <c r="AJ66" s="193"/>
      <c r="AK66" s="198"/>
      <c r="AL66" s="198"/>
      <c r="AW66" s="15"/>
      <c r="AX66" s="15"/>
    </row>
    <row r="67" spans="1:50" x14ac:dyDescent="0.3">
      <c r="AI67" s="2"/>
      <c r="AJ67" s="193"/>
      <c r="AK67" s="198"/>
      <c r="AL67" s="198"/>
      <c r="AW67" s="15"/>
      <c r="AX67" s="15"/>
    </row>
    <row r="68" spans="1:50" x14ac:dyDescent="0.3">
      <c r="AI68" s="2"/>
      <c r="AJ68" s="193"/>
      <c r="AK68" s="198"/>
      <c r="AL68" s="198"/>
      <c r="AW68" s="15"/>
      <c r="AX68" s="15"/>
    </row>
    <row r="69" spans="1:50" x14ac:dyDescent="0.3">
      <c r="AI69" s="2"/>
      <c r="AJ69" s="193"/>
      <c r="AK69" s="198"/>
      <c r="AL69" s="198"/>
      <c r="AW69" s="15"/>
      <c r="AX69" s="15"/>
    </row>
    <row r="70" spans="1:50" x14ac:dyDescent="0.3">
      <c r="AI70" s="2"/>
      <c r="AJ70" s="193"/>
      <c r="AK70" s="198"/>
      <c r="AL70" s="198"/>
      <c r="AW70" s="15"/>
      <c r="AX70" s="15"/>
    </row>
    <row r="71" spans="1:50" x14ac:dyDescent="0.3">
      <c r="AI71" s="2"/>
      <c r="AJ71" s="193"/>
      <c r="AK71" s="198"/>
      <c r="AL71" s="198"/>
      <c r="AW71" s="15"/>
      <c r="AX71" s="15"/>
    </row>
    <row r="72" spans="1:50" x14ac:dyDescent="0.3">
      <c r="AI72" s="2"/>
      <c r="AJ72" s="193"/>
      <c r="AK72" s="198"/>
      <c r="AL72" s="198"/>
      <c r="AW72" s="15"/>
      <c r="AX72" s="15"/>
    </row>
    <row r="73" spans="1:50" x14ac:dyDescent="0.3">
      <c r="AI73" s="2"/>
      <c r="AJ73" s="193"/>
      <c r="AK73" s="198"/>
      <c r="AL73" s="198"/>
      <c r="AW73" s="15"/>
      <c r="AX73" s="15"/>
    </row>
    <row r="74" spans="1:50" x14ac:dyDescent="0.3">
      <c r="AI74" s="2"/>
      <c r="AJ74" s="193"/>
      <c r="AK74" s="198"/>
      <c r="AL74" s="198"/>
      <c r="AW74" s="15"/>
      <c r="AX74" s="15"/>
    </row>
    <row r="75" spans="1:50" x14ac:dyDescent="0.3">
      <c r="AI75" s="2"/>
      <c r="AJ75" s="2"/>
      <c r="AK75" s="2"/>
      <c r="AL75" s="2"/>
      <c r="AW75" s="15"/>
      <c r="AX75" s="15"/>
    </row>
    <row r="76" spans="1:50" x14ac:dyDescent="0.3">
      <c r="AI76" s="2"/>
      <c r="AJ76" s="2"/>
      <c r="AK76" s="2"/>
      <c r="AL76" s="2"/>
      <c r="AW76" s="15"/>
      <c r="AX76" s="15"/>
    </row>
    <row r="77" spans="1:50" x14ac:dyDescent="0.3">
      <c r="AW77" s="15"/>
      <c r="AX77" s="15"/>
    </row>
    <row r="78" spans="1:50" x14ac:dyDescent="0.3">
      <c r="AW78" s="15"/>
      <c r="AX78" s="15"/>
    </row>
    <row r="79" spans="1:50" x14ac:dyDescent="0.3">
      <c r="AW79" s="15"/>
      <c r="AX79" s="15"/>
    </row>
    <row r="80" spans="1:50" x14ac:dyDescent="0.3">
      <c r="AW80" s="15"/>
      <c r="AX80" s="15"/>
    </row>
    <row r="81" spans="49:50" x14ac:dyDescent="0.3">
      <c r="AW81" s="15"/>
      <c r="AX81" s="15"/>
    </row>
    <row r="82" spans="49:50" x14ac:dyDescent="0.3">
      <c r="AW82" s="15"/>
      <c r="AX82" s="15"/>
    </row>
    <row r="83" spans="49:50" x14ac:dyDescent="0.3">
      <c r="AW83" s="15"/>
      <c r="AX83" s="15"/>
    </row>
    <row r="84" spans="49:50" x14ac:dyDescent="0.3">
      <c r="AW84" s="15"/>
      <c r="AX84" s="15"/>
    </row>
    <row r="85" spans="49:50" x14ac:dyDescent="0.3">
      <c r="AW85" s="15"/>
      <c r="AX85" s="15"/>
    </row>
    <row r="86" spans="49:50" x14ac:dyDescent="0.3">
      <c r="AW86" s="15"/>
      <c r="AX86" s="15"/>
    </row>
    <row r="87" spans="49:50" x14ac:dyDescent="0.3">
      <c r="AW87" s="15"/>
      <c r="AX87" s="15"/>
    </row>
    <row r="88" spans="49:50" x14ac:dyDescent="0.3">
      <c r="AW88" s="15"/>
      <c r="AX88" s="15"/>
    </row>
    <row r="89" spans="49:50" x14ac:dyDescent="0.3">
      <c r="AW89" s="15"/>
      <c r="AX89" s="15"/>
    </row>
    <row r="90" spans="49:50" x14ac:dyDescent="0.3">
      <c r="AW90" s="15"/>
      <c r="AX90" s="15"/>
    </row>
    <row r="91" spans="49:50" x14ac:dyDescent="0.3">
      <c r="AW91" s="15"/>
      <c r="AX91" s="15"/>
    </row>
    <row r="92" spans="49:50" x14ac:dyDescent="0.3">
      <c r="AW92" s="15"/>
      <c r="AX92" s="15"/>
    </row>
    <row r="93" spans="49:50" x14ac:dyDescent="0.3">
      <c r="AW93" s="15"/>
      <c r="AX93" s="15"/>
    </row>
  </sheetData>
  <sortState xmlns:xlrd2="http://schemas.microsoft.com/office/spreadsheetml/2017/richdata2" ref="B17:N31">
    <sortCondition ref="B17"/>
  </sortState>
  <mergeCells count="8">
    <mergeCell ref="B12:N12"/>
    <mergeCell ref="B13:N13"/>
    <mergeCell ref="B49:N49"/>
    <mergeCell ref="B50:N50"/>
    <mergeCell ref="B34:N34"/>
    <mergeCell ref="B35:N35"/>
    <mergeCell ref="C15:F15"/>
    <mergeCell ref="G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3"/>
    <pageSetUpPr fitToPage="1"/>
  </sheetPr>
  <dimension ref="A1:AW66"/>
  <sheetViews>
    <sheetView topLeftCell="A34" zoomScaleNormal="100" workbookViewId="0">
      <selection activeCell="B49" sqref="B49:N49"/>
    </sheetView>
  </sheetViews>
  <sheetFormatPr baseColWidth="10" defaultColWidth="10.88671875" defaultRowHeight="13.2" x14ac:dyDescent="0.25"/>
  <cols>
    <col min="1" max="1" width="5.6640625" style="10" customWidth="1"/>
    <col min="2" max="2" width="22.33203125" style="10" customWidth="1"/>
    <col min="3" max="14" width="10.6640625" style="10" customWidth="1"/>
    <col min="15" max="22" width="5.6640625" style="10" customWidth="1"/>
    <col min="23" max="33" width="5.6640625" style="3" customWidth="1"/>
    <col min="34" max="34" width="7.109375" style="3" customWidth="1"/>
    <col min="35" max="35" width="11" style="3" customWidth="1"/>
    <col min="36" max="36" width="10.88671875" style="3" customWidth="1"/>
    <col min="37" max="37" width="10.88671875" style="3"/>
    <col min="38" max="38" width="12.88671875" style="3" customWidth="1"/>
    <col min="39" max="49" width="10.88671875" style="3"/>
    <col min="50" max="16384" width="10.88671875" style="10"/>
  </cols>
  <sheetData>
    <row r="1" spans="1:49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84"/>
      <c r="Q1" s="184"/>
      <c r="R1" s="184"/>
      <c r="S1" s="184"/>
      <c r="T1" s="184"/>
      <c r="U1" s="184"/>
      <c r="V1" s="184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9"/>
    </row>
    <row r="2" spans="1:49" x14ac:dyDescent="0.25">
      <c r="A2" s="39"/>
      <c r="B2" s="160"/>
      <c r="C2" s="160"/>
      <c r="D2" s="160"/>
      <c r="E2" s="160"/>
      <c r="F2" s="160"/>
      <c r="G2" s="160"/>
      <c r="H2" s="160"/>
      <c r="I2" s="160"/>
      <c r="J2" s="68"/>
      <c r="K2" s="68"/>
      <c r="L2" s="68"/>
      <c r="M2" s="68"/>
      <c r="N2" s="68"/>
      <c r="O2" s="41"/>
      <c r="P2" s="184"/>
      <c r="Q2" s="184"/>
      <c r="R2" s="184"/>
      <c r="S2" s="184"/>
      <c r="T2" s="184"/>
      <c r="U2" s="184"/>
      <c r="V2" s="184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9"/>
    </row>
    <row r="3" spans="1:49" x14ac:dyDescent="0.25">
      <c r="A3" s="39"/>
      <c r="B3" s="160"/>
      <c r="C3" s="160"/>
      <c r="D3" s="160"/>
      <c r="E3" s="160"/>
      <c r="F3" s="160"/>
      <c r="G3" s="160"/>
      <c r="H3" s="160"/>
      <c r="I3" s="160"/>
      <c r="J3" s="68"/>
      <c r="K3" s="68"/>
      <c r="L3" s="68"/>
      <c r="M3" s="68"/>
      <c r="N3" s="68"/>
      <c r="O3" s="41"/>
      <c r="P3" s="184"/>
      <c r="Q3" s="184"/>
      <c r="R3" s="184"/>
      <c r="S3" s="184"/>
      <c r="T3" s="184"/>
      <c r="U3" s="184"/>
      <c r="V3" s="184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9"/>
    </row>
    <row r="4" spans="1:49" x14ac:dyDescent="0.25">
      <c r="A4" s="39"/>
      <c r="B4" s="160"/>
      <c r="C4" s="160"/>
      <c r="D4" s="160"/>
      <c r="E4" s="160"/>
      <c r="F4" s="160"/>
      <c r="G4" s="160"/>
      <c r="H4" s="160"/>
      <c r="I4" s="160"/>
      <c r="J4" s="68"/>
      <c r="K4" s="68"/>
      <c r="L4" s="68"/>
      <c r="M4" s="68"/>
      <c r="N4" s="68"/>
      <c r="O4" s="41"/>
      <c r="P4" s="184"/>
      <c r="Q4" s="184"/>
      <c r="R4" s="184"/>
      <c r="S4" s="184"/>
      <c r="T4" s="184"/>
      <c r="U4" s="184"/>
      <c r="V4" s="184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9"/>
    </row>
    <row r="5" spans="1:49" x14ac:dyDescent="0.25">
      <c r="A5" s="39"/>
      <c r="B5" s="40"/>
      <c r="C5" s="40"/>
      <c r="D5" s="40"/>
      <c r="E5" s="40"/>
      <c r="F5" s="40"/>
      <c r="G5" s="40"/>
      <c r="H5" s="40"/>
      <c r="I5" s="40"/>
      <c r="J5" s="68"/>
      <c r="K5" s="68"/>
      <c r="L5" s="68"/>
      <c r="M5" s="68"/>
      <c r="N5" s="68"/>
      <c r="O5" s="41"/>
      <c r="P5" s="184"/>
      <c r="Q5" s="184"/>
      <c r="R5" s="184"/>
      <c r="S5" s="184"/>
      <c r="T5" s="184"/>
      <c r="U5" s="184"/>
      <c r="V5" s="184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9"/>
      <c r="AI5" s="2"/>
      <c r="AJ5" s="2"/>
      <c r="AK5" s="2"/>
      <c r="AL5" s="2"/>
      <c r="AM5" s="2"/>
    </row>
    <row r="6" spans="1:49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84"/>
      <c r="Q6" s="184"/>
      <c r="R6" s="184"/>
      <c r="S6" s="184"/>
      <c r="T6" s="184"/>
      <c r="U6" s="184"/>
      <c r="V6" s="184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9"/>
      <c r="AI6" s="86"/>
      <c r="AJ6" s="193"/>
      <c r="AK6" s="194"/>
      <c r="AL6" s="27"/>
      <c r="AM6" s="2"/>
    </row>
    <row r="7" spans="1:49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184"/>
      <c r="Q7" s="184"/>
      <c r="R7" s="184"/>
      <c r="S7" s="184"/>
      <c r="T7" s="184"/>
      <c r="U7" s="184"/>
      <c r="V7" s="184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9"/>
      <c r="AI7" s="86"/>
      <c r="AJ7" s="193"/>
      <c r="AK7" s="27"/>
      <c r="AL7" s="27"/>
      <c r="AM7" s="2"/>
    </row>
    <row r="8" spans="1:49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I8" s="2"/>
      <c r="AJ8" s="193"/>
      <c r="AK8" s="27"/>
      <c r="AL8" s="27"/>
      <c r="AM8" s="2"/>
    </row>
    <row r="9" spans="1:49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I9" s="2"/>
      <c r="AJ9" s="193"/>
      <c r="AK9" s="27"/>
      <c r="AL9" s="27"/>
      <c r="AM9" s="2"/>
    </row>
    <row r="10" spans="1:49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I10" s="2"/>
      <c r="AJ10" s="193"/>
      <c r="AK10" s="27"/>
      <c r="AL10" s="27"/>
      <c r="AM10" s="2"/>
    </row>
    <row r="11" spans="1:49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I11" s="2"/>
      <c r="AJ11" s="193"/>
      <c r="AK11" s="27"/>
      <c r="AL11" s="27"/>
      <c r="AM11" s="2"/>
    </row>
    <row r="12" spans="1:49" x14ac:dyDescent="0.25">
      <c r="A12" s="12"/>
      <c r="B12" s="214" t="s">
        <v>32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4"/>
      <c r="P12" s="12"/>
      <c r="Q12" s="12"/>
      <c r="R12" s="12"/>
      <c r="S12" s="12"/>
      <c r="T12" s="12"/>
      <c r="U12" s="12"/>
      <c r="V12" s="1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132"/>
      <c r="AI12" s="2"/>
      <c r="AJ12" s="193"/>
      <c r="AK12" s="86"/>
      <c r="AL12" s="86"/>
      <c r="AM12" s="2"/>
    </row>
    <row r="13" spans="1:49" x14ac:dyDescent="0.25">
      <c r="A13" s="12"/>
      <c r="B13" s="218" t="s">
        <v>113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4"/>
      <c r="P13" s="12"/>
      <c r="Q13" s="12"/>
      <c r="R13" s="12"/>
      <c r="S13" s="12"/>
      <c r="T13" s="12"/>
      <c r="U13" s="12"/>
      <c r="V13" s="1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132"/>
      <c r="AI13" s="86"/>
      <c r="AJ13" s="193"/>
      <c r="AK13" s="86"/>
      <c r="AL13" s="86"/>
      <c r="AM13" s="2"/>
    </row>
    <row r="14" spans="1:49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132"/>
      <c r="AI14" s="2"/>
      <c r="AJ14" s="193"/>
      <c r="AK14" s="86"/>
      <c r="AL14" s="86"/>
      <c r="AM14" s="2"/>
    </row>
    <row r="15" spans="1:49" ht="15.75" customHeight="1" x14ac:dyDescent="0.25">
      <c r="A15" s="39"/>
      <c r="B15" s="120"/>
      <c r="C15" s="216" t="s">
        <v>94</v>
      </c>
      <c r="D15" s="216"/>
      <c r="E15" s="216"/>
      <c r="F15" s="216"/>
      <c r="G15" s="216" t="s">
        <v>98</v>
      </c>
      <c r="H15" s="216"/>
      <c r="I15" s="216"/>
      <c r="J15" s="216"/>
      <c r="K15" s="216"/>
      <c r="L15" s="216"/>
      <c r="M15" s="216"/>
      <c r="N15" s="216"/>
      <c r="O15" s="4"/>
      <c r="P15" s="12"/>
      <c r="Q15" s="12"/>
      <c r="R15" s="12"/>
      <c r="S15" s="12"/>
      <c r="T15" s="12"/>
      <c r="U15" s="12"/>
      <c r="V15" s="1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132"/>
      <c r="AI15" s="2"/>
      <c r="AJ15" s="193"/>
      <c r="AK15" s="86"/>
      <c r="AL15" s="86"/>
      <c r="AM15" s="86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</row>
    <row r="16" spans="1:49" ht="12" customHeight="1" x14ac:dyDescent="0.25">
      <c r="A16" s="39"/>
      <c r="B16" s="175"/>
      <c r="C16" s="123" t="s">
        <v>102</v>
      </c>
      <c r="D16" s="123" t="s">
        <v>101</v>
      </c>
      <c r="E16" s="123" t="s">
        <v>104</v>
      </c>
      <c r="F16" s="123" t="s">
        <v>105</v>
      </c>
      <c r="G16" s="123" t="s">
        <v>106</v>
      </c>
      <c r="H16" s="123" t="s">
        <v>107</v>
      </c>
      <c r="I16" s="123" t="s">
        <v>108</v>
      </c>
      <c r="J16" s="123" t="s">
        <v>110</v>
      </c>
      <c r="K16" s="123" t="s">
        <v>112</v>
      </c>
      <c r="L16" s="123" t="s">
        <v>114</v>
      </c>
      <c r="M16" s="123" t="s">
        <v>115</v>
      </c>
      <c r="N16" s="123" t="s">
        <v>103</v>
      </c>
      <c r="O16" s="4"/>
      <c r="P16" s="12"/>
      <c r="Q16" s="12"/>
      <c r="R16" s="12"/>
      <c r="S16" s="12"/>
      <c r="T16" s="12"/>
      <c r="U16" s="12"/>
      <c r="V16" s="1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132"/>
      <c r="AI16" s="2"/>
      <c r="AJ16" s="193"/>
      <c r="AK16" s="86"/>
      <c r="AL16" s="86"/>
      <c r="AM16" s="86"/>
      <c r="AN16" s="132"/>
      <c r="AO16" s="132"/>
    </row>
    <row r="17" spans="1:47" x14ac:dyDescent="0.25">
      <c r="A17" s="39"/>
      <c r="B17" s="158" t="s">
        <v>19</v>
      </c>
      <c r="C17" s="128">
        <v>12.101761454473081</v>
      </c>
      <c r="D17" s="128">
        <v>11.299557768087931</v>
      </c>
      <c r="E17" s="128">
        <v>10.733482786056125</v>
      </c>
      <c r="F17" s="128">
        <v>9.8779244383528706</v>
      </c>
      <c r="G17" s="128">
        <v>0.47722788404063188</v>
      </c>
      <c r="H17" s="128">
        <v>-1.6207768600962957</v>
      </c>
      <c r="I17" s="128">
        <v>-2.5850809833831478</v>
      </c>
      <c r="J17" s="128">
        <v>-4.387007069802995</v>
      </c>
      <c r="K17" s="128">
        <v>-4.1416263491134364</v>
      </c>
      <c r="L17" s="128">
        <v>-4.8606539583213042</v>
      </c>
      <c r="M17" s="128">
        <v>-5.4401751035143775</v>
      </c>
      <c r="N17" s="125">
        <v>-5.9611544316948812</v>
      </c>
      <c r="O17" s="4"/>
      <c r="P17" s="12"/>
      <c r="Q17" s="12"/>
      <c r="R17" s="12"/>
      <c r="S17" s="12"/>
      <c r="T17" s="12"/>
      <c r="U17" s="12"/>
      <c r="V17" s="1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132"/>
      <c r="AI17" s="2"/>
      <c r="AJ17" s="193"/>
      <c r="AK17" s="86"/>
      <c r="AL17" s="86"/>
      <c r="AM17" s="191"/>
      <c r="AO17" s="133"/>
      <c r="AP17" s="133"/>
      <c r="AQ17" s="133"/>
      <c r="AR17" s="133"/>
      <c r="AS17" s="133"/>
      <c r="AT17" s="133"/>
      <c r="AU17" s="133"/>
    </row>
    <row r="18" spans="1:47" x14ac:dyDescent="0.25">
      <c r="A18" s="39"/>
      <c r="B18" s="158" t="s">
        <v>24</v>
      </c>
      <c r="C18" s="128">
        <v>14.346710622797509</v>
      </c>
      <c r="D18" s="128">
        <v>14.521170106057934</v>
      </c>
      <c r="E18" s="128">
        <v>14.381609434025311</v>
      </c>
      <c r="F18" s="128">
        <v>13.242418539427048</v>
      </c>
      <c r="G18" s="128">
        <v>4.2305865841847368</v>
      </c>
      <c r="H18" s="128">
        <v>2.568289259190859</v>
      </c>
      <c r="I18" s="128">
        <v>4.5028557419239945</v>
      </c>
      <c r="J18" s="128">
        <v>3.3178687000096518</v>
      </c>
      <c r="K18" s="128">
        <v>4.6062836113219152</v>
      </c>
      <c r="L18" s="128">
        <v>3.7607631906654282</v>
      </c>
      <c r="M18" s="128">
        <v>2.6901272001969456</v>
      </c>
      <c r="N18" s="125">
        <v>1.1017370859392139</v>
      </c>
      <c r="O18" s="4"/>
      <c r="P18" s="12"/>
      <c r="Q18" s="12"/>
      <c r="R18" s="12"/>
      <c r="S18" s="12"/>
      <c r="T18" s="12"/>
      <c r="U18" s="12"/>
      <c r="V18" s="1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132"/>
      <c r="AI18" s="2"/>
      <c r="AJ18" s="193"/>
      <c r="AK18" s="86"/>
      <c r="AL18" s="86"/>
      <c r="AM18" s="2"/>
    </row>
    <row r="19" spans="1:47" x14ac:dyDescent="0.25">
      <c r="A19" s="39"/>
      <c r="B19" s="159" t="s">
        <v>20</v>
      </c>
      <c r="C19" s="125">
        <v>13.556929849811873</v>
      </c>
      <c r="D19" s="125">
        <v>12.68217082552454</v>
      </c>
      <c r="E19" s="125">
        <v>11.849483836518559</v>
      </c>
      <c r="F19" s="125">
        <v>10.627705286003032</v>
      </c>
      <c r="G19" s="125">
        <v>0.30850548345360274</v>
      </c>
      <c r="H19" s="125">
        <v>-0.52680982184036829</v>
      </c>
      <c r="I19" s="125">
        <v>-2.0435986879895229</v>
      </c>
      <c r="J19" s="125">
        <v>-3.0171520897701143</v>
      </c>
      <c r="K19" s="125">
        <v>-2.8851406281224845</v>
      </c>
      <c r="L19" s="125">
        <v>-3.4200769961222788</v>
      </c>
      <c r="M19" s="125">
        <v>-3.5195629691013863</v>
      </c>
      <c r="N19" s="125">
        <v>-3.6694180437444546</v>
      </c>
      <c r="O19" s="4"/>
      <c r="P19" s="12"/>
      <c r="Q19" s="12"/>
      <c r="R19" s="12"/>
      <c r="S19" s="12"/>
      <c r="T19" s="12"/>
      <c r="U19" s="12"/>
      <c r="V19" s="1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132"/>
      <c r="AI19" s="193"/>
      <c r="AJ19" s="193"/>
      <c r="AK19" s="86"/>
      <c r="AL19" s="86"/>
      <c r="AM19" s="2"/>
    </row>
    <row r="20" spans="1:47" x14ac:dyDescent="0.25">
      <c r="A20" s="39"/>
      <c r="B20" s="158" t="s">
        <v>13</v>
      </c>
      <c r="C20" s="128">
        <v>14.471996442899226</v>
      </c>
      <c r="D20" s="128">
        <v>12.254878081396047</v>
      </c>
      <c r="E20" s="128">
        <v>9.6710252381754014</v>
      </c>
      <c r="F20" s="128">
        <v>8.2949197625428628</v>
      </c>
      <c r="G20" s="128">
        <v>18.566774947182772</v>
      </c>
      <c r="H20" s="128">
        <v>13.540438220257744</v>
      </c>
      <c r="I20" s="128">
        <v>10.84631341631248</v>
      </c>
      <c r="J20" s="128">
        <v>8.2089746084182291</v>
      </c>
      <c r="K20" s="128">
        <v>6.2523849827013755</v>
      </c>
      <c r="L20" s="128">
        <v>2.8182186116263219</v>
      </c>
      <c r="M20" s="128">
        <v>1.8232568658920423</v>
      </c>
      <c r="N20" s="125">
        <v>0.68077933402670432</v>
      </c>
      <c r="O20" s="4"/>
      <c r="P20" s="12"/>
      <c r="Q20" s="12"/>
      <c r="R20" s="12"/>
      <c r="S20" s="12"/>
      <c r="T20" s="12"/>
      <c r="U20" s="12"/>
      <c r="V20" s="1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132"/>
      <c r="AI20" s="2"/>
      <c r="AJ20" s="193"/>
      <c r="AK20" s="86"/>
      <c r="AL20" s="86"/>
      <c r="AM20" s="2"/>
    </row>
    <row r="21" spans="1:47" x14ac:dyDescent="0.25">
      <c r="A21" s="39"/>
      <c r="B21" s="158" t="s">
        <v>29</v>
      </c>
      <c r="C21" s="128">
        <v>20.521262520278039</v>
      </c>
      <c r="D21" s="128">
        <v>21.163128864387982</v>
      </c>
      <c r="E21" s="128">
        <v>20.248052750879243</v>
      </c>
      <c r="F21" s="128">
        <v>19.643159114825682</v>
      </c>
      <c r="G21" s="128">
        <v>8.3872060006582529</v>
      </c>
      <c r="H21" s="128">
        <v>12.187228230464964</v>
      </c>
      <c r="I21" s="128">
        <v>7.4830034077137064</v>
      </c>
      <c r="J21" s="128">
        <v>-0.2317508153974801</v>
      </c>
      <c r="K21" s="128">
        <v>-1.881121460253532</v>
      </c>
      <c r="L21" s="128">
        <v>-1.1064970757362458</v>
      </c>
      <c r="M21" s="128">
        <v>-1.5770035102260271</v>
      </c>
      <c r="N21" s="125">
        <v>-0.91822875838127871</v>
      </c>
      <c r="O21" s="4"/>
      <c r="P21" s="12"/>
      <c r="Q21" s="12"/>
      <c r="R21" s="12"/>
      <c r="S21" s="12"/>
      <c r="T21" s="12"/>
      <c r="U21" s="12"/>
      <c r="V21" s="1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132"/>
      <c r="AI21" s="2"/>
      <c r="AJ21" s="193"/>
      <c r="AK21" s="86"/>
      <c r="AL21" s="86"/>
      <c r="AM21" s="2"/>
    </row>
    <row r="22" spans="1:47" x14ac:dyDescent="0.25">
      <c r="A22" s="39"/>
      <c r="B22" s="158" t="s">
        <v>25</v>
      </c>
      <c r="C22" s="128">
        <v>7.1757667187085872</v>
      </c>
      <c r="D22" s="128">
        <v>7.4721131603814772</v>
      </c>
      <c r="E22" s="128">
        <v>7.2782408568654811</v>
      </c>
      <c r="F22" s="128">
        <v>6.4633015448477105</v>
      </c>
      <c r="G22" s="128">
        <v>-0.79533441053177834</v>
      </c>
      <c r="H22" s="128">
        <v>-4.6605730943751311</v>
      </c>
      <c r="I22" s="128">
        <v>-7.3590963798113247</v>
      </c>
      <c r="J22" s="128">
        <v>-6.8723108330450149</v>
      </c>
      <c r="K22" s="128">
        <v>-5.7938962306479773</v>
      </c>
      <c r="L22" s="128">
        <v>-8.0783451206111305</v>
      </c>
      <c r="M22" s="128">
        <v>-8.3165852488134799</v>
      </c>
      <c r="N22" s="125">
        <v>-8.3188719368766151</v>
      </c>
      <c r="O22" s="4"/>
      <c r="P22" s="12"/>
      <c r="Q22" s="12"/>
      <c r="R22" s="12"/>
      <c r="S22" s="12"/>
      <c r="T22" s="12"/>
      <c r="U22" s="12"/>
      <c r="V22" s="1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132"/>
      <c r="AI22" s="2"/>
      <c r="AJ22" s="193"/>
      <c r="AK22" s="198"/>
      <c r="AL22" s="198"/>
      <c r="AM22" s="2"/>
    </row>
    <row r="23" spans="1:47" x14ac:dyDescent="0.25">
      <c r="A23" s="39"/>
      <c r="B23" s="158" t="s">
        <v>27</v>
      </c>
      <c r="C23" s="128">
        <v>17.782978349357226</v>
      </c>
      <c r="D23" s="128">
        <v>15.401703885397788</v>
      </c>
      <c r="E23" s="128">
        <v>13.302627098740949</v>
      </c>
      <c r="F23" s="128">
        <v>11.683522317363092</v>
      </c>
      <c r="G23" s="128">
        <v>-8.4932345773020117</v>
      </c>
      <c r="H23" s="128">
        <v>-10.815638275975726</v>
      </c>
      <c r="I23" s="128">
        <v>-10.562916640671904</v>
      </c>
      <c r="J23" s="128">
        <v>-10.714650185681251</v>
      </c>
      <c r="K23" s="128">
        <v>-10.871771431124976</v>
      </c>
      <c r="L23" s="128">
        <v>-9.3044961256752998</v>
      </c>
      <c r="M23" s="128">
        <v>-8.5894536309484408</v>
      </c>
      <c r="N23" s="125">
        <v>-8.1308435800114154</v>
      </c>
      <c r="O23" s="4"/>
      <c r="P23" s="12"/>
      <c r="Q23" s="12"/>
      <c r="R23" s="12"/>
      <c r="S23" s="12"/>
      <c r="T23" s="12"/>
      <c r="U23" s="12"/>
      <c r="V23" s="1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32"/>
      <c r="AI23" s="2"/>
      <c r="AJ23" s="193"/>
      <c r="AK23" s="198"/>
      <c r="AL23" s="198"/>
      <c r="AM23" s="2"/>
    </row>
    <row r="24" spans="1:47" s="3" customFormat="1" ht="14.25" customHeight="1" x14ac:dyDescent="0.25">
      <c r="A24" s="39"/>
      <c r="B24" s="158" t="s">
        <v>30</v>
      </c>
      <c r="C24" s="128">
        <v>15.86683515967955</v>
      </c>
      <c r="D24" s="128">
        <v>14.287788033693172</v>
      </c>
      <c r="E24" s="128">
        <v>13.259263186674453</v>
      </c>
      <c r="F24" s="128">
        <v>14.714101857274976</v>
      </c>
      <c r="G24" s="128">
        <v>-18.55102700369795</v>
      </c>
      <c r="H24" s="128">
        <v>7.4255135487458546</v>
      </c>
      <c r="I24" s="128">
        <v>5.8348271271542629</v>
      </c>
      <c r="J24" s="128">
        <v>-1.2107043449739452</v>
      </c>
      <c r="K24" s="128">
        <v>1.1255859078193042</v>
      </c>
      <c r="L24" s="128">
        <v>-2.0121299858443575</v>
      </c>
      <c r="M24" s="128">
        <v>-2.7591280396085383</v>
      </c>
      <c r="N24" s="125">
        <v>-1.9903247205794838</v>
      </c>
      <c r="O24" s="4"/>
      <c r="P24" s="12"/>
      <c r="Q24" s="12"/>
      <c r="R24" s="12"/>
      <c r="S24" s="12"/>
      <c r="T24" s="12"/>
      <c r="U24" s="12"/>
      <c r="V24" s="1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132"/>
      <c r="AI24" s="2"/>
      <c r="AJ24" s="193"/>
      <c r="AK24" s="198"/>
      <c r="AL24" s="198"/>
      <c r="AM24" s="2"/>
    </row>
    <row r="25" spans="1:47" s="3" customFormat="1" ht="14.25" customHeight="1" x14ac:dyDescent="0.25">
      <c r="A25" s="39"/>
      <c r="B25" s="158" t="s">
        <v>22</v>
      </c>
      <c r="C25" s="128">
        <v>14.932545469477132</v>
      </c>
      <c r="D25" s="128">
        <v>13.86623501147135</v>
      </c>
      <c r="E25" s="128">
        <v>12.963662149168908</v>
      </c>
      <c r="F25" s="128">
        <v>12.076463253508551</v>
      </c>
      <c r="G25" s="128">
        <v>-0.45136584012384073</v>
      </c>
      <c r="H25" s="128">
        <v>-3.1830570900837962</v>
      </c>
      <c r="I25" s="128">
        <v>-3.8511973583240544</v>
      </c>
      <c r="J25" s="128">
        <v>-5.21905968403098</v>
      </c>
      <c r="K25" s="128">
        <v>-5.0511629859868679</v>
      </c>
      <c r="L25" s="128">
        <v>-5.2220713801940377</v>
      </c>
      <c r="M25" s="128">
        <v>-5.4390060458819551</v>
      </c>
      <c r="N25" s="125">
        <v>-5.3693767824946175</v>
      </c>
      <c r="O25" s="4"/>
      <c r="P25" s="12"/>
      <c r="Q25" s="12"/>
      <c r="R25" s="12"/>
      <c r="S25" s="12"/>
      <c r="T25" s="12"/>
      <c r="U25" s="12"/>
      <c r="V25" s="1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132"/>
      <c r="AI25" s="2"/>
      <c r="AJ25" s="193"/>
      <c r="AK25" s="198"/>
      <c r="AL25" s="198"/>
      <c r="AM25" s="2"/>
    </row>
    <row r="26" spans="1:47" s="3" customFormat="1" ht="14.25" customHeight="1" x14ac:dyDescent="0.25">
      <c r="A26" s="39"/>
      <c r="B26" s="158" t="s">
        <v>31</v>
      </c>
      <c r="C26" s="128">
        <v>7.223638605344096</v>
      </c>
      <c r="D26" s="128">
        <v>6.7803333885208872</v>
      </c>
      <c r="E26" s="128">
        <v>6.0002135672643009</v>
      </c>
      <c r="F26" s="128">
        <v>5.5138869341303298</v>
      </c>
      <c r="G26" s="128">
        <v>-2.697148134604832</v>
      </c>
      <c r="H26" s="128">
        <v>-2.6730931256054968</v>
      </c>
      <c r="I26" s="128">
        <v>-5.3254661143487425</v>
      </c>
      <c r="J26" s="128">
        <v>-7.3151560998375942</v>
      </c>
      <c r="K26" s="128">
        <v>-6.2020343403528466</v>
      </c>
      <c r="L26" s="128">
        <v>-6.1657481719113889</v>
      </c>
      <c r="M26" s="128">
        <v>-6.1774008472929687</v>
      </c>
      <c r="N26" s="125">
        <v>-6.35369333714082</v>
      </c>
      <c r="O26" s="4"/>
      <c r="P26" s="12"/>
      <c r="Q26" s="12"/>
      <c r="R26" s="12"/>
      <c r="S26" s="12"/>
      <c r="T26" s="12"/>
      <c r="U26" s="12"/>
      <c r="V26" s="1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132"/>
      <c r="AI26" s="2"/>
      <c r="AJ26" s="193"/>
      <c r="AK26" s="198"/>
      <c r="AL26" s="198"/>
      <c r="AM26" s="2"/>
    </row>
    <row r="27" spans="1:47" s="3" customFormat="1" ht="14.25" customHeight="1" x14ac:dyDescent="0.25">
      <c r="A27" s="39"/>
      <c r="B27" s="158" t="s">
        <v>26</v>
      </c>
      <c r="C27" s="128">
        <v>21.34321032777202</v>
      </c>
      <c r="D27" s="128">
        <v>20.405633356278983</v>
      </c>
      <c r="E27" s="128">
        <v>18.752566038037987</v>
      </c>
      <c r="F27" s="128">
        <v>17.822489364821049</v>
      </c>
      <c r="G27" s="128">
        <v>5.403472658406705</v>
      </c>
      <c r="H27" s="128">
        <v>7.0320747595782329</v>
      </c>
      <c r="I27" s="128">
        <v>8.427993563155578</v>
      </c>
      <c r="J27" s="128">
        <v>8.3632869775591256</v>
      </c>
      <c r="K27" s="128">
        <v>6.3680659870445133</v>
      </c>
      <c r="L27" s="128">
        <v>5.0937556745722867</v>
      </c>
      <c r="M27" s="128">
        <v>2.795868808338664</v>
      </c>
      <c r="N27" s="125">
        <v>2.0064420764006385</v>
      </c>
      <c r="O27" s="4"/>
      <c r="P27" s="12"/>
      <c r="Q27" s="12"/>
      <c r="R27" s="12"/>
      <c r="S27" s="12"/>
      <c r="T27" s="12"/>
      <c r="U27" s="12"/>
      <c r="V27" s="1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132"/>
      <c r="AI27" s="2"/>
      <c r="AJ27" s="193"/>
      <c r="AK27" s="198"/>
      <c r="AL27" s="198"/>
      <c r="AM27" s="2"/>
    </row>
    <row r="28" spans="1:47" s="3" customFormat="1" ht="14.25" customHeight="1" x14ac:dyDescent="0.25">
      <c r="A28" s="39"/>
      <c r="B28" s="158" t="s">
        <v>23</v>
      </c>
      <c r="C28" s="128">
        <v>-0.97288392115254529</v>
      </c>
      <c r="D28" s="128">
        <v>-0.41474183526239994</v>
      </c>
      <c r="E28" s="128">
        <v>9.9403417566734653E-2</v>
      </c>
      <c r="F28" s="128">
        <v>-0.25776172077257575</v>
      </c>
      <c r="G28" s="128">
        <v>3.3189000042031402</v>
      </c>
      <c r="H28" s="128">
        <v>6.5619788490898445</v>
      </c>
      <c r="I28" s="128">
        <v>6.31503149328414</v>
      </c>
      <c r="J28" s="128">
        <v>2.5940676795680018</v>
      </c>
      <c r="K28" s="128">
        <v>1.5649829787929503</v>
      </c>
      <c r="L28" s="128">
        <v>2.2943231847597056</v>
      </c>
      <c r="M28" s="128">
        <v>1.5228671471525068</v>
      </c>
      <c r="N28" s="125">
        <v>0.32094106078444096</v>
      </c>
      <c r="O28" s="4"/>
      <c r="P28" s="12"/>
      <c r="Q28" s="12"/>
      <c r="R28" s="12"/>
      <c r="S28" s="12"/>
      <c r="T28" s="12"/>
      <c r="U28" s="12"/>
      <c r="V28" s="1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132"/>
      <c r="AI28" s="193"/>
      <c r="AJ28" s="193"/>
      <c r="AK28" s="198"/>
      <c r="AL28" s="198"/>
      <c r="AM28" s="2"/>
    </row>
    <row r="29" spans="1:47" s="3" customFormat="1" ht="14.25" customHeight="1" x14ac:dyDescent="0.25">
      <c r="A29" s="39"/>
      <c r="B29" s="158" t="s">
        <v>28</v>
      </c>
      <c r="C29" s="128">
        <v>-0.47818313166413384</v>
      </c>
      <c r="D29" s="128">
        <v>-0.17337534593626636</v>
      </c>
      <c r="E29" s="128">
        <v>-0.68009776906113872</v>
      </c>
      <c r="F29" s="128">
        <v>-0.28414169552326562</v>
      </c>
      <c r="G29" s="128">
        <v>2.7046660276801582</v>
      </c>
      <c r="H29" s="128">
        <v>-0.64427574695420375</v>
      </c>
      <c r="I29" s="128">
        <v>-2.4222409093846209</v>
      </c>
      <c r="J29" s="128">
        <v>-1.8331999426723589</v>
      </c>
      <c r="K29" s="128">
        <v>-0.50257938884652464</v>
      </c>
      <c r="L29" s="128">
        <v>-2.3870407419181117</v>
      </c>
      <c r="M29" s="128">
        <v>-3.4592864321649097</v>
      </c>
      <c r="N29" s="125">
        <v>-3.6113888969527719</v>
      </c>
      <c r="O29" s="4"/>
      <c r="P29" s="12"/>
      <c r="Q29" s="12"/>
      <c r="R29" s="12"/>
      <c r="S29" s="12"/>
      <c r="T29" s="12"/>
      <c r="U29" s="12"/>
      <c r="V29" s="1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132"/>
      <c r="AI29" s="2"/>
      <c r="AJ29" s="193"/>
      <c r="AK29" s="198"/>
      <c r="AL29" s="198"/>
      <c r="AM29" s="2"/>
    </row>
    <row r="30" spans="1:47" s="3" customFormat="1" ht="14.25" customHeight="1" x14ac:dyDescent="0.25">
      <c r="A30" s="39"/>
      <c r="B30" s="157" t="s">
        <v>6</v>
      </c>
      <c r="C30" s="124">
        <v>12.775078867495004</v>
      </c>
      <c r="D30" s="124">
        <v>11.933478044996736</v>
      </c>
      <c r="E30" s="124">
        <v>11.085784232826024</v>
      </c>
      <c r="F30" s="124">
        <v>10.116541401407542</v>
      </c>
      <c r="G30" s="124">
        <v>0.63946897276243586</v>
      </c>
      <c r="H30" s="124">
        <v>-0.25241935669498838</v>
      </c>
      <c r="I30" s="124">
        <v>-1.2654474665708237</v>
      </c>
      <c r="J30" s="124">
        <v>-2.866947081359883</v>
      </c>
      <c r="K30" s="124">
        <v>-2.7069892827869091</v>
      </c>
      <c r="L30" s="124">
        <v>-3.1490831348535808</v>
      </c>
      <c r="M30" s="124">
        <v>-3.570754491624839</v>
      </c>
      <c r="N30" s="125">
        <v>-3.9517037328689497</v>
      </c>
      <c r="O30" s="4"/>
      <c r="P30" s="12"/>
      <c r="Q30" s="12"/>
      <c r="R30" s="12"/>
      <c r="S30" s="12"/>
      <c r="T30" s="12"/>
      <c r="U30" s="12"/>
      <c r="V30" s="1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132"/>
      <c r="AI30" s="2"/>
      <c r="AJ30" s="193"/>
      <c r="AK30" s="198"/>
      <c r="AL30" s="198"/>
      <c r="AM30" s="2"/>
      <c r="AN30" s="2"/>
    </row>
    <row r="31" spans="1:47" s="3" customFormat="1" ht="14.25" customHeight="1" x14ac:dyDescent="0.25">
      <c r="A31" s="39"/>
      <c r="B31" s="158" t="s">
        <v>21</v>
      </c>
      <c r="C31" s="128">
        <v>14.295176364981099</v>
      </c>
      <c r="D31" s="128">
        <v>12.946974386113851</v>
      </c>
      <c r="E31" s="128">
        <v>11.805759124771509</v>
      </c>
      <c r="F31" s="128">
        <v>10.461745337726391</v>
      </c>
      <c r="G31" s="128">
        <v>-3.9935643796767617</v>
      </c>
      <c r="H31" s="128">
        <v>-3.5415020296481914</v>
      </c>
      <c r="I31" s="128">
        <v>-4.5741053035759478</v>
      </c>
      <c r="J31" s="128">
        <v>-5.6772825439438401</v>
      </c>
      <c r="K31" s="128">
        <v>-5.081610850254858</v>
      </c>
      <c r="L31" s="128">
        <v>-4.5508863771130947</v>
      </c>
      <c r="M31" s="128">
        <v>-4.7566775474877643</v>
      </c>
      <c r="N31" s="125">
        <v>-5.0684714270031961</v>
      </c>
      <c r="O31" s="4"/>
      <c r="P31" s="12"/>
      <c r="Q31" s="12"/>
      <c r="R31" s="12"/>
      <c r="S31" s="12"/>
      <c r="T31" s="12"/>
      <c r="U31" s="12"/>
      <c r="V31" s="1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132"/>
      <c r="AI31" s="2"/>
      <c r="AJ31" s="193"/>
      <c r="AK31" s="198"/>
      <c r="AL31" s="198" t="s">
        <v>2</v>
      </c>
      <c r="AM31" s="75" t="s">
        <v>6</v>
      </c>
      <c r="AN31" s="2"/>
    </row>
    <row r="32" spans="1:47" s="3" customFormat="1" ht="14.25" customHeight="1" x14ac:dyDescent="0.25">
      <c r="A32" s="39"/>
      <c r="G32" s="74"/>
      <c r="H32" s="74"/>
      <c r="J32" s="74"/>
      <c r="K32" s="74"/>
      <c r="L32" s="74"/>
      <c r="M32" s="74"/>
      <c r="N32" s="134"/>
      <c r="O32" s="4"/>
      <c r="P32" s="12"/>
      <c r="Q32" s="12"/>
      <c r="R32" s="12"/>
      <c r="S32" s="12"/>
      <c r="T32" s="12"/>
      <c r="U32" s="12"/>
      <c r="V32" s="1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32"/>
      <c r="AI32" s="193" t="s">
        <v>102</v>
      </c>
      <c r="AJ32" s="196">
        <v>2022</v>
      </c>
      <c r="AK32" s="198" t="s">
        <v>120</v>
      </c>
      <c r="AL32" s="204">
        <v>13.556929849811873</v>
      </c>
      <c r="AM32" s="86">
        <v>12.775078867495004</v>
      </c>
      <c r="AN32" s="2"/>
    </row>
    <row r="33" spans="1:40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132"/>
      <c r="AI33" s="86" t="s">
        <v>101</v>
      </c>
      <c r="AJ33" s="193" t="s">
        <v>8</v>
      </c>
      <c r="AK33" s="198" t="s">
        <v>121</v>
      </c>
      <c r="AL33" s="204">
        <v>12.68217082552454</v>
      </c>
      <c r="AM33" s="86">
        <v>11.933478044996736</v>
      </c>
      <c r="AN33" s="2"/>
    </row>
    <row r="34" spans="1:40" s="3" customFormat="1" ht="14.25" customHeight="1" x14ac:dyDescent="0.25">
      <c r="A34" s="39"/>
      <c r="B34" s="215" t="s">
        <v>33</v>
      </c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4"/>
      <c r="P34" s="12"/>
      <c r="Q34" s="12"/>
      <c r="R34" s="12"/>
      <c r="S34" s="12"/>
      <c r="T34" s="12"/>
      <c r="U34" s="12"/>
      <c r="V34" s="1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132"/>
      <c r="AI34" s="86" t="s">
        <v>104</v>
      </c>
      <c r="AJ34" s="193" t="s">
        <v>8</v>
      </c>
      <c r="AK34" s="198" t="s">
        <v>122</v>
      </c>
      <c r="AL34" s="204">
        <v>11.849483836518559</v>
      </c>
      <c r="AM34" s="27">
        <v>11.085784232826024</v>
      </c>
      <c r="AN34" s="2"/>
    </row>
    <row r="35" spans="1:40" s="3" customFormat="1" ht="14.25" customHeight="1" x14ac:dyDescent="0.25">
      <c r="A35" s="39"/>
      <c r="B35" s="213" t="s">
        <v>113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4"/>
      <c r="P35" s="12"/>
      <c r="Q35" s="12"/>
      <c r="R35" s="12"/>
      <c r="S35" s="12"/>
      <c r="T35" s="12"/>
      <c r="U35" s="12"/>
      <c r="V35" s="1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32"/>
      <c r="AI35" s="86" t="s">
        <v>105</v>
      </c>
      <c r="AJ35" s="193" t="s">
        <v>8</v>
      </c>
      <c r="AK35" s="198" t="s">
        <v>123</v>
      </c>
      <c r="AL35" s="204">
        <v>10.627705286003032</v>
      </c>
      <c r="AM35" s="27">
        <v>10.116541401407542</v>
      </c>
      <c r="AN35" s="2"/>
    </row>
    <row r="36" spans="1:40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132"/>
      <c r="AI36" s="2" t="s">
        <v>106</v>
      </c>
      <c r="AJ36" s="193">
        <v>2023</v>
      </c>
      <c r="AK36" s="198" t="s">
        <v>124</v>
      </c>
      <c r="AL36" s="204">
        <v>0.30850548345360274</v>
      </c>
      <c r="AM36" s="27">
        <v>0.63946897276243586</v>
      </c>
      <c r="AN36" s="2"/>
    </row>
    <row r="37" spans="1:40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132"/>
      <c r="AI37" s="2" t="s">
        <v>107</v>
      </c>
      <c r="AJ37" s="193" t="s">
        <v>8</v>
      </c>
      <c r="AK37" s="198" t="s">
        <v>125</v>
      </c>
      <c r="AL37" s="204">
        <v>-0.52680982184036829</v>
      </c>
      <c r="AM37" s="86">
        <v>-0.25241935669498838</v>
      </c>
      <c r="AN37" s="86"/>
    </row>
    <row r="38" spans="1:40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132"/>
      <c r="AI38" s="2" t="s">
        <v>108</v>
      </c>
      <c r="AJ38" s="193" t="s">
        <v>8</v>
      </c>
      <c r="AK38" s="198" t="s">
        <v>126</v>
      </c>
      <c r="AL38" s="204">
        <v>-2.0435986879895229</v>
      </c>
      <c r="AM38" s="86">
        <v>-1.2654474665708237</v>
      </c>
      <c r="AN38" s="86"/>
    </row>
    <row r="39" spans="1:40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132"/>
      <c r="AI39" s="2" t="s">
        <v>110</v>
      </c>
      <c r="AJ39" s="193" t="s">
        <v>8</v>
      </c>
      <c r="AK39" s="198" t="s">
        <v>127</v>
      </c>
      <c r="AL39" s="204">
        <v>-3.0171520897701143</v>
      </c>
      <c r="AM39" s="86">
        <v>-2.866947081359883</v>
      </c>
      <c r="AN39" s="86"/>
    </row>
    <row r="40" spans="1:40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32"/>
      <c r="AI40" s="2" t="s">
        <v>112</v>
      </c>
      <c r="AJ40" s="193" t="s">
        <v>8</v>
      </c>
      <c r="AK40" s="198" t="s">
        <v>128</v>
      </c>
      <c r="AL40" s="204">
        <v>-2.8851406281224845</v>
      </c>
      <c r="AM40" s="86">
        <v>-2.7069892827869091</v>
      </c>
      <c r="AN40" s="86"/>
    </row>
    <row r="41" spans="1:40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32"/>
      <c r="AI41" s="2" t="s">
        <v>114</v>
      </c>
      <c r="AJ41" s="193" t="s">
        <v>8</v>
      </c>
      <c r="AK41" s="198" t="s">
        <v>129</v>
      </c>
      <c r="AL41" s="204">
        <v>-3.4200769961222788</v>
      </c>
      <c r="AM41" s="86">
        <v>-3.1490831348535808</v>
      </c>
      <c r="AN41" s="86"/>
    </row>
    <row r="42" spans="1:40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32"/>
      <c r="AI42" s="2" t="s">
        <v>115</v>
      </c>
      <c r="AJ42" s="193" t="s">
        <v>8</v>
      </c>
      <c r="AK42" s="198" t="s">
        <v>130</v>
      </c>
      <c r="AL42" s="204">
        <v>-3.5195629691013863</v>
      </c>
      <c r="AM42" s="86">
        <v>-3.570754491624839</v>
      </c>
      <c r="AN42" s="86"/>
    </row>
    <row r="43" spans="1:40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I43" s="2" t="s">
        <v>103</v>
      </c>
      <c r="AJ43" s="193" t="s">
        <v>8</v>
      </c>
      <c r="AK43" s="198" t="s">
        <v>131</v>
      </c>
      <c r="AL43" s="204">
        <v>-3.6694180437444546</v>
      </c>
      <c r="AM43" s="86">
        <v>-3.9517037328689497</v>
      </c>
      <c r="AN43" s="86"/>
    </row>
    <row r="44" spans="1:40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I44" s="2"/>
      <c r="AJ44" s="2"/>
      <c r="AK44" s="2"/>
      <c r="AL44" s="2"/>
      <c r="AM44" s="86"/>
      <c r="AN44" s="86"/>
    </row>
    <row r="45" spans="1:40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I45" s="2"/>
      <c r="AJ45" s="2"/>
      <c r="AK45" s="2"/>
      <c r="AL45" s="2"/>
      <c r="AM45" s="86"/>
      <c r="AN45" s="86"/>
    </row>
    <row r="46" spans="1:40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I46" s="2"/>
      <c r="AJ46" s="2"/>
      <c r="AK46" s="2"/>
      <c r="AL46" s="2"/>
      <c r="AM46" s="86"/>
      <c r="AN46" s="86"/>
    </row>
    <row r="47" spans="1:40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M47" s="86"/>
      <c r="AN47" s="86"/>
    </row>
    <row r="48" spans="1:40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M48" s="86"/>
      <c r="AN48" s="86"/>
    </row>
    <row r="49" spans="1:40" s="3" customFormat="1" ht="14.25" customHeight="1" x14ac:dyDescent="0.25">
      <c r="A49" s="39"/>
      <c r="B49" s="211" t="s">
        <v>74</v>
      </c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4"/>
      <c r="P49" s="12"/>
      <c r="Q49" s="12"/>
      <c r="R49" s="12"/>
      <c r="S49" s="12"/>
      <c r="T49" s="12"/>
      <c r="U49" s="12"/>
      <c r="V49" s="1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M49" s="86"/>
      <c r="AN49" s="86"/>
    </row>
    <row r="50" spans="1:40" s="3" customFormat="1" ht="14.25" customHeight="1" x14ac:dyDescent="0.25">
      <c r="A50" s="39"/>
      <c r="B50" s="212" t="s">
        <v>113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4"/>
      <c r="P50" s="12"/>
      <c r="Q50" s="12"/>
      <c r="R50" s="12"/>
      <c r="S50" s="12"/>
      <c r="T50" s="12"/>
      <c r="U50" s="12"/>
      <c r="V50" s="1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M50" s="86"/>
      <c r="AN50" s="86"/>
    </row>
    <row r="51" spans="1:40" s="3" customFormat="1" ht="14.25" customHeight="1" x14ac:dyDescent="0.25">
      <c r="A51" s="39"/>
      <c r="B51" s="73"/>
      <c r="C51" s="129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M51" s="86"/>
      <c r="AN51" s="86"/>
    </row>
    <row r="52" spans="1:40" s="3" customFormat="1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M52" s="86"/>
      <c r="AN52" s="86"/>
    </row>
    <row r="53" spans="1:40" s="3" customFormat="1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M53" s="86"/>
      <c r="AN53" s="86"/>
    </row>
    <row r="54" spans="1:40" s="3" customFormat="1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M54" s="86"/>
      <c r="AN54" s="86"/>
    </row>
    <row r="55" spans="1:40" s="3" customFormat="1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40" s="3" customFormat="1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40" s="3" customFormat="1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40" s="3" customFormat="1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40" s="3" customFormat="1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spans="1:40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spans="1:40" x14ac:dyDescent="0.25">
      <c r="A61" s="39"/>
      <c r="O61" s="4"/>
      <c r="P61" s="12"/>
      <c r="Q61" s="12"/>
      <c r="R61" s="12"/>
      <c r="S61" s="12"/>
      <c r="T61" s="12"/>
      <c r="U61" s="12"/>
      <c r="V61" s="1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spans="1:40" x14ac:dyDescent="0.25">
      <c r="A62" s="39"/>
      <c r="O62" s="4"/>
      <c r="P62" s="12"/>
      <c r="Q62" s="12"/>
      <c r="R62" s="12"/>
      <c r="S62" s="12"/>
      <c r="T62" s="12"/>
      <c r="U62" s="12"/>
      <c r="V62" s="1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spans="1:40" x14ac:dyDescent="0.25">
      <c r="A63" s="33" t="s">
        <v>14</v>
      </c>
      <c r="O63" s="4"/>
      <c r="P63" s="12"/>
      <c r="Q63" s="12"/>
      <c r="R63" s="12"/>
      <c r="S63" s="12"/>
      <c r="T63" s="12"/>
      <c r="U63" s="12"/>
      <c r="V63" s="1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spans="1:40" x14ac:dyDescent="0.25">
      <c r="A64" s="33" t="s">
        <v>15</v>
      </c>
      <c r="O64" s="4"/>
      <c r="P64" s="12"/>
      <c r="Q64" s="12"/>
      <c r="R64" s="12"/>
      <c r="S64" s="12"/>
      <c r="T64" s="12"/>
      <c r="U64" s="12"/>
      <c r="V64" s="1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spans="1:34" x14ac:dyDescent="0.25">
      <c r="A65" s="33" t="s">
        <v>73</v>
      </c>
      <c r="O65" s="4"/>
      <c r="P65" s="12"/>
      <c r="Q65" s="12"/>
      <c r="R65" s="12"/>
      <c r="S65" s="12"/>
      <c r="T65" s="12"/>
      <c r="U65" s="12"/>
      <c r="V65" s="1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spans="1:34" x14ac:dyDescent="0.25">
      <c r="A66" s="34" t="s">
        <v>111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61"/>
      <c r="P66" s="12"/>
      <c r="Q66" s="12"/>
      <c r="R66" s="12"/>
      <c r="S66" s="12"/>
      <c r="T66" s="12"/>
      <c r="U66" s="12"/>
      <c r="V66" s="1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</sheetData>
  <sortState xmlns:xlrd2="http://schemas.microsoft.com/office/spreadsheetml/2017/richdata2" ref="B17:N31">
    <sortCondition ref="B17"/>
  </sortState>
  <mergeCells count="8">
    <mergeCell ref="B12:N12"/>
    <mergeCell ref="B13:N13"/>
    <mergeCell ref="B34:N34"/>
    <mergeCell ref="B35:N35"/>
    <mergeCell ref="C15:F15"/>
    <mergeCell ref="G15:N15"/>
    <mergeCell ref="B49:N49"/>
    <mergeCell ref="B50:N50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3"/>
    <pageSetUpPr fitToPage="1"/>
  </sheetPr>
  <dimension ref="A1:AW65"/>
  <sheetViews>
    <sheetView zoomScaleNormal="100" workbookViewId="0">
      <selection activeCell="B49" sqref="B49:N49"/>
    </sheetView>
  </sheetViews>
  <sheetFormatPr baseColWidth="10" defaultColWidth="10.88671875" defaultRowHeight="13.2" x14ac:dyDescent="0.25"/>
  <cols>
    <col min="1" max="1" width="3.6640625" style="10" customWidth="1"/>
    <col min="2" max="2" width="19" style="10" customWidth="1"/>
    <col min="3" max="14" width="10.6640625" style="10" customWidth="1"/>
    <col min="15" max="15" width="3.6640625" style="10" customWidth="1"/>
    <col min="16" max="22" width="7.6640625" style="10" customWidth="1"/>
    <col min="23" max="33" width="7.6640625" style="3" customWidth="1"/>
    <col min="34" max="34" width="7.109375" style="3" customWidth="1"/>
    <col min="35" max="35" width="11" style="3" customWidth="1"/>
    <col min="36" max="36" width="10.88671875" style="3" customWidth="1"/>
    <col min="37" max="37" width="10.88671875" style="3"/>
    <col min="38" max="38" width="12.88671875" style="3" customWidth="1"/>
    <col min="39" max="49" width="10.88671875" style="3"/>
    <col min="50" max="16384" width="10.88671875" style="10"/>
  </cols>
  <sheetData>
    <row r="1" spans="1:49" x14ac:dyDescent="0.25">
      <c r="A1" s="39"/>
      <c r="B1" s="160"/>
      <c r="C1" s="160"/>
      <c r="D1" s="160"/>
      <c r="E1" s="160"/>
      <c r="F1" s="160"/>
      <c r="G1" s="160"/>
      <c r="H1" s="160"/>
      <c r="I1" s="160"/>
      <c r="J1" s="68"/>
      <c r="K1" s="68"/>
      <c r="L1" s="68"/>
      <c r="M1" s="68"/>
      <c r="N1" s="68"/>
      <c r="O1" s="41"/>
      <c r="P1" s="184"/>
      <c r="Q1" s="184"/>
      <c r="R1" s="184"/>
      <c r="S1" s="184"/>
      <c r="T1" s="184"/>
      <c r="U1" s="184"/>
      <c r="V1" s="184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9"/>
    </row>
    <row r="2" spans="1:49" x14ac:dyDescent="0.25">
      <c r="A2" s="39"/>
      <c r="B2" s="160"/>
      <c r="C2" s="160"/>
      <c r="D2" s="160"/>
      <c r="E2" s="160"/>
      <c r="F2" s="160"/>
      <c r="G2" s="160"/>
      <c r="H2" s="160"/>
      <c r="I2" s="160"/>
      <c r="J2" s="68"/>
      <c r="K2" s="68"/>
      <c r="L2" s="68"/>
      <c r="M2" s="68"/>
      <c r="N2" s="68"/>
      <c r="O2" s="41"/>
      <c r="P2" s="184"/>
      <c r="Q2" s="184"/>
      <c r="R2" s="184"/>
      <c r="S2" s="184"/>
      <c r="T2" s="184"/>
      <c r="U2" s="184"/>
      <c r="V2" s="184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9"/>
    </row>
    <row r="3" spans="1:49" x14ac:dyDescent="0.25">
      <c r="A3" s="39"/>
      <c r="B3" s="40"/>
      <c r="C3" s="40"/>
      <c r="D3" s="40"/>
      <c r="E3" s="40"/>
      <c r="F3" s="40"/>
      <c r="G3" s="40"/>
      <c r="H3" s="40"/>
      <c r="I3" s="40"/>
      <c r="J3" s="12"/>
      <c r="K3" s="12"/>
      <c r="L3" s="12"/>
      <c r="M3" s="12"/>
      <c r="N3" s="12"/>
      <c r="O3" s="41"/>
      <c r="P3" s="184"/>
      <c r="Q3" s="184"/>
      <c r="R3" s="184"/>
      <c r="S3" s="184"/>
      <c r="T3" s="184"/>
      <c r="U3" s="184"/>
      <c r="V3" s="184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9"/>
      <c r="AI3" s="86"/>
      <c r="AJ3" s="193"/>
      <c r="AK3" s="194"/>
      <c r="AL3" s="27"/>
    </row>
    <row r="4" spans="1:49" x14ac:dyDescent="0.25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184"/>
      <c r="Q4" s="184"/>
      <c r="R4" s="184"/>
      <c r="S4" s="184"/>
      <c r="T4" s="184"/>
      <c r="U4" s="184"/>
      <c r="V4" s="184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9"/>
      <c r="AI4" s="86"/>
      <c r="AJ4" s="193"/>
      <c r="AK4" s="27"/>
      <c r="AL4" s="27"/>
      <c r="AM4" s="2"/>
      <c r="AN4" s="2"/>
    </row>
    <row r="5" spans="1:49" x14ac:dyDescent="0.25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"/>
      <c r="P5" s="12"/>
      <c r="Q5" s="12"/>
      <c r="R5" s="12"/>
      <c r="S5" s="12"/>
      <c r="T5" s="12"/>
      <c r="U5" s="12"/>
      <c r="V5" s="1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I5" s="2"/>
      <c r="AJ5" s="193"/>
      <c r="AK5" s="27"/>
      <c r="AL5" s="27"/>
      <c r="AM5" s="2"/>
      <c r="AN5" s="2"/>
    </row>
    <row r="6" spans="1:49" x14ac:dyDescent="0.25">
      <c r="A6" s="39"/>
      <c r="B6" s="121"/>
      <c r="C6" s="121"/>
      <c r="D6" s="121"/>
      <c r="E6" s="121"/>
      <c r="F6" s="121"/>
      <c r="G6" s="121"/>
      <c r="H6" s="121"/>
      <c r="I6" s="121"/>
      <c r="J6" s="12"/>
      <c r="K6" s="12"/>
      <c r="L6" s="12"/>
      <c r="M6" s="12"/>
      <c r="N6" s="12"/>
      <c r="O6" s="4"/>
      <c r="P6" s="12"/>
      <c r="Q6" s="12"/>
      <c r="R6" s="12"/>
      <c r="S6" s="12"/>
      <c r="T6" s="12"/>
      <c r="U6" s="12"/>
      <c r="V6" s="1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I6" s="2"/>
      <c r="AJ6" s="193"/>
      <c r="AK6" s="27"/>
      <c r="AL6" s="27"/>
      <c r="AM6" s="2"/>
      <c r="AN6" s="2"/>
    </row>
    <row r="7" spans="1:49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12"/>
      <c r="S7" s="12"/>
      <c r="T7" s="12"/>
      <c r="U7" s="12"/>
      <c r="V7" s="1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I7" s="2"/>
      <c r="AJ7" s="193"/>
      <c r="AK7" s="27"/>
      <c r="AL7" s="27"/>
      <c r="AM7" s="2"/>
      <c r="AN7" s="2"/>
    </row>
    <row r="8" spans="1:49" x14ac:dyDescent="0.25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"/>
      <c r="P8" s="12"/>
      <c r="Q8" s="12"/>
      <c r="R8" s="12"/>
      <c r="S8" s="12"/>
      <c r="T8" s="12"/>
      <c r="U8" s="12"/>
      <c r="V8" s="1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I8" s="2"/>
      <c r="AJ8" s="193"/>
      <c r="AK8" s="27"/>
      <c r="AL8" s="27"/>
      <c r="AM8" s="2"/>
      <c r="AN8" s="2"/>
    </row>
    <row r="9" spans="1:49" x14ac:dyDescent="0.25">
      <c r="A9" s="12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"/>
      <c r="P9" s="12"/>
      <c r="Q9" s="12"/>
      <c r="R9" s="12"/>
      <c r="S9" s="12"/>
      <c r="T9" s="12"/>
      <c r="U9" s="12"/>
      <c r="V9" s="1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I9" s="86"/>
      <c r="AJ9" s="193"/>
      <c r="AK9" s="27"/>
      <c r="AL9" s="27"/>
      <c r="AM9" s="2"/>
      <c r="AN9" s="2"/>
    </row>
    <row r="10" spans="1:49" x14ac:dyDescent="0.25">
      <c r="A10" s="12"/>
      <c r="B10" s="176"/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4"/>
      <c r="P10" s="12"/>
      <c r="Q10" s="12"/>
      <c r="R10" s="12"/>
      <c r="S10" s="12"/>
      <c r="T10" s="12"/>
      <c r="U10" s="12"/>
      <c r="V10" s="1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I10" s="86"/>
      <c r="AJ10" s="193"/>
      <c r="AK10" s="27"/>
      <c r="AL10" s="27"/>
      <c r="AM10" s="2"/>
      <c r="AN10" s="2"/>
    </row>
    <row r="11" spans="1:49" x14ac:dyDescent="0.25">
      <c r="A11" s="12"/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4"/>
      <c r="P11" s="12"/>
      <c r="Q11" s="12"/>
      <c r="R11" s="12"/>
      <c r="S11" s="12"/>
      <c r="T11" s="12"/>
      <c r="U11" s="12"/>
      <c r="V11" s="1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I11" s="86"/>
      <c r="AJ11" s="193"/>
      <c r="AK11" s="27"/>
      <c r="AL11" s="27"/>
      <c r="AM11" s="2"/>
      <c r="AN11" s="2"/>
    </row>
    <row r="12" spans="1:49" x14ac:dyDescent="0.25">
      <c r="A12" s="12"/>
      <c r="B12" s="214" t="s">
        <v>77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4"/>
      <c r="P12" s="12"/>
      <c r="Q12" s="12"/>
      <c r="R12" s="12"/>
      <c r="S12" s="12"/>
      <c r="T12" s="12"/>
      <c r="U12" s="12"/>
      <c r="V12" s="1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132"/>
      <c r="AI12" s="2"/>
      <c r="AJ12" s="193"/>
      <c r="AK12" s="86"/>
      <c r="AL12" s="86"/>
      <c r="AM12" s="2"/>
      <c r="AN12" s="2"/>
    </row>
    <row r="13" spans="1:49" x14ac:dyDescent="0.25">
      <c r="A13" s="12"/>
      <c r="B13" s="218" t="s">
        <v>80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4"/>
      <c r="P13" s="12"/>
      <c r="Q13" s="12"/>
      <c r="R13" s="12"/>
      <c r="S13" s="12"/>
      <c r="T13" s="12"/>
      <c r="U13" s="12"/>
      <c r="V13" s="1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132"/>
      <c r="AI13" s="2"/>
      <c r="AJ13" s="193"/>
      <c r="AK13" s="86"/>
      <c r="AL13" s="86"/>
      <c r="AM13" s="2"/>
      <c r="AN13" s="2"/>
    </row>
    <row r="14" spans="1:49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132"/>
      <c r="AI14" s="2"/>
      <c r="AJ14" s="86"/>
      <c r="AK14" s="86"/>
      <c r="AL14" s="86"/>
      <c r="AM14" s="2"/>
      <c r="AN14" s="2"/>
    </row>
    <row r="15" spans="1:49" ht="15.75" customHeight="1" x14ac:dyDescent="0.25">
      <c r="A15" s="12"/>
      <c r="B15" s="120"/>
      <c r="C15" s="216" t="s">
        <v>94</v>
      </c>
      <c r="D15" s="216"/>
      <c r="E15" s="216"/>
      <c r="F15" s="216"/>
      <c r="G15" s="216" t="s">
        <v>98</v>
      </c>
      <c r="H15" s="216"/>
      <c r="I15" s="216"/>
      <c r="J15" s="216"/>
      <c r="K15" s="216"/>
      <c r="L15" s="216"/>
      <c r="M15" s="216"/>
      <c r="N15" s="216"/>
      <c r="O15" s="4"/>
      <c r="P15" s="12"/>
      <c r="Q15" s="12"/>
      <c r="R15" s="12"/>
      <c r="S15" s="12"/>
      <c r="T15" s="12"/>
      <c r="U15" s="12"/>
      <c r="V15" s="1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132"/>
      <c r="AI15" s="2"/>
      <c r="AJ15" s="86"/>
      <c r="AK15" s="86"/>
      <c r="AL15" s="86"/>
      <c r="AM15" s="86"/>
      <c r="AN15" s="86"/>
      <c r="AO15" s="132"/>
      <c r="AP15" s="132"/>
      <c r="AQ15" s="132"/>
      <c r="AR15" s="132"/>
      <c r="AS15" s="132"/>
      <c r="AT15" s="132"/>
      <c r="AU15" s="132"/>
      <c r="AV15" s="132"/>
      <c r="AW15" s="132"/>
    </row>
    <row r="16" spans="1:49" ht="12" customHeight="1" x14ac:dyDescent="0.25">
      <c r="A16" s="39"/>
      <c r="B16" s="175"/>
      <c r="C16" s="123" t="s">
        <v>102</v>
      </c>
      <c r="D16" s="123" t="s">
        <v>101</v>
      </c>
      <c r="E16" s="123" t="s">
        <v>104</v>
      </c>
      <c r="F16" s="123" t="s">
        <v>105</v>
      </c>
      <c r="G16" s="123" t="s">
        <v>106</v>
      </c>
      <c r="H16" s="123" t="s">
        <v>107</v>
      </c>
      <c r="I16" s="123" t="s">
        <v>108</v>
      </c>
      <c r="J16" s="123" t="s">
        <v>110</v>
      </c>
      <c r="K16" s="123" t="s">
        <v>112</v>
      </c>
      <c r="L16" s="123" t="s">
        <v>114</v>
      </c>
      <c r="M16" s="123" t="s">
        <v>115</v>
      </c>
      <c r="N16" s="123" t="s">
        <v>103</v>
      </c>
      <c r="O16" s="4"/>
      <c r="P16" s="12"/>
      <c r="Q16" s="12"/>
      <c r="R16" s="12"/>
      <c r="S16" s="12"/>
      <c r="T16" s="12"/>
      <c r="U16" s="12"/>
      <c r="V16" s="1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132"/>
      <c r="AI16" s="2"/>
      <c r="AJ16" s="193"/>
      <c r="AK16" s="86"/>
      <c r="AL16" s="86"/>
      <c r="AM16" s="86"/>
      <c r="AN16" s="86"/>
      <c r="AO16" s="132"/>
    </row>
    <row r="17" spans="1:47" x14ac:dyDescent="0.25">
      <c r="A17" s="39"/>
      <c r="B17" s="162" t="s">
        <v>19</v>
      </c>
      <c r="C17" s="128">
        <v>1.8148890258939954</v>
      </c>
      <c r="D17" s="128">
        <v>1.4552487968868988</v>
      </c>
      <c r="E17" s="128">
        <v>0.96372838255649462</v>
      </c>
      <c r="F17" s="128">
        <v>-0.13404004350553445</v>
      </c>
      <c r="G17" s="128">
        <v>-1.2316915956074981</v>
      </c>
      <c r="H17" s="128">
        <v>-1.1929133252266189</v>
      </c>
      <c r="I17" s="128">
        <v>-0.98587858045814381</v>
      </c>
      <c r="J17" s="128">
        <v>-1.6100082426259155</v>
      </c>
      <c r="K17" s="128">
        <v>-2.9835815196639803</v>
      </c>
      <c r="L17" s="128">
        <v>-3.1066138595727821</v>
      </c>
      <c r="M17" s="128">
        <v>-3.1992624705711847</v>
      </c>
      <c r="N17" s="125">
        <v>-4.1969017993220952</v>
      </c>
      <c r="O17" s="4"/>
      <c r="P17" s="12"/>
      <c r="Q17" s="12"/>
      <c r="R17" s="12"/>
      <c r="S17" s="12"/>
      <c r="T17" s="12"/>
      <c r="U17" s="12"/>
      <c r="V17" s="1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132"/>
      <c r="AI17" s="2"/>
      <c r="AJ17" s="193"/>
      <c r="AK17" s="86"/>
      <c r="AL17" s="86"/>
      <c r="AM17" s="191"/>
      <c r="AN17" s="2"/>
      <c r="AO17" s="133"/>
      <c r="AP17" s="133"/>
      <c r="AQ17" s="133"/>
      <c r="AR17" s="133"/>
      <c r="AS17" s="133"/>
      <c r="AT17" s="133"/>
      <c r="AU17" s="133"/>
    </row>
    <row r="18" spans="1:47" x14ac:dyDescent="0.25">
      <c r="A18" s="39"/>
      <c r="B18" s="162" t="s">
        <v>24</v>
      </c>
      <c r="C18" s="128">
        <v>4.4782827081185195</v>
      </c>
      <c r="D18" s="128">
        <v>4.4030950626381626</v>
      </c>
      <c r="E18" s="128">
        <v>4.3200249532127089</v>
      </c>
      <c r="F18" s="128">
        <v>5.7055005124700964</v>
      </c>
      <c r="G18" s="128">
        <v>2.443991853360461</v>
      </c>
      <c r="H18" s="128">
        <v>2.944412427306542</v>
      </c>
      <c r="I18" s="128">
        <v>3.1922675026123448</v>
      </c>
      <c r="J18" s="128">
        <v>3.8107343899971502</v>
      </c>
      <c r="K18" s="128">
        <v>3.2309553844965588</v>
      </c>
      <c r="L18" s="128">
        <v>1.324909839629651</v>
      </c>
      <c r="M18" s="128">
        <v>0.92170618055200659</v>
      </c>
      <c r="N18" s="125">
        <v>5.5897149245409672E-2</v>
      </c>
      <c r="O18" s="4"/>
      <c r="P18" s="12"/>
      <c r="Q18" s="12"/>
      <c r="R18" s="12"/>
      <c r="S18" s="12"/>
      <c r="T18" s="12"/>
      <c r="U18" s="12"/>
      <c r="V18" s="1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132"/>
      <c r="AI18" s="2"/>
      <c r="AJ18" s="193"/>
      <c r="AK18" s="86"/>
      <c r="AL18" s="86"/>
      <c r="AM18" s="2"/>
      <c r="AN18" s="2"/>
    </row>
    <row r="19" spans="1:47" x14ac:dyDescent="0.25">
      <c r="A19" s="39"/>
      <c r="B19" s="131" t="s">
        <v>20</v>
      </c>
      <c r="C19" s="125">
        <v>5.7169251772773988</v>
      </c>
      <c r="D19" s="125">
        <v>4.9676152581108468</v>
      </c>
      <c r="E19" s="125">
        <v>4.662249145696129</v>
      </c>
      <c r="F19" s="125">
        <v>4.5286863260035393</v>
      </c>
      <c r="G19" s="125">
        <v>3.2242352621787429</v>
      </c>
      <c r="H19" s="125">
        <v>3.1168993410162882</v>
      </c>
      <c r="I19" s="125">
        <v>2.3565351894818454</v>
      </c>
      <c r="J19" s="125">
        <v>1.3547091721734628</v>
      </c>
      <c r="K19" s="125">
        <v>0.60272716855738206</v>
      </c>
      <c r="L19" s="125">
        <v>-1.1732954330684664</v>
      </c>
      <c r="M19" s="125">
        <v>-1.4634695898733674</v>
      </c>
      <c r="N19" s="125">
        <v>-1.7714612112375239</v>
      </c>
      <c r="O19" s="4"/>
      <c r="P19" s="12"/>
      <c r="Q19" s="12"/>
      <c r="R19" s="12"/>
      <c r="S19" s="12"/>
      <c r="T19" s="12"/>
      <c r="U19" s="12"/>
      <c r="V19" s="1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132"/>
      <c r="AI19" s="193"/>
      <c r="AJ19" s="193"/>
      <c r="AK19" s="86"/>
      <c r="AL19" s="86"/>
      <c r="AM19" s="2"/>
      <c r="AN19" s="2"/>
    </row>
    <row r="20" spans="1:47" x14ac:dyDescent="0.25">
      <c r="A20" s="39"/>
      <c r="B20" s="162" t="s">
        <v>13</v>
      </c>
      <c r="C20" s="128">
        <v>-0.40627227369922636</v>
      </c>
      <c r="D20" s="128">
        <v>2.6343589066420092</v>
      </c>
      <c r="E20" s="128">
        <v>4.6170967333144519</v>
      </c>
      <c r="F20" s="128">
        <v>3.4618928524417392</v>
      </c>
      <c r="G20" s="128">
        <v>4.3786903735155702</v>
      </c>
      <c r="H20" s="128">
        <v>3.4222019425070194</v>
      </c>
      <c r="I20" s="128">
        <v>3.1769750519750506</v>
      </c>
      <c r="J20" s="128">
        <v>3.296277145811799</v>
      </c>
      <c r="K20" s="128">
        <v>3.0549110595514462</v>
      </c>
      <c r="L20" s="128">
        <v>2.1687367269451086</v>
      </c>
      <c r="M20" s="128">
        <v>0.34004876170925513</v>
      </c>
      <c r="N20" s="125">
        <v>-0.18637532133674029</v>
      </c>
      <c r="O20" s="4"/>
      <c r="P20" s="12"/>
      <c r="Q20" s="12"/>
      <c r="R20" s="12"/>
      <c r="S20" s="12"/>
      <c r="T20" s="12"/>
      <c r="U20" s="12"/>
      <c r="V20" s="1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132"/>
      <c r="AI20" s="2"/>
      <c r="AJ20" s="193"/>
      <c r="AK20" s="86"/>
      <c r="AL20" s="86"/>
      <c r="AM20" s="2"/>
      <c r="AN20" s="2"/>
    </row>
    <row r="21" spans="1:47" x14ac:dyDescent="0.25">
      <c r="A21" s="39"/>
      <c r="B21" s="162" t="s">
        <v>29</v>
      </c>
      <c r="C21" s="128">
        <v>5.7586664140936161</v>
      </c>
      <c r="D21" s="128">
        <v>4.1790490341753639</v>
      </c>
      <c r="E21" s="128">
        <v>2.5781678551837883</v>
      </c>
      <c r="F21" s="128">
        <v>3.9925373134328757</v>
      </c>
      <c r="G21" s="128">
        <v>3.8965976050180817</v>
      </c>
      <c r="H21" s="128">
        <v>0.60021826118590305</v>
      </c>
      <c r="I21" s="128">
        <v>0.54347826086957873</v>
      </c>
      <c r="J21" s="128">
        <v>-0.26824034334762548</v>
      </c>
      <c r="K21" s="128">
        <v>-1.0640184429863253</v>
      </c>
      <c r="L21" s="128">
        <v>-1.5861700231687537</v>
      </c>
      <c r="M21" s="128">
        <v>-2.7684711691059571</v>
      </c>
      <c r="N21" s="125">
        <v>-1.532703617893405</v>
      </c>
      <c r="O21" s="4"/>
      <c r="P21" s="12"/>
      <c r="Q21" s="12"/>
      <c r="R21" s="12"/>
      <c r="S21" s="12"/>
      <c r="T21" s="12"/>
      <c r="U21" s="12"/>
      <c r="V21" s="1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132"/>
      <c r="AI21" s="2"/>
      <c r="AJ21" s="193"/>
      <c r="AK21" s="86"/>
      <c r="AL21" s="86"/>
      <c r="AM21" s="2"/>
      <c r="AN21" s="2"/>
    </row>
    <row r="22" spans="1:47" x14ac:dyDescent="0.25">
      <c r="A22" s="39"/>
      <c r="B22" s="162" t="s">
        <v>25</v>
      </c>
      <c r="C22" s="128">
        <v>-1.4131752077562343</v>
      </c>
      <c r="D22" s="128">
        <v>-2.5066839919728023</v>
      </c>
      <c r="E22" s="128">
        <v>-1.2816792206814642</v>
      </c>
      <c r="F22" s="128">
        <v>-1.8982283202344519</v>
      </c>
      <c r="G22" s="128">
        <v>-5.4666041401487337</v>
      </c>
      <c r="H22" s="128">
        <v>-5.7777488275143511</v>
      </c>
      <c r="I22" s="128">
        <v>-4.4844501442770408</v>
      </c>
      <c r="J22" s="128">
        <v>-3.2571168002084927</v>
      </c>
      <c r="K22" s="128">
        <v>-1.8024560940182566</v>
      </c>
      <c r="L22" s="128">
        <v>-2.488970830315429</v>
      </c>
      <c r="M22" s="128">
        <v>-2.3861458126776536</v>
      </c>
      <c r="N22" s="125">
        <v>-2.5092445853143186</v>
      </c>
      <c r="O22" s="4"/>
      <c r="P22" s="12"/>
      <c r="Q22" s="12"/>
      <c r="R22" s="12"/>
      <c r="S22" s="12"/>
      <c r="T22" s="12"/>
      <c r="U22" s="12"/>
      <c r="V22" s="1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132"/>
      <c r="AI22" s="2"/>
      <c r="AJ22" s="193"/>
      <c r="AK22" s="198"/>
      <c r="AL22" s="198"/>
      <c r="AM22" s="2"/>
      <c r="AN22" s="2"/>
    </row>
    <row r="23" spans="1:47" x14ac:dyDescent="0.25">
      <c r="A23" s="39"/>
      <c r="B23" s="162" t="s">
        <v>27</v>
      </c>
      <c r="C23" s="128">
        <v>4.5451538207079034</v>
      </c>
      <c r="D23" s="128">
        <v>4.9677890682074732</v>
      </c>
      <c r="E23" s="128">
        <v>4.3764396182954579</v>
      </c>
      <c r="F23" s="128">
        <v>2.5570837227934184</v>
      </c>
      <c r="G23" s="128">
        <v>2.168592794017643</v>
      </c>
      <c r="H23" s="128">
        <v>1.4932369090665532</v>
      </c>
      <c r="I23" s="128">
        <v>1.2032974338518576</v>
      </c>
      <c r="J23" s="128">
        <v>-0.26338315664716783</v>
      </c>
      <c r="K23" s="128">
        <v>-0.94524119947850815</v>
      </c>
      <c r="L23" s="128">
        <v>-2.6080857033541682</v>
      </c>
      <c r="M23" s="128">
        <v>-2.5639386189258317</v>
      </c>
      <c r="N23" s="125">
        <v>-4.2019461645393719</v>
      </c>
      <c r="O23" s="4"/>
      <c r="P23" s="12"/>
      <c r="Q23" s="12"/>
      <c r="R23" s="12"/>
      <c r="S23" s="12"/>
      <c r="T23" s="12"/>
      <c r="U23" s="12"/>
      <c r="V23" s="1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32"/>
      <c r="AI23" s="2"/>
      <c r="AJ23" s="193"/>
      <c r="AK23" s="198"/>
      <c r="AL23" s="198"/>
      <c r="AM23" s="2"/>
      <c r="AN23" s="2"/>
    </row>
    <row r="24" spans="1:47" s="3" customFormat="1" ht="14.25" customHeight="1" x14ac:dyDescent="0.25">
      <c r="A24" s="39"/>
      <c r="B24" s="162" t="s">
        <v>30</v>
      </c>
      <c r="C24" s="128">
        <v>16.051502145922747</v>
      </c>
      <c r="D24" s="128">
        <v>7.7622974125675537</v>
      </c>
      <c r="E24" s="128">
        <v>3.3907883582933174</v>
      </c>
      <c r="F24" s="128">
        <v>3.8832199546485535</v>
      </c>
      <c r="G24" s="128">
        <v>1.6944365998305733</v>
      </c>
      <c r="H24" s="128">
        <v>-0.33240997229914138</v>
      </c>
      <c r="I24" s="128">
        <v>-3.208116259939664</v>
      </c>
      <c r="J24" s="128">
        <v>1.3900709219858198</v>
      </c>
      <c r="K24" s="128">
        <v>1.3806706114398715</v>
      </c>
      <c r="L24" s="128">
        <v>2.9453015427770124</v>
      </c>
      <c r="M24" s="128">
        <v>5.6334080717488799</v>
      </c>
      <c r="N24" s="125">
        <v>-3.8314176245210607</v>
      </c>
      <c r="O24" s="4"/>
      <c r="P24" s="12"/>
      <c r="Q24" s="12"/>
      <c r="R24" s="12"/>
      <c r="S24" s="12"/>
      <c r="T24" s="12"/>
      <c r="U24" s="12"/>
      <c r="V24" s="1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132"/>
      <c r="AI24" s="2"/>
      <c r="AJ24" s="193"/>
      <c r="AK24" s="198"/>
      <c r="AL24" s="198"/>
      <c r="AM24" s="2"/>
      <c r="AN24" s="2"/>
    </row>
    <row r="25" spans="1:47" s="3" customFormat="1" ht="14.25" customHeight="1" x14ac:dyDescent="0.25">
      <c r="A25" s="39"/>
      <c r="B25" s="162" t="s">
        <v>22</v>
      </c>
      <c r="C25" s="128">
        <v>3.6913631665818292</v>
      </c>
      <c r="D25" s="128">
        <v>2.657757409856587</v>
      </c>
      <c r="E25" s="128">
        <v>1.4045832804595149</v>
      </c>
      <c r="F25" s="128">
        <v>0.91566235569733312</v>
      </c>
      <c r="G25" s="128">
        <v>0.7948134526072792</v>
      </c>
      <c r="H25" s="128">
        <v>-1.0880034025400054</v>
      </c>
      <c r="I25" s="128">
        <v>-0.3341230787923033</v>
      </c>
      <c r="J25" s="128">
        <v>-8.1000430270850021E-2</v>
      </c>
      <c r="K25" s="128">
        <v>-3.9308770391421888E-2</v>
      </c>
      <c r="L25" s="128">
        <v>-0.75626588083173019</v>
      </c>
      <c r="M25" s="128">
        <v>-1.0138941043935423</v>
      </c>
      <c r="N25" s="125">
        <v>-1.7495065494347872</v>
      </c>
      <c r="O25" s="4"/>
      <c r="P25" s="12"/>
      <c r="Q25" s="12"/>
      <c r="R25" s="12"/>
      <c r="S25" s="12"/>
      <c r="T25" s="12"/>
      <c r="U25" s="12"/>
      <c r="V25" s="1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132"/>
      <c r="AI25" s="2"/>
      <c r="AJ25" s="193"/>
      <c r="AK25" s="198"/>
      <c r="AL25" s="198"/>
      <c r="AM25" s="2"/>
      <c r="AN25" s="2"/>
    </row>
    <row r="26" spans="1:47" s="3" customFormat="1" ht="14.25" customHeight="1" x14ac:dyDescent="0.25">
      <c r="A26" s="39"/>
      <c r="B26" s="162" t="s">
        <v>31</v>
      </c>
      <c r="C26" s="128">
        <v>2.042152649887452</v>
      </c>
      <c r="D26" s="128">
        <v>1.6173618847217019</v>
      </c>
      <c r="E26" s="128">
        <v>1.2196126905644755</v>
      </c>
      <c r="F26" s="128">
        <v>-0.26541699498193738</v>
      </c>
      <c r="G26" s="128">
        <v>7.1225071225078374E-2</v>
      </c>
      <c r="H26" s="128">
        <v>1.612034312709798</v>
      </c>
      <c r="I26" s="128">
        <v>1.8272562283451643</v>
      </c>
      <c r="J26" s="128">
        <v>1.6965944272445688</v>
      </c>
      <c r="K26" s="128">
        <v>0.92516447368420351</v>
      </c>
      <c r="L26" s="128">
        <v>0.97673082447571336</v>
      </c>
      <c r="M26" s="128">
        <v>-0.42975876748428954</v>
      </c>
      <c r="N26" s="125">
        <v>-0.49518901727122477</v>
      </c>
      <c r="O26" s="4"/>
      <c r="P26" s="12"/>
      <c r="Q26" s="12"/>
      <c r="R26" s="12"/>
      <c r="S26" s="12"/>
      <c r="T26" s="12"/>
      <c r="U26" s="12"/>
      <c r="V26" s="1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132"/>
      <c r="AI26" s="2"/>
      <c r="AJ26" s="193"/>
      <c r="AK26" s="198"/>
      <c r="AL26" s="198"/>
      <c r="AM26" s="2"/>
      <c r="AN26" s="2"/>
    </row>
    <row r="27" spans="1:47" s="3" customFormat="1" ht="14.25" customHeight="1" x14ac:dyDescent="0.25">
      <c r="A27" s="39"/>
      <c r="B27" s="162" t="s">
        <v>26</v>
      </c>
      <c r="C27" s="128">
        <v>7.6597903280351431</v>
      </c>
      <c r="D27" s="128">
        <v>6.7083979614446898</v>
      </c>
      <c r="E27" s="128">
        <v>6.0632785800903699</v>
      </c>
      <c r="F27" s="128">
        <v>5.0633618042762008</v>
      </c>
      <c r="G27" s="128">
        <v>5.9374999999999734</v>
      </c>
      <c r="H27" s="128">
        <v>5.5245257977105444</v>
      </c>
      <c r="I27" s="128">
        <v>5.6939308244507103</v>
      </c>
      <c r="J27" s="128">
        <v>3.406963684013431</v>
      </c>
      <c r="K27" s="128">
        <v>2.6280930429714022</v>
      </c>
      <c r="L27" s="128">
        <v>2.6191723415358581E-2</v>
      </c>
      <c r="M27" s="128">
        <v>2.0842017507249899E-2</v>
      </c>
      <c r="N27" s="125">
        <v>1.2448565029428371</v>
      </c>
      <c r="O27" s="4"/>
      <c r="P27" s="12"/>
      <c r="Q27" s="12"/>
      <c r="R27" s="12"/>
      <c r="S27" s="12"/>
      <c r="T27" s="12"/>
      <c r="U27" s="12"/>
      <c r="V27" s="1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132"/>
      <c r="AI27" s="2"/>
      <c r="AJ27" s="193"/>
      <c r="AK27" s="198"/>
      <c r="AL27" s="198"/>
      <c r="AM27" s="2"/>
      <c r="AN27" s="2"/>
    </row>
    <row r="28" spans="1:47" s="3" customFormat="1" ht="14.25" customHeight="1" x14ac:dyDescent="0.25">
      <c r="A28" s="39"/>
      <c r="B28" s="162" t="s">
        <v>23</v>
      </c>
      <c r="C28" s="128">
        <v>1.6415627206401551</v>
      </c>
      <c r="D28" s="128">
        <v>2.3130460536058051</v>
      </c>
      <c r="E28" s="128">
        <v>3.3093015010045912</v>
      </c>
      <c r="F28" s="128">
        <v>3.5949276229213734</v>
      </c>
      <c r="G28" s="128">
        <v>3.7921435199504749</v>
      </c>
      <c r="H28" s="128">
        <v>2.8444817054913196</v>
      </c>
      <c r="I28" s="128">
        <v>1.7070760932926587</v>
      </c>
      <c r="J28" s="128">
        <v>0.62463017916116748</v>
      </c>
      <c r="K28" s="128">
        <v>0.55096418732782926</v>
      </c>
      <c r="L28" s="128">
        <v>9.9765258215978037E-2</v>
      </c>
      <c r="M28" s="128">
        <v>-0.39128657361443553</v>
      </c>
      <c r="N28" s="125">
        <v>-2.4968211767425696</v>
      </c>
      <c r="O28" s="4"/>
      <c r="P28" s="12"/>
      <c r="Q28" s="12"/>
      <c r="R28" s="12"/>
      <c r="S28" s="12"/>
      <c r="T28" s="12"/>
      <c r="U28" s="12"/>
      <c r="V28" s="1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132"/>
      <c r="AI28" s="193"/>
      <c r="AJ28" s="193"/>
      <c r="AK28" s="198"/>
      <c r="AL28" s="198"/>
      <c r="AM28" s="2"/>
      <c r="AN28" s="2"/>
    </row>
    <row r="29" spans="1:47" s="3" customFormat="1" ht="14.25" customHeight="1" x14ac:dyDescent="0.25">
      <c r="A29" s="39"/>
      <c r="B29" s="162" t="s">
        <v>28</v>
      </c>
      <c r="C29" s="128">
        <v>-5.1286833271167005</v>
      </c>
      <c r="D29" s="128">
        <v>-5.5627906976743695</v>
      </c>
      <c r="E29" s="128">
        <v>-4.8064335141200232</v>
      </c>
      <c r="F29" s="128">
        <v>-4.7771299605039896</v>
      </c>
      <c r="G29" s="128">
        <v>-4.2968749999999449</v>
      </c>
      <c r="H29" s="128">
        <v>-5.5009451795840718</v>
      </c>
      <c r="I29" s="128">
        <v>-1.6737206617929656</v>
      </c>
      <c r="J29" s="128">
        <v>-0.73786407766989193</v>
      </c>
      <c r="K29" s="128">
        <v>-3.1351558019499071</v>
      </c>
      <c r="L29" s="128">
        <v>-1.3097072419106182</v>
      </c>
      <c r="M29" s="128">
        <v>-0.57659042859888876</v>
      </c>
      <c r="N29" s="125">
        <v>1.4327772325809507</v>
      </c>
      <c r="O29" s="4"/>
      <c r="P29" s="12"/>
      <c r="Q29" s="12"/>
      <c r="R29" s="12"/>
      <c r="S29" s="12"/>
      <c r="T29" s="12"/>
      <c r="U29" s="12"/>
      <c r="V29" s="1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132"/>
      <c r="AI29" s="2"/>
      <c r="AJ29" s="193"/>
      <c r="AK29" s="198"/>
      <c r="AL29" s="198"/>
      <c r="AM29" s="2"/>
      <c r="AN29" s="2"/>
    </row>
    <row r="30" spans="1:47" s="3" customFormat="1" ht="14.25" customHeight="1" x14ac:dyDescent="0.25">
      <c r="A30" s="39"/>
      <c r="B30" s="163" t="s">
        <v>6</v>
      </c>
      <c r="C30" s="124">
        <v>3.5633473179646824</v>
      </c>
      <c r="D30" s="124">
        <v>3.059298952017997</v>
      </c>
      <c r="E30" s="124">
        <v>2.6839904090922184</v>
      </c>
      <c r="F30" s="124">
        <v>2.289620970863937</v>
      </c>
      <c r="G30" s="124">
        <v>1.361338773152343</v>
      </c>
      <c r="H30" s="124">
        <v>1.1187988001177152</v>
      </c>
      <c r="I30" s="124">
        <v>1.0941577978690553</v>
      </c>
      <c r="J30" s="124">
        <v>0.62642339539407121</v>
      </c>
      <c r="K30" s="124">
        <v>-6.6097677289078671E-2</v>
      </c>
      <c r="L30" s="124">
        <v>-0.91108201667449151</v>
      </c>
      <c r="M30" s="124">
        <v>-1.3464100594956507</v>
      </c>
      <c r="N30" s="125">
        <v>-1.9890502739161819</v>
      </c>
      <c r="O30" s="4"/>
      <c r="P30" s="12"/>
      <c r="Q30" s="12"/>
      <c r="R30" s="12"/>
      <c r="S30" s="12"/>
      <c r="T30" s="12"/>
      <c r="U30" s="12"/>
      <c r="V30" s="1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132"/>
      <c r="AI30" s="2"/>
      <c r="AJ30" s="193"/>
      <c r="AK30" s="198"/>
      <c r="AL30" s="198"/>
      <c r="AM30" s="2"/>
      <c r="AN30" s="2"/>
    </row>
    <row r="31" spans="1:47" s="3" customFormat="1" ht="14.25" customHeight="1" x14ac:dyDescent="0.25">
      <c r="A31" s="39"/>
      <c r="B31" s="162" t="s">
        <v>21</v>
      </c>
      <c r="C31" s="128">
        <v>3.7826735457368699</v>
      </c>
      <c r="D31" s="128">
        <v>3.1962416139950767</v>
      </c>
      <c r="E31" s="128">
        <v>2.6977203720661258</v>
      </c>
      <c r="F31" s="128">
        <v>2.8483871755426993</v>
      </c>
      <c r="G31" s="128">
        <v>2.1673275373740752</v>
      </c>
      <c r="H31" s="128">
        <v>2.441600550219869</v>
      </c>
      <c r="I31" s="128">
        <v>2.2379613741740023</v>
      </c>
      <c r="J31" s="128">
        <v>1.6334026586881878</v>
      </c>
      <c r="K31" s="128">
        <v>0.98488871723074745</v>
      </c>
      <c r="L31" s="128">
        <v>0.74803181073412883</v>
      </c>
      <c r="M31" s="128">
        <v>-0.50897847544298935</v>
      </c>
      <c r="N31" s="125">
        <v>-1.079123921763514</v>
      </c>
      <c r="O31" s="4"/>
      <c r="P31" s="12"/>
      <c r="Q31" s="12"/>
      <c r="R31" s="12"/>
      <c r="S31" s="12"/>
      <c r="T31" s="12"/>
      <c r="U31" s="12"/>
      <c r="V31" s="1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132"/>
      <c r="AI31" s="2"/>
      <c r="AJ31" s="193"/>
      <c r="AK31" s="198"/>
      <c r="AL31" s="198" t="s">
        <v>2</v>
      </c>
      <c r="AM31" s="75" t="s">
        <v>6</v>
      </c>
      <c r="AN31" s="2"/>
    </row>
    <row r="32" spans="1:47" s="3" customFormat="1" ht="14.25" customHeight="1" x14ac:dyDescent="0.25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32"/>
      <c r="AI32" s="193" t="s">
        <v>102</v>
      </c>
      <c r="AJ32" s="196">
        <v>2022</v>
      </c>
      <c r="AK32" s="198" t="s">
        <v>120</v>
      </c>
      <c r="AL32" s="204">
        <v>5.7169251772773988</v>
      </c>
      <c r="AM32" s="86">
        <v>3.5633473179646824</v>
      </c>
      <c r="AN32" s="2"/>
    </row>
    <row r="33" spans="1:40" s="3" customFormat="1" ht="14.25" customHeight="1" x14ac:dyDescent="0.25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132"/>
      <c r="AI33" s="86" t="s">
        <v>101</v>
      </c>
      <c r="AJ33" s="193" t="s">
        <v>8</v>
      </c>
      <c r="AK33" s="198" t="s">
        <v>121</v>
      </c>
      <c r="AL33" s="204">
        <v>4.9676152581108468</v>
      </c>
      <c r="AM33" s="86">
        <v>3.059298952017997</v>
      </c>
      <c r="AN33" s="2"/>
    </row>
    <row r="34" spans="1:40" s="3" customFormat="1" ht="14.25" customHeight="1" x14ac:dyDescent="0.25">
      <c r="A34" s="39"/>
      <c r="B34" s="215" t="s">
        <v>50</v>
      </c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4"/>
      <c r="P34" s="12"/>
      <c r="Q34" s="12"/>
      <c r="R34" s="12"/>
      <c r="S34" s="12"/>
      <c r="T34" s="12"/>
      <c r="U34" s="12"/>
      <c r="V34" s="1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132"/>
      <c r="AI34" s="86" t="s">
        <v>104</v>
      </c>
      <c r="AJ34" s="193" t="s">
        <v>8</v>
      </c>
      <c r="AK34" s="198" t="s">
        <v>122</v>
      </c>
      <c r="AL34" s="204">
        <v>4.662249145696129</v>
      </c>
      <c r="AM34" s="27">
        <v>2.6839904090922184</v>
      </c>
      <c r="AN34" s="2"/>
    </row>
    <row r="35" spans="1:40" s="3" customFormat="1" ht="14.25" customHeight="1" x14ac:dyDescent="0.25">
      <c r="A35" s="39"/>
      <c r="B35" s="213" t="s">
        <v>80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4"/>
      <c r="P35" s="12"/>
      <c r="Q35" s="12"/>
      <c r="R35" s="12"/>
      <c r="S35" s="12"/>
      <c r="T35" s="12"/>
      <c r="U35" s="12"/>
      <c r="V35" s="1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32"/>
      <c r="AI35" s="86" t="s">
        <v>105</v>
      </c>
      <c r="AJ35" s="193" t="s">
        <v>8</v>
      </c>
      <c r="AK35" s="198" t="s">
        <v>123</v>
      </c>
      <c r="AL35" s="204">
        <v>4.5286863260035393</v>
      </c>
      <c r="AM35" s="27">
        <v>2.289620970863937</v>
      </c>
      <c r="AN35" s="2"/>
    </row>
    <row r="36" spans="1:40" s="3" customFormat="1" ht="14.25" customHeight="1" x14ac:dyDescent="0.25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132"/>
      <c r="AI36" s="2" t="s">
        <v>106</v>
      </c>
      <c r="AJ36" s="193">
        <v>2023</v>
      </c>
      <c r="AK36" s="198" t="s">
        <v>124</v>
      </c>
      <c r="AL36" s="204">
        <v>3.2242352621787429</v>
      </c>
      <c r="AM36" s="27">
        <v>1.361338773152343</v>
      </c>
      <c r="AN36" s="2"/>
    </row>
    <row r="37" spans="1:40" s="3" customFormat="1" ht="14.25" customHeight="1" x14ac:dyDescent="0.25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132"/>
      <c r="AI37" s="2" t="s">
        <v>107</v>
      </c>
      <c r="AJ37" s="193" t="s">
        <v>8</v>
      </c>
      <c r="AK37" s="198" t="s">
        <v>125</v>
      </c>
      <c r="AL37" s="204">
        <v>3.1168993410162882</v>
      </c>
      <c r="AM37" s="86">
        <v>1.1187988001177152</v>
      </c>
      <c r="AN37" s="86"/>
    </row>
    <row r="38" spans="1:40" s="3" customFormat="1" ht="14.25" customHeight="1" x14ac:dyDescent="0.25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 t="s">
        <v>99</v>
      </c>
      <c r="Q38" s="12"/>
      <c r="R38" s="12"/>
      <c r="S38" s="12"/>
      <c r="T38" s="12"/>
      <c r="U38" s="12"/>
      <c r="V38" s="1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132"/>
      <c r="AI38" s="2" t="s">
        <v>108</v>
      </c>
      <c r="AJ38" s="193" t="s">
        <v>8</v>
      </c>
      <c r="AK38" s="198" t="s">
        <v>126</v>
      </c>
      <c r="AL38" s="204">
        <v>2.3565351894818454</v>
      </c>
      <c r="AM38" s="86">
        <v>1.0941577978690553</v>
      </c>
      <c r="AN38" s="86"/>
    </row>
    <row r="39" spans="1:40" s="3" customFormat="1" ht="14.25" customHeight="1" x14ac:dyDescent="0.25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132"/>
      <c r="AI39" s="2" t="s">
        <v>110</v>
      </c>
      <c r="AJ39" s="193" t="s">
        <v>8</v>
      </c>
      <c r="AK39" s="198" t="s">
        <v>127</v>
      </c>
      <c r="AL39" s="204">
        <v>1.3547091721734628</v>
      </c>
      <c r="AM39" s="86">
        <v>0.62642339539407121</v>
      </c>
      <c r="AN39" s="86"/>
    </row>
    <row r="40" spans="1:40" s="3" customFormat="1" ht="14.25" customHeight="1" x14ac:dyDescent="0.25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32"/>
      <c r="AI40" s="2" t="s">
        <v>112</v>
      </c>
      <c r="AJ40" s="193" t="s">
        <v>8</v>
      </c>
      <c r="AK40" s="198" t="s">
        <v>128</v>
      </c>
      <c r="AL40" s="204">
        <v>0.60272716855738206</v>
      </c>
      <c r="AM40" s="86">
        <v>-6.6097677289078671E-2</v>
      </c>
      <c r="AN40" s="86"/>
    </row>
    <row r="41" spans="1:40" s="3" customFormat="1" ht="14.25" customHeight="1" x14ac:dyDescent="0.25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32"/>
      <c r="AI41" s="2" t="s">
        <v>114</v>
      </c>
      <c r="AJ41" s="193" t="s">
        <v>8</v>
      </c>
      <c r="AK41" s="198" t="s">
        <v>129</v>
      </c>
      <c r="AL41" s="204">
        <v>-1.1732954330684664</v>
      </c>
      <c r="AM41" s="86">
        <v>-0.91108201667449151</v>
      </c>
      <c r="AN41" s="86"/>
    </row>
    <row r="42" spans="1:40" s="3" customFormat="1" ht="14.25" customHeight="1" x14ac:dyDescent="0.25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32"/>
      <c r="AI42" s="2" t="s">
        <v>115</v>
      </c>
      <c r="AJ42" s="193" t="s">
        <v>8</v>
      </c>
      <c r="AK42" s="198" t="s">
        <v>130</v>
      </c>
      <c r="AL42" s="204">
        <v>-1.4634695898733674</v>
      </c>
      <c r="AM42" s="86">
        <v>-1.3464100594956507</v>
      </c>
      <c r="AN42" s="86"/>
    </row>
    <row r="43" spans="1:40" s="3" customFormat="1" ht="14.25" customHeight="1" x14ac:dyDescent="0.25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I43" s="2" t="s">
        <v>103</v>
      </c>
      <c r="AJ43" s="193" t="s">
        <v>8</v>
      </c>
      <c r="AK43" s="198" t="s">
        <v>131</v>
      </c>
      <c r="AL43" s="204">
        <v>-1.7714612112375239</v>
      </c>
      <c r="AM43" s="86">
        <v>-1.9890502739161819</v>
      </c>
      <c r="AN43" s="86"/>
    </row>
    <row r="44" spans="1:40" s="3" customFormat="1" ht="14.25" customHeight="1" x14ac:dyDescent="0.25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I44" s="2"/>
      <c r="AJ44" s="2"/>
      <c r="AK44" s="2"/>
      <c r="AL44" s="2"/>
      <c r="AM44" s="86"/>
      <c r="AN44" s="86"/>
    </row>
    <row r="45" spans="1:40" s="3" customFormat="1" ht="14.25" customHeight="1" x14ac:dyDescent="0.25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I45" s="2"/>
      <c r="AJ45" s="2"/>
      <c r="AK45" s="2"/>
      <c r="AL45" s="2"/>
      <c r="AM45" s="86"/>
      <c r="AN45" s="86"/>
    </row>
    <row r="46" spans="1:40" s="3" customFormat="1" ht="14.25" customHeight="1" x14ac:dyDescent="0.25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I46" s="2"/>
      <c r="AJ46" s="2"/>
      <c r="AK46" s="2"/>
      <c r="AL46" s="2"/>
      <c r="AM46" s="86"/>
      <c r="AN46" s="86"/>
    </row>
    <row r="47" spans="1:40" s="3" customFormat="1" ht="14.25" customHeight="1" x14ac:dyDescent="0.25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M47" s="86"/>
      <c r="AN47" s="86"/>
    </row>
    <row r="48" spans="1:40" s="3" customFormat="1" ht="14.25" customHeight="1" x14ac:dyDescent="0.25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M48" s="86"/>
      <c r="AN48" s="86"/>
    </row>
    <row r="49" spans="1:40" s="3" customFormat="1" ht="14.25" customHeight="1" x14ac:dyDescent="0.25">
      <c r="A49" s="39"/>
      <c r="B49" s="211" t="s">
        <v>75</v>
      </c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4"/>
      <c r="P49" s="12"/>
      <c r="Q49" s="12"/>
      <c r="R49" s="12"/>
      <c r="S49" s="12"/>
      <c r="T49" s="12"/>
      <c r="U49" s="12"/>
      <c r="V49" s="1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M49" s="86"/>
      <c r="AN49" s="86"/>
    </row>
    <row r="50" spans="1:40" s="3" customFormat="1" ht="14.25" customHeight="1" x14ac:dyDescent="0.25">
      <c r="A50" s="39"/>
      <c r="B50" s="212" t="s">
        <v>80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4"/>
      <c r="P50" s="12"/>
      <c r="Q50" s="12"/>
      <c r="R50" s="12"/>
      <c r="S50" s="12"/>
      <c r="T50" s="12"/>
      <c r="U50" s="12"/>
      <c r="V50" s="1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M50" s="86"/>
      <c r="AN50" s="86"/>
    </row>
    <row r="51" spans="1:40" s="3" customFormat="1" ht="14.25" customHeight="1" x14ac:dyDescent="0.25">
      <c r="A51" s="39"/>
      <c r="B51" s="73"/>
      <c r="C51" s="129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M51" s="86"/>
      <c r="AN51" s="86"/>
    </row>
    <row r="52" spans="1:40" s="3" customFormat="1" x14ac:dyDescent="0.25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M52" s="86"/>
      <c r="AN52" s="86"/>
    </row>
    <row r="53" spans="1:40" s="3" customFormat="1" x14ac:dyDescent="0.25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M53" s="86"/>
      <c r="AN53" s="86"/>
    </row>
    <row r="54" spans="1:40" s="3" customFormat="1" x14ac:dyDescent="0.25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M54" s="86"/>
      <c r="AN54" s="86"/>
    </row>
    <row r="55" spans="1:40" s="3" customFormat="1" x14ac:dyDescent="0.25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40" s="3" customFormat="1" x14ac:dyDescent="0.25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40" s="3" customFormat="1" x14ac:dyDescent="0.25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40" s="3" customFormat="1" x14ac:dyDescent="0.25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40" s="3" customFormat="1" x14ac:dyDescent="0.25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spans="1:40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spans="1:40" x14ac:dyDescent="0.25">
      <c r="A61" s="39"/>
      <c r="O61" s="4"/>
      <c r="P61" s="12"/>
      <c r="Q61" s="12"/>
      <c r="R61" s="12"/>
      <c r="S61" s="12"/>
      <c r="T61" s="12"/>
      <c r="U61" s="12"/>
      <c r="V61" s="1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spans="1:40" x14ac:dyDescent="0.25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spans="1:40" x14ac:dyDescent="0.25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spans="1:40" x14ac:dyDescent="0.25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spans="1:33" x14ac:dyDescent="0.25">
      <c r="A65" s="34" t="s">
        <v>111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</sheetData>
  <sortState xmlns:xlrd2="http://schemas.microsoft.com/office/spreadsheetml/2017/richdata2" ref="B19:N33">
    <sortCondition ref="B20"/>
  </sortState>
  <mergeCells count="8">
    <mergeCell ref="B50:N50"/>
    <mergeCell ref="B34:N34"/>
    <mergeCell ref="B35:N35"/>
    <mergeCell ref="B12:N12"/>
    <mergeCell ref="B13:N13"/>
    <mergeCell ref="B49:N49"/>
    <mergeCell ref="C15:F15"/>
    <mergeCell ref="G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18</vt:i4>
      </vt:variant>
    </vt:vector>
  </HeadingPairs>
  <TitlesOfParts>
    <vt:vector size="34" baseType="lpstr">
      <vt:lpstr>Índice</vt:lpstr>
      <vt:lpstr>Producción departamentos</vt:lpstr>
      <vt:lpstr>Industria variación anual</vt:lpstr>
      <vt:lpstr>Industria variación corrido</vt:lpstr>
      <vt:lpstr>Producción dptos anual</vt:lpstr>
      <vt:lpstr>Producción dptos corrido</vt:lpstr>
      <vt:lpstr>Ventas dptos anual</vt:lpstr>
      <vt:lpstr>Ventas dptos corrido</vt:lpstr>
      <vt:lpstr>Ocupados dptos anual</vt:lpstr>
      <vt:lpstr>Ocupados dptos corrido</vt:lpstr>
      <vt:lpstr>Producción Bogotá anual</vt:lpstr>
      <vt:lpstr>Producción Bogotá corrido</vt:lpstr>
      <vt:lpstr>Ventas Bogotá anual</vt:lpstr>
      <vt:lpstr>Ventas Bogotá corrido</vt:lpstr>
      <vt:lpstr>Ocupados Bogotá anual</vt:lpstr>
      <vt:lpstr>Ocupados Bogotá corrido</vt:lpstr>
      <vt:lpstr>Índice!Área_de_impresión</vt:lpstr>
      <vt:lpstr>'Industria variación anual'!Área_de_impresión</vt:lpstr>
      <vt:lpstr>'Industria variación corrido'!Área_de_impresión</vt:lpstr>
      <vt:lpstr>'Ocupados Bogotá anual'!Área_de_impresión</vt:lpstr>
      <vt:lpstr>'Ocupados Bogotá corrido'!Área_de_impresión</vt:lpstr>
      <vt:lpstr>'Ocupados dptos anual'!Área_de_impresión</vt:lpstr>
      <vt:lpstr>'Ocupados dptos corrido'!Área_de_impresión</vt:lpstr>
      <vt:lpstr>'Producción Bogotá anual'!Área_de_impresión</vt:lpstr>
      <vt:lpstr>'Producción Bogotá corrido'!Área_de_impresión</vt:lpstr>
      <vt:lpstr>'Producción departamentos'!Área_de_impresión</vt:lpstr>
      <vt:lpstr>'Producción dptos anual'!Área_de_impresión</vt:lpstr>
      <vt:lpstr>'Producción dptos corrido'!Área_de_impresión</vt:lpstr>
      <vt:lpstr>'Ventas Bogotá anual'!Área_de_impresión</vt:lpstr>
      <vt:lpstr>'Ventas Bogotá corrido'!Área_de_impresión</vt:lpstr>
      <vt:lpstr>'Ventas dptos anual'!Área_de_impresión</vt:lpstr>
      <vt:lpstr>'Ventas dptos corrido'!Área_de_impresión</vt:lpstr>
      <vt:lpstr>'Industria variación anual'!Print_Area</vt:lpstr>
      <vt:lpstr>'Industria variación corrido'!Print_Area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GEORGE ZAMBRANO GUTIERREZ</cp:lastModifiedBy>
  <cp:lastPrinted>2017-06-20T21:21:08Z</cp:lastPrinted>
  <dcterms:created xsi:type="dcterms:W3CDTF">2010-09-24T13:34:45Z</dcterms:created>
  <dcterms:modified xsi:type="dcterms:W3CDTF">2023-10-23T19:37:23Z</dcterms:modified>
</cp:coreProperties>
</file>