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serna\Documents\SIE\Construccion trimestral\II trimestre 2023\"/>
    </mc:Choice>
  </mc:AlternateContent>
  <xr:revisionPtr revIDLastSave="0" documentId="13_ncr:1_{9C6CB0DC-50B5-41D8-876B-944DF23D03C8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Índice" sheetId="15" r:id="rId1"/>
    <sheet name="Área censada Btá" sheetId="276" r:id="rId2"/>
    <sheet name="Área proceso edificaciones Btá" sheetId="277" r:id="rId3"/>
    <sheet name="Area proceso vivienda Btá" sheetId="278" r:id="rId4"/>
    <sheet name="Área proceso otros destinos Btá" sheetId="279" r:id="rId5"/>
    <sheet name="Área nueva edificaciones Btá" sheetId="280" r:id="rId6"/>
    <sheet name="Área nueva vivienda Btá" sheetId="281" r:id="rId7"/>
    <sheet name="Área nueva VIS Btá" sheetId="282" r:id="rId8"/>
    <sheet name="Área nueva No VIS Btá" sheetId="283" r:id="rId9"/>
    <sheet name="Área nueva VIP Btá" sheetId="284" r:id="rId10"/>
    <sheet name="Área nueva VIS 70-150smlm Btá" sheetId="285" r:id="rId11"/>
    <sheet name="Área nueva otros destinos Btá" sheetId="286" r:id="rId12"/>
    <sheet name="Área censada" sheetId="167" r:id="rId13"/>
    <sheet name="Área proceso edificaciones" sheetId="182" r:id="rId14"/>
    <sheet name="Área proceso vivienda" sheetId="185" r:id="rId15"/>
    <sheet name="Unidades proceso vivienda" sheetId="262" r:id="rId16"/>
    <sheet name="Área proceso VIS" sheetId="187" r:id="rId17"/>
    <sheet name="Unidades proceso VIS" sheetId="263" r:id="rId18"/>
    <sheet name="Área proceso VIP" sheetId="188" r:id="rId19"/>
    <sheet name="Unidades proceso VIP" sheetId="264" r:id="rId20"/>
    <sheet name="Área proceso VIS 70-150smmlv" sheetId="193" r:id="rId21"/>
    <sheet name="Unidades proceso VIS 70-150smml" sheetId="265" r:id="rId22"/>
    <sheet name="Área proceso No VIS" sheetId="189" r:id="rId23"/>
    <sheet name="Unidades proceso No VIS" sheetId="266" r:id="rId24"/>
    <sheet name="Área proceso otros destinos" sheetId="186" r:id="rId25"/>
    <sheet name="Área proceso otros destinos Ofi" sheetId="273" r:id="rId26"/>
    <sheet name="Área proceso otros destinos Com" sheetId="274" r:id="rId27"/>
    <sheet name="Área proceso otros destinos Bod" sheetId="275" r:id="rId28"/>
    <sheet name="Área nueva edificaciones" sheetId="190" r:id="rId29"/>
    <sheet name="Área nueva vivienda" sheetId="191" r:id="rId30"/>
    <sheet name="Unidades nueva vivienda" sheetId="269" r:id="rId31"/>
    <sheet name="Área nueva VIS" sheetId="192" r:id="rId32"/>
    <sheet name="Unidades nueva VIS" sheetId="270" r:id="rId33"/>
    <sheet name="Área nueva VIP" sheetId="194" r:id="rId34"/>
    <sheet name="Unidades nueva VIP" sheetId="271" r:id="rId35"/>
    <sheet name="Área nueva VIS 70-150smml" sheetId="195" r:id="rId36"/>
    <sheet name="Unidades nueva VIS 70-150smml" sheetId="272" r:id="rId37"/>
    <sheet name="Área nueva No VIS" sheetId="196" r:id="rId38"/>
    <sheet name="Área nueva otros destinos" sheetId="217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2">#REF!</definedName>
    <definedName name="\a" localSheetId="1">#REF!</definedName>
    <definedName name="\a" localSheetId="28">#REF!</definedName>
    <definedName name="\a" localSheetId="5">#REF!</definedName>
    <definedName name="\a" localSheetId="37">#REF!</definedName>
    <definedName name="\a" localSheetId="8">#REF!</definedName>
    <definedName name="\a" localSheetId="38">#REF!</definedName>
    <definedName name="\a" localSheetId="11">#REF!</definedName>
    <definedName name="\a" localSheetId="33">#REF!</definedName>
    <definedName name="\a" localSheetId="9">#REF!</definedName>
    <definedName name="\a" localSheetId="31">#REF!</definedName>
    <definedName name="\a" localSheetId="10">#REF!</definedName>
    <definedName name="\a" localSheetId="35">#REF!</definedName>
    <definedName name="\a" localSheetId="7">#REF!</definedName>
    <definedName name="\a" localSheetId="29">#REF!</definedName>
    <definedName name="\a" localSheetId="6">#REF!</definedName>
    <definedName name="\a" localSheetId="13">#REF!</definedName>
    <definedName name="\a" localSheetId="2">#REF!</definedName>
    <definedName name="\a" localSheetId="22">#REF!</definedName>
    <definedName name="\a" localSheetId="24">#REF!</definedName>
    <definedName name="\a" localSheetId="27">#REF!</definedName>
    <definedName name="\a" localSheetId="4">#REF!</definedName>
    <definedName name="\a" localSheetId="26">#REF!</definedName>
    <definedName name="\a" localSheetId="25">#REF!</definedName>
    <definedName name="\a" localSheetId="18">#REF!</definedName>
    <definedName name="\a" localSheetId="16">#REF!</definedName>
    <definedName name="\a" localSheetId="20">#REF!</definedName>
    <definedName name="\a" localSheetId="14">#REF!</definedName>
    <definedName name="\a" localSheetId="3">#REF!</definedName>
    <definedName name="\a" localSheetId="0">#REF!</definedName>
    <definedName name="\a" localSheetId="34">#REF!</definedName>
    <definedName name="\a" localSheetId="32">#REF!</definedName>
    <definedName name="\a" localSheetId="36">#REF!</definedName>
    <definedName name="\a" localSheetId="30">#REF!</definedName>
    <definedName name="\a" localSheetId="23">#REF!</definedName>
    <definedName name="\a" localSheetId="19">#REF!</definedName>
    <definedName name="\a" localSheetId="17">#REF!</definedName>
    <definedName name="\a" localSheetId="21">#REF!</definedName>
    <definedName name="\a" localSheetId="15">#REF!</definedName>
    <definedName name="\y" localSheetId="12">#REF!</definedName>
    <definedName name="\y" localSheetId="1">#REF!</definedName>
    <definedName name="\y" localSheetId="28">#REF!</definedName>
    <definedName name="\y" localSheetId="5">#REF!</definedName>
    <definedName name="\y" localSheetId="37">#REF!</definedName>
    <definedName name="\y" localSheetId="8">#REF!</definedName>
    <definedName name="\y" localSheetId="38">#REF!</definedName>
    <definedName name="\y" localSheetId="11">#REF!</definedName>
    <definedName name="\y" localSheetId="33">#REF!</definedName>
    <definedName name="\y" localSheetId="9">#REF!</definedName>
    <definedName name="\y" localSheetId="31">#REF!</definedName>
    <definedName name="\y" localSheetId="10">#REF!</definedName>
    <definedName name="\y" localSheetId="35">#REF!</definedName>
    <definedName name="\y" localSheetId="7">#REF!</definedName>
    <definedName name="\y" localSheetId="29">#REF!</definedName>
    <definedName name="\y" localSheetId="6">#REF!</definedName>
    <definedName name="\y" localSheetId="13">#REF!</definedName>
    <definedName name="\y" localSheetId="2">#REF!</definedName>
    <definedName name="\y" localSheetId="22">#REF!</definedName>
    <definedName name="\y" localSheetId="24">#REF!</definedName>
    <definedName name="\y" localSheetId="27">#REF!</definedName>
    <definedName name="\y" localSheetId="4">#REF!</definedName>
    <definedName name="\y" localSheetId="26">#REF!</definedName>
    <definedName name="\y" localSheetId="25">#REF!</definedName>
    <definedName name="\y" localSheetId="18">#REF!</definedName>
    <definedName name="\y" localSheetId="16">#REF!</definedName>
    <definedName name="\y" localSheetId="20">#REF!</definedName>
    <definedName name="\y" localSheetId="14">#REF!</definedName>
    <definedName name="\y" localSheetId="3">#REF!</definedName>
    <definedName name="\y" localSheetId="0">#REF!</definedName>
    <definedName name="\y" localSheetId="34">#REF!</definedName>
    <definedName name="\y" localSheetId="32">#REF!</definedName>
    <definedName name="\y" localSheetId="36">#REF!</definedName>
    <definedName name="\y" localSheetId="30">#REF!</definedName>
    <definedName name="\y" localSheetId="23">#REF!</definedName>
    <definedName name="\y" localSheetId="19">#REF!</definedName>
    <definedName name="\y" localSheetId="17">#REF!</definedName>
    <definedName name="\y" localSheetId="21">#REF!</definedName>
    <definedName name="\y" localSheetId="15">#REF!</definedName>
    <definedName name="\z" localSheetId="12">#REF!</definedName>
    <definedName name="\z" localSheetId="1">#REF!</definedName>
    <definedName name="\z" localSheetId="28">#REF!</definedName>
    <definedName name="\z" localSheetId="5">#REF!</definedName>
    <definedName name="\z" localSheetId="37">#REF!</definedName>
    <definedName name="\z" localSheetId="8">#REF!</definedName>
    <definedName name="\z" localSheetId="38">#REF!</definedName>
    <definedName name="\z" localSheetId="11">#REF!</definedName>
    <definedName name="\z" localSheetId="33">#REF!</definedName>
    <definedName name="\z" localSheetId="9">#REF!</definedName>
    <definedName name="\z" localSheetId="31">#REF!</definedName>
    <definedName name="\z" localSheetId="10">#REF!</definedName>
    <definedName name="\z" localSheetId="35">#REF!</definedName>
    <definedName name="\z" localSheetId="7">#REF!</definedName>
    <definedName name="\z" localSheetId="29">#REF!</definedName>
    <definedName name="\z" localSheetId="6">#REF!</definedName>
    <definedName name="\z" localSheetId="13">#REF!</definedName>
    <definedName name="\z" localSheetId="2">#REF!</definedName>
    <definedName name="\z" localSheetId="22">#REF!</definedName>
    <definedName name="\z" localSheetId="24">#REF!</definedName>
    <definedName name="\z" localSheetId="27">#REF!</definedName>
    <definedName name="\z" localSheetId="4">#REF!</definedName>
    <definedName name="\z" localSheetId="26">#REF!</definedName>
    <definedName name="\z" localSheetId="25">#REF!</definedName>
    <definedName name="\z" localSheetId="18">#REF!</definedName>
    <definedName name="\z" localSheetId="16">#REF!</definedName>
    <definedName name="\z" localSheetId="20">#REF!</definedName>
    <definedName name="\z" localSheetId="14">#REF!</definedName>
    <definedName name="\z" localSheetId="3">#REF!</definedName>
    <definedName name="\z" localSheetId="0">#REF!</definedName>
    <definedName name="\z" localSheetId="34">#REF!</definedName>
    <definedName name="\z" localSheetId="32">#REF!</definedName>
    <definedName name="\z" localSheetId="36">#REF!</definedName>
    <definedName name="\z" localSheetId="30">#REF!</definedName>
    <definedName name="\z" localSheetId="23">#REF!</definedName>
    <definedName name="\z" localSheetId="19">#REF!</definedName>
    <definedName name="\z" localSheetId="17">#REF!</definedName>
    <definedName name="\z" localSheetId="21">#REF!</definedName>
    <definedName name="\z" localSheetId="15">#REF!</definedName>
    <definedName name="_C" localSheetId="28">#REF!</definedName>
    <definedName name="_C" localSheetId="5">#REF!</definedName>
    <definedName name="_C" localSheetId="37">#REF!</definedName>
    <definedName name="_C" localSheetId="8">#REF!</definedName>
    <definedName name="_C" localSheetId="38">#REF!</definedName>
    <definedName name="_C" localSheetId="11">#REF!</definedName>
    <definedName name="_C" localSheetId="33">#REF!</definedName>
    <definedName name="_C" localSheetId="9">#REF!</definedName>
    <definedName name="_C" localSheetId="31">#REF!</definedName>
    <definedName name="_C" localSheetId="10">#REF!</definedName>
    <definedName name="_C" localSheetId="35">#REF!</definedName>
    <definedName name="_C" localSheetId="7">#REF!</definedName>
    <definedName name="_C" localSheetId="29">#REF!</definedName>
    <definedName name="_C" localSheetId="6">#REF!</definedName>
    <definedName name="_C" localSheetId="13">#REF!</definedName>
    <definedName name="_C" localSheetId="2">#REF!</definedName>
    <definedName name="_C" localSheetId="22">#REF!</definedName>
    <definedName name="_C" localSheetId="24">#REF!</definedName>
    <definedName name="_C" localSheetId="27">#REF!</definedName>
    <definedName name="_C" localSheetId="4">#REF!</definedName>
    <definedName name="_C" localSheetId="26">#REF!</definedName>
    <definedName name="_C" localSheetId="25">#REF!</definedName>
    <definedName name="_C" localSheetId="18">#REF!</definedName>
    <definedName name="_C" localSheetId="16">#REF!</definedName>
    <definedName name="_C" localSheetId="20">#REF!</definedName>
    <definedName name="_C" localSheetId="14">#REF!</definedName>
    <definedName name="_C" localSheetId="3">#REF!</definedName>
    <definedName name="_C" localSheetId="0">#REF!</definedName>
    <definedName name="_C" localSheetId="34">#REF!</definedName>
    <definedName name="_C" localSheetId="32">#REF!</definedName>
    <definedName name="_C" localSheetId="36">#REF!</definedName>
    <definedName name="_C" localSheetId="30">#REF!</definedName>
    <definedName name="_C" localSheetId="23">#REF!</definedName>
    <definedName name="_C" localSheetId="19">#REF!</definedName>
    <definedName name="_C" localSheetId="17">#REF!</definedName>
    <definedName name="_C" localSheetId="21">#REF!</definedName>
    <definedName name="_C" localSheetId="15">#REF!</definedName>
    <definedName name="_Fill" localSheetId="12" hidden="1">#REF!</definedName>
    <definedName name="_Fill" localSheetId="1" hidden="1">#REF!</definedName>
    <definedName name="_Fill" localSheetId="28" hidden="1">#REF!</definedName>
    <definedName name="_Fill" localSheetId="5" hidden="1">#REF!</definedName>
    <definedName name="_Fill" localSheetId="37" hidden="1">#REF!</definedName>
    <definedName name="_Fill" localSheetId="8" hidden="1">#REF!</definedName>
    <definedName name="_Fill" localSheetId="38" hidden="1">#REF!</definedName>
    <definedName name="_Fill" localSheetId="11" hidden="1">#REF!</definedName>
    <definedName name="_Fill" localSheetId="33" hidden="1">#REF!</definedName>
    <definedName name="_Fill" localSheetId="9" hidden="1">#REF!</definedName>
    <definedName name="_Fill" localSheetId="31" hidden="1">#REF!</definedName>
    <definedName name="_Fill" localSheetId="10" hidden="1">#REF!</definedName>
    <definedName name="_Fill" localSheetId="35" hidden="1">#REF!</definedName>
    <definedName name="_Fill" localSheetId="7" hidden="1">#REF!</definedName>
    <definedName name="_Fill" localSheetId="29" hidden="1">#REF!</definedName>
    <definedName name="_Fill" localSheetId="6" hidden="1">#REF!</definedName>
    <definedName name="_Fill" localSheetId="13" hidden="1">#REF!</definedName>
    <definedName name="_Fill" localSheetId="2" hidden="1">#REF!</definedName>
    <definedName name="_Fill" localSheetId="22" hidden="1">#REF!</definedName>
    <definedName name="_Fill" localSheetId="24" hidden="1">#REF!</definedName>
    <definedName name="_Fill" localSheetId="27" hidden="1">#REF!</definedName>
    <definedName name="_Fill" localSheetId="4" hidden="1">#REF!</definedName>
    <definedName name="_Fill" localSheetId="26" hidden="1">#REF!</definedName>
    <definedName name="_Fill" localSheetId="25" hidden="1">#REF!</definedName>
    <definedName name="_Fill" localSheetId="18" hidden="1">#REF!</definedName>
    <definedName name="_Fill" localSheetId="16" hidden="1">#REF!</definedName>
    <definedName name="_Fill" localSheetId="20" hidden="1">#REF!</definedName>
    <definedName name="_Fill" localSheetId="14" hidden="1">#REF!</definedName>
    <definedName name="_Fill" localSheetId="3" hidden="1">#REF!</definedName>
    <definedName name="_Fill" localSheetId="0" hidden="1">#REF!</definedName>
    <definedName name="_Fill" localSheetId="34" hidden="1">#REF!</definedName>
    <definedName name="_Fill" localSheetId="32" hidden="1">#REF!</definedName>
    <definedName name="_Fill" localSheetId="36" hidden="1">#REF!</definedName>
    <definedName name="_Fill" localSheetId="30" hidden="1">#REF!</definedName>
    <definedName name="_Fill" localSheetId="23" hidden="1">#REF!</definedName>
    <definedName name="_Fill" localSheetId="19" hidden="1">#REF!</definedName>
    <definedName name="_Fill" localSheetId="17" hidden="1">#REF!</definedName>
    <definedName name="_Fill" localSheetId="21" hidden="1">#REF!</definedName>
    <definedName name="_Fill" localSheetId="15" hidden="1">#REF!</definedName>
    <definedName name="_xlnm._FilterDatabase" localSheetId="28" hidden="1">'Área nueva edificaciones'!$B$40:$K$51</definedName>
    <definedName name="_xlnm._FilterDatabase" localSheetId="38" hidden="1">'Área nueva otros destinos'!$B$40:$H$51</definedName>
    <definedName name="_xlnm._FilterDatabase" localSheetId="33" hidden="1">'Área nueva VIP'!$B$16:$K$34</definedName>
    <definedName name="_xlnm._FilterDatabase" localSheetId="31" hidden="1">'Área nueva VIS'!$B$16:$K$34</definedName>
    <definedName name="_xlnm._FilterDatabase" localSheetId="29" hidden="1">'Área nueva vivienda'!$B$40:$H$51</definedName>
    <definedName name="_xlnm._FilterDatabase" localSheetId="13" hidden="1">'Área proceso edificaciones'!$B$16:$G$33</definedName>
    <definedName name="_xlnm._FilterDatabase" localSheetId="27" hidden="1">'Área proceso otros destinos Bod'!$B$17:$H$34</definedName>
    <definedName name="_xlnm._FilterDatabase" localSheetId="18" hidden="1">'Área proceso VIP'!$B$16:$K$34</definedName>
    <definedName name="_xlnm._FilterDatabase" localSheetId="34" hidden="1">'Unidades nueva VIP'!$B$16:$K$34</definedName>
    <definedName name="_xlnm._FilterDatabase" localSheetId="32" hidden="1">'Unidades nueva VIS'!$B$16:$K$34</definedName>
    <definedName name="_xlnm._FilterDatabase" localSheetId="19" hidden="1">'Unidades proceso VIP'!$B$16:$K$34</definedName>
    <definedName name="_Key1" localSheetId="12" hidden="1">#REF!</definedName>
    <definedName name="_Key1" localSheetId="1" hidden="1">#REF!</definedName>
    <definedName name="_Key1" localSheetId="28" hidden="1">#REF!</definedName>
    <definedName name="_Key1" localSheetId="5" hidden="1">#REF!</definedName>
    <definedName name="_Key1" localSheetId="37" hidden="1">#REF!</definedName>
    <definedName name="_Key1" localSheetId="8" hidden="1">#REF!</definedName>
    <definedName name="_Key1" localSheetId="38" hidden="1">#REF!</definedName>
    <definedName name="_Key1" localSheetId="11" hidden="1">#REF!</definedName>
    <definedName name="_Key1" localSheetId="33" hidden="1">#REF!</definedName>
    <definedName name="_Key1" localSheetId="9" hidden="1">#REF!</definedName>
    <definedName name="_Key1" localSheetId="31" hidden="1">#REF!</definedName>
    <definedName name="_Key1" localSheetId="10" hidden="1">#REF!</definedName>
    <definedName name="_Key1" localSheetId="35" hidden="1">#REF!</definedName>
    <definedName name="_Key1" localSheetId="7" hidden="1">#REF!</definedName>
    <definedName name="_Key1" localSheetId="29" hidden="1">#REF!</definedName>
    <definedName name="_Key1" localSheetId="6" hidden="1">#REF!</definedName>
    <definedName name="_Key1" localSheetId="13" hidden="1">#REF!</definedName>
    <definedName name="_Key1" localSheetId="2" hidden="1">#REF!</definedName>
    <definedName name="_Key1" localSheetId="22" hidden="1">#REF!</definedName>
    <definedName name="_Key1" localSheetId="24" hidden="1">#REF!</definedName>
    <definedName name="_Key1" localSheetId="27" hidden="1">#REF!</definedName>
    <definedName name="_Key1" localSheetId="4" hidden="1">#REF!</definedName>
    <definedName name="_Key1" localSheetId="26" hidden="1">#REF!</definedName>
    <definedName name="_Key1" localSheetId="25" hidden="1">#REF!</definedName>
    <definedName name="_Key1" localSheetId="18" hidden="1">#REF!</definedName>
    <definedName name="_Key1" localSheetId="16" hidden="1">#REF!</definedName>
    <definedName name="_Key1" localSheetId="20" hidden="1">#REF!</definedName>
    <definedName name="_Key1" localSheetId="14" hidden="1">#REF!</definedName>
    <definedName name="_Key1" localSheetId="3" hidden="1">#REF!</definedName>
    <definedName name="_Key1" localSheetId="0" hidden="1">#REF!</definedName>
    <definedName name="_Key1" localSheetId="34" hidden="1">#REF!</definedName>
    <definedName name="_Key1" localSheetId="32" hidden="1">#REF!</definedName>
    <definedName name="_Key1" localSheetId="36" hidden="1">#REF!</definedName>
    <definedName name="_Key1" localSheetId="30" hidden="1">#REF!</definedName>
    <definedName name="_Key1" localSheetId="23" hidden="1">#REF!</definedName>
    <definedName name="_Key1" localSheetId="19" hidden="1">#REF!</definedName>
    <definedName name="_Key1" localSheetId="17" hidden="1">#REF!</definedName>
    <definedName name="_Key1" localSheetId="21" hidden="1">#REF!</definedName>
    <definedName name="_Key1" localSheetId="15" hidden="1">#REF!</definedName>
    <definedName name="_Order1" hidden="1">255</definedName>
    <definedName name="_Sort" localSheetId="12" hidden="1">#REF!</definedName>
    <definedName name="_Sort" localSheetId="1" hidden="1">#REF!</definedName>
    <definedName name="_Sort" localSheetId="28" hidden="1">#REF!</definedName>
    <definedName name="_Sort" localSheetId="5" hidden="1">#REF!</definedName>
    <definedName name="_Sort" localSheetId="37" hidden="1">#REF!</definedName>
    <definedName name="_Sort" localSheetId="8" hidden="1">#REF!</definedName>
    <definedName name="_Sort" localSheetId="38" hidden="1">#REF!</definedName>
    <definedName name="_Sort" localSheetId="11" hidden="1">#REF!</definedName>
    <definedName name="_Sort" localSheetId="33" hidden="1">#REF!</definedName>
    <definedName name="_Sort" localSheetId="9" hidden="1">#REF!</definedName>
    <definedName name="_Sort" localSheetId="31" hidden="1">#REF!</definedName>
    <definedName name="_Sort" localSheetId="10" hidden="1">#REF!</definedName>
    <definedName name="_Sort" localSheetId="35" hidden="1">#REF!</definedName>
    <definedName name="_Sort" localSheetId="7" hidden="1">#REF!</definedName>
    <definedName name="_Sort" localSheetId="29" hidden="1">#REF!</definedName>
    <definedName name="_Sort" localSheetId="6" hidden="1">#REF!</definedName>
    <definedName name="_Sort" localSheetId="13" hidden="1">#REF!</definedName>
    <definedName name="_Sort" localSheetId="2" hidden="1">#REF!</definedName>
    <definedName name="_Sort" localSheetId="22" hidden="1">#REF!</definedName>
    <definedName name="_Sort" localSheetId="24" hidden="1">#REF!</definedName>
    <definedName name="_Sort" localSheetId="27" hidden="1">#REF!</definedName>
    <definedName name="_Sort" localSheetId="4" hidden="1">#REF!</definedName>
    <definedName name="_Sort" localSheetId="26" hidden="1">#REF!</definedName>
    <definedName name="_Sort" localSheetId="25" hidden="1">#REF!</definedName>
    <definedName name="_Sort" localSheetId="18" hidden="1">#REF!</definedName>
    <definedName name="_Sort" localSheetId="16" hidden="1">#REF!</definedName>
    <definedName name="_Sort" localSheetId="20" hidden="1">#REF!</definedName>
    <definedName name="_Sort" localSheetId="14" hidden="1">#REF!</definedName>
    <definedName name="_Sort" localSheetId="3" hidden="1">#REF!</definedName>
    <definedName name="_Sort" localSheetId="0" hidden="1">#REF!</definedName>
    <definedName name="_Sort" localSheetId="34" hidden="1">#REF!</definedName>
    <definedName name="_Sort" localSheetId="32" hidden="1">#REF!</definedName>
    <definedName name="_Sort" localSheetId="36" hidden="1">#REF!</definedName>
    <definedName name="_Sort" localSheetId="30" hidden="1">#REF!</definedName>
    <definedName name="_Sort" localSheetId="23" hidden="1">#REF!</definedName>
    <definedName name="_Sort" localSheetId="19" hidden="1">#REF!</definedName>
    <definedName name="_Sort" localSheetId="17" hidden="1">#REF!</definedName>
    <definedName name="_Sort" localSheetId="21" hidden="1">#REF!</definedName>
    <definedName name="_Sort" localSheetId="15" hidden="1">#REF!</definedName>
    <definedName name="_Table1_In1" localSheetId="28" hidden="1">#REF!</definedName>
    <definedName name="_Table1_In1" localSheetId="5" hidden="1">#REF!</definedName>
    <definedName name="_Table1_In1" localSheetId="37" hidden="1">#REF!</definedName>
    <definedName name="_Table1_In1" localSheetId="8" hidden="1">#REF!</definedName>
    <definedName name="_Table1_In1" localSheetId="38" hidden="1">#REF!</definedName>
    <definedName name="_Table1_In1" localSheetId="11" hidden="1">#REF!</definedName>
    <definedName name="_Table1_In1" localSheetId="33" hidden="1">#REF!</definedName>
    <definedName name="_Table1_In1" localSheetId="9" hidden="1">#REF!</definedName>
    <definedName name="_Table1_In1" localSheetId="31" hidden="1">#REF!</definedName>
    <definedName name="_Table1_In1" localSheetId="10" hidden="1">#REF!</definedName>
    <definedName name="_Table1_In1" localSheetId="35" hidden="1">#REF!</definedName>
    <definedName name="_Table1_In1" localSheetId="7" hidden="1">#REF!</definedName>
    <definedName name="_Table1_In1" localSheetId="29" hidden="1">#REF!</definedName>
    <definedName name="_Table1_In1" localSheetId="6" hidden="1">#REF!</definedName>
    <definedName name="_Table1_In1" localSheetId="13" hidden="1">#REF!</definedName>
    <definedName name="_Table1_In1" localSheetId="2" hidden="1">#REF!</definedName>
    <definedName name="_Table1_In1" localSheetId="22" hidden="1">#REF!</definedName>
    <definedName name="_Table1_In1" localSheetId="24" hidden="1">#REF!</definedName>
    <definedName name="_Table1_In1" localSheetId="27" hidden="1">#REF!</definedName>
    <definedName name="_Table1_In1" localSheetId="4" hidden="1">#REF!</definedName>
    <definedName name="_Table1_In1" localSheetId="26" hidden="1">#REF!</definedName>
    <definedName name="_Table1_In1" localSheetId="25" hidden="1">#REF!</definedName>
    <definedName name="_Table1_In1" localSheetId="18" hidden="1">#REF!</definedName>
    <definedName name="_Table1_In1" localSheetId="16" hidden="1">#REF!</definedName>
    <definedName name="_Table1_In1" localSheetId="20" hidden="1">#REF!</definedName>
    <definedName name="_Table1_In1" localSheetId="14" hidden="1">#REF!</definedName>
    <definedName name="_Table1_In1" localSheetId="3" hidden="1">#REF!</definedName>
    <definedName name="_Table1_In1" localSheetId="0" hidden="1">#REF!</definedName>
    <definedName name="_Table1_In1" localSheetId="34" hidden="1">#REF!</definedName>
    <definedName name="_Table1_In1" localSheetId="32" hidden="1">#REF!</definedName>
    <definedName name="_Table1_In1" localSheetId="36" hidden="1">#REF!</definedName>
    <definedName name="_Table1_In1" localSheetId="30" hidden="1">#REF!</definedName>
    <definedName name="_Table1_In1" localSheetId="23" hidden="1">#REF!</definedName>
    <definedName name="_Table1_In1" localSheetId="19" hidden="1">#REF!</definedName>
    <definedName name="_Table1_In1" localSheetId="17" hidden="1">#REF!</definedName>
    <definedName name="_Table1_In1" localSheetId="21" hidden="1">#REF!</definedName>
    <definedName name="_Table1_In1" localSheetId="15" hidden="1">#REF!</definedName>
    <definedName name="_Table1_Out" localSheetId="28" hidden="1">#REF!</definedName>
    <definedName name="_Table1_Out" localSheetId="5" hidden="1">#REF!</definedName>
    <definedName name="_Table1_Out" localSheetId="37" hidden="1">#REF!</definedName>
    <definedName name="_Table1_Out" localSheetId="8" hidden="1">#REF!</definedName>
    <definedName name="_Table1_Out" localSheetId="38" hidden="1">#REF!</definedName>
    <definedName name="_Table1_Out" localSheetId="11" hidden="1">#REF!</definedName>
    <definedName name="_Table1_Out" localSheetId="33" hidden="1">#REF!</definedName>
    <definedName name="_Table1_Out" localSheetId="9" hidden="1">#REF!</definedName>
    <definedName name="_Table1_Out" localSheetId="31" hidden="1">#REF!</definedName>
    <definedName name="_Table1_Out" localSheetId="10" hidden="1">#REF!</definedName>
    <definedName name="_Table1_Out" localSheetId="35" hidden="1">#REF!</definedName>
    <definedName name="_Table1_Out" localSheetId="7" hidden="1">#REF!</definedName>
    <definedName name="_Table1_Out" localSheetId="29" hidden="1">#REF!</definedName>
    <definedName name="_Table1_Out" localSheetId="6" hidden="1">#REF!</definedName>
    <definedName name="_Table1_Out" localSheetId="13" hidden="1">#REF!</definedName>
    <definedName name="_Table1_Out" localSheetId="2" hidden="1">#REF!</definedName>
    <definedName name="_Table1_Out" localSheetId="22" hidden="1">#REF!</definedName>
    <definedName name="_Table1_Out" localSheetId="24" hidden="1">#REF!</definedName>
    <definedName name="_Table1_Out" localSheetId="27" hidden="1">#REF!</definedName>
    <definedName name="_Table1_Out" localSheetId="4" hidden="1">#REF!</definedName>
    <definedName name="_Table1_Out" localSheetId="26" hidden="1">#REF!</definedName>
    <definedName name="_Table1_Out" localSheetId="25" hidden="1">#REF!</definedName>
    <definedName name="_Table1_Out" localSheetId="18" hidden="1">#REF!</definedName>
    <definedName name="_Table1_Out" localSheetId="16" hidden="1">#REF!</definedName>
    <definedName name="_Table1_Out" localSheetId="20" hidden="1">#REF!</definedName>
    <definedName name="_Table1_Out" localSheetId="14" hidden="1">#REF!</definedName>
    <definedName name="_Table1_Out" localSheetId="3" hidden="1">#REF!</definedName>
    <definedName name="_Table1_Out" localSheetId="0" hidden="1">#REF!</definedName>
    <definedName name="_Table1_Out" localSheetId="34" hidden="1">#REF!</definedName>
    <definedName name="_Table1_Out" localSheetId="32" hidden="1">#REF!</definedName>
    <definedName name="_Table1_Out" localSheetId="36" hidden="1">#REF!</definedName>
    <definedName name="_Table1_Out" localSheetId="30" hidden="1">#REF!</definedName>
    <definedName name="_Table1_Out" localSheetId="23" hidden="1">#REF!</definedName>
    <definedName name="_Table1_Out" localSheetId="19" hidden="1">#REF!</definedName>
    <definedName name="_Table1_Out" localSheetId="17" hidden="1">#REF!</definedName>
    <definedName name="_Table1_Out" localSheetId="21" hidden="1">#REF!</definedName>
    <definedName name="_Table1_Out" localSheetId="15" hidden="1">#REF!</definedName>
    <definedName name="_TBL3" localSheetId="28">#REF!</definedName>
    <definedName name="_TBL3" localSheetId="5">#REF!</definedName>
    <definedName name="_TBL3" localSheetId="37">#REF!</definedName>
    <definedName name="_TBL3" localSheetId="8">#REF!</definedName>
    <definedName name="_TBL3" localSheetId="38">#REF!</definedName>
    <definedName name="_TBL3" localSheetId="11">#REF!</definedName>
    <definedName name="_TBL3" localSheetId="33">#REF!</definedName>
    <definedName name="_TBL3" localSheetId="9">#REF!</definedName>
    <definedName name="_TBL3" localSheetId="31">#REF!</definedName>
    <definedName name="_TBL3" localSheetId="10">#REF!</definedName>
    <definedName name="_TBL3" localSheetId="35">#REF!</definedName>
    <definedName name="_TBL3" localSheetId="7">#REF!</definedName>
    <definedName name="_TBL3" localSheetId="29">#REF!</definedName>
    <definedName name="_TBL3" localSheetId="6">#REF!</definedName>
    <definedName name="_TBL3" localSheetId="13">#REF!</definedName>
    <definedName name="_TBL3" localSheetId="2">#REF!</definedName>
    <definedName name="_TBL3" localSheetId="22">#REF!</definedName>
    <definedName name="_TBL3" localSheetId="24">#REF!</definedName>
    <definedName name="_TBL3" localSheetId="27">#REF!</definedName>
    <definedName name="_TBL3" localSheetId="4">#REF!</definedName>
    <definedName name="_TBL3" localSheetId="26">#REF!</definedName>
    <definedName name="_TBL3" localSheetId="25">#REF!</definedName>
    <definedName name="_TBL3" localSheetId="18">#REF!</definedName>
    <definedName name="_TBL3" localSheetId="16">#REF!</definedName>
    <definedName name="_TBL3" localSheetId="20">#REF!</definedName>
    <definedName name="_TBL3" localSheetId="14">#REF!</definedName>
    <definedName name="_TBL3" localSheetId="3">#REF!</definedName>
    <definedName name="_TBL3" localSheetId="0">#REF!</definedName>
    <definedName name="_TBL3" localSheetId="34">#REF!</definedName>
    <definedName name="_TBL3" localSheetId="32">#REF!</definedName>
    <definedName name="_TBL3" localSheetId="36">#REF!</definedName>
    <definedName name="_TBL3" localSheetId="30">#REF!</definedName>
    <definedName name="_TBL3" localSheetId="23">#REF!</definedName>
    <definedName name="_TBL3" localSheetId="19">#REF!</definedName>
    <definedName name="_TBL3" localSheetId="17">#REF!</definedName>
    <definedName name="_TBL3" localSheetId="21">#REF!</definedName>
    <definedName name="_TBL3" localSheetId="15">#REF!</definedName>
    <definedName name="a" localSheetId="12">[1]BASE!#REF!</definedName>
    <definedName name="a" localSheetId="1">[1]BASE!#REF!</definedName>
    <definedName name="a" localSheetId="28">[2]BASE!#REF!</definedName>
    <definedName name="a" localSheetId="5">[2]BASE!#REF!</definedName>
    <definedName name="a" localSheetId="37">[2]BASE!#REF!</definedName>
    <definedName name="a" localSheetId="8">[2]BASE!#REF!</definedName>
    <definedName name="a" localSheetId="38">[2]BASE!#REF!</definedName>
    <definedName name="a" localSheetId="11">[2]BASE!#REF!</definedName>
    <definedName name="a" localSheetId="33">[2]BASE!#REF!</definedName>
    <definedName name="a" localSheetId="9">[2]BASE!#REF!</definedName>
    <definedName name="a" localSheetId="31">[2]BASE!#REF!</definedName>
    <definedName name="a" localSheetId="10">[2]BASE!#REF!</definedName>
    <definedName name="a" localSheetId="35">[2]BASE!#REF!</definedName>
    <definedName name="a" localSheetId="7">[2]BASE!#REF!</definedName>
    <definedName name="a" localSheetId="29">[2]BASE!#REF!</definedName>
    <definedName name="a" localSheetId="6">[2]BASE!#REF!</definedName>
    <definedName name="a" localSheetId="13">[2]BASE!#REF!</definedName>
    <definedName name="a" localSheetId="2">[2]BASE!#REF!</definedName>
    <definedName name="a" localSheetId="22">[2]BASE!#REF!</definedName>
    <definedName name="a" localSheetId="24">[2]BASE!#REF!</definedName>
    <definedName name="a" localSheetId="27">[2]BASE!#REF!</definedName>
    <definedName name="a" localSheetId="4">[2]BASE!#REF!</definedName>
    <definedName name="a" localSheetId="26">[2]BASE!#REF!</definedName>
    <definedName name="a" localSheetId="25">[2]BASE!#REF!</definedName>
    <definedName name="a" localSheetId="18">[2]BASE!#REF!</definedName>
    <definedName name="a" localSheetId="16">[2]BASE!#REF!</definedName>
    <definedName name="a" localSheetId="20">[2]BASE!#REF!</definedName>
    <definedName name="a" localSheetId="14">[2]BASE!#REF!</definedName>
    <definedName name="a" localSheetId="3">[2]BASE!#REF!</definedName>
    <definedName name="a" localSheetId="34">[2]BASE!#REF!</definedName>
    <definedName name="a" localSheetId="32">[2]BASE!#REF!</definedName>
    <definedName name="a" localSheetId="36">[2]BASE!#REF!</definedName>
    <definedName name="a" localSheetId="30">[2]BASE!#REF!</definedName>
    <definedName name="a" localSheetId="23">[2]BASE!#REF!</definedName>
    <definedName name="a" localSheetId="19">[2]BASE!#REF!</definedName>
    <definedName name="a" localSheetId="17">[2]BASE!#REF!</definedName>
    <definedName name="a" localSheetId="21">[2]BASE!#REF!</definedName>
    <definedName name="a" localSheetId="15">[2]BASE!#REF!</definedName>
    <definedName name="a">[2]BASE!#REF!</definedName>
    <definedName name="A_IMPRESIÓN_IM" localSheetId="28">#REF!</definedName>
    <definedName name="A_IMPRESIÓN_IM" localSheetId="5">#REF!</definedName>
    <definedName name="A_IMPRESIÓN_IM" localSheetId="37">#REF!</definedName>
    <definedName name="A_IMPRESIÓN_IM" localSheetId="8">#REF!</definedName>
    <definedName name="A_IMPRESIÓN_IM" localSheetId="38">#REF!</definedName>
    <definedName name="A_IMPRESIÓN_IM" localSheetId="11">#REF!</definedName>
    <definedName name="A_IMPRESIÓN_IM" localSheetId="33">#REF!</definedName>
    <definedName name="A_IMPRESIÓN_IM" localSheetId="9">#REF!</definedName>
    <definedName name="A_IMPRESIÓN_IM" localSheetId="31">#REF!</definedName>
    <definedName name="A_IMPRESIÓN_IM" localSheetId="10">#REF!</definedName>
    <definedName name="A_IMPRESIÓN_IM" localSheetId="35">#REF!</definedName>
    <definedName name="A_IMPRESIÓN_IM" localSheetId="7">#REF!</definedName>
    <definedName name="A_IMPRESIÓN_IM" localSheetId="29">#REF!</definedName>
    <definedName name="A_IMPRESIÓN_IM" localSheetId="6">#REF!</definedName>
    <definedName name="A_IMPRESIÓN_IM" localSheetId="13">#REF!</definedName>
    <definedName name="A_IMPRESIÓN_IM" localSheetId="2">#REF!</definedName>
    <definedName name="A_IMPRESIÓN_IM" localSheetId="22">#REF!</definedName>
    <definedName name="A_IMPRESIÓN_IM" localSheetId="24">#REF!</definedName>
    <definedName name="A_IMPRESIÓN_IM" localSheetId="27">#REF!</definedName>
    <definedName name="A_IMPRESIÓN_IM" localSheetId="4">#REF!</definedName>
    <definedName name="A_IMPRESIÓN_IM" localSheetId="26">#REF!</definedName>
    <definedName name="A_IMPRESIÓN_IM" localSheetId="25">#REF!</definedName>
    <definedName name="A_IMPRESIÓN_IM" localSheetId="18">#REF!</definedName>
    <definedName name="A_IMPRESIÓN_IM" localSheetId="16">#REF!</definedName>
    <definedName name="A_IMPRESIÓN_IM" localSheetId="20">#REF!</definedName>
    <definedName name="A_IMPRESIÓN_IM" localSheetId="14">#REF!</definedName>
    <definedName name="A_IMPRESIÓN_IM" localSheetId="3">#REF!</definedName>
    <definedName name="A_IMPRESIÓN_IM" localSheetId="0">#REF!</definedName>
    <definedName name="A_IMPRESIÓN_IM" localSheetId="34">#REF!</definedName>
    <definedName name="A_IMPRESIÓN_IM" localSheetId="32">#REF!</definedName>
    <definedName name="A_IMPRESIÓN_IM" localSheetId="36">#REF!</definedName>
    <definedName name="A_IMPRESIÓN_IM" localSheetId="30">#REF!</definedName>
    <definedName name="A_IMPRESIÓN_IM" localSheetId="23">#REF!</definedName>
    <definedName name="A_IMPRESIÓN_IM" localSheetId="19">#REF!</definedName>
    <definedName name="A_IMPRESIÓN_IM" localSheetId="17">#REF!</definedName>
    <definedName name="A_IMPRESIÓN_IM" localSheetId="21">#REF!</definedName>
    <definedName name="A_IMPRESIÓN_IM" localSheetId="15">#REF!</definedName>
    <definedName name="ABR._89" localSheetId="12">'[3]ipc indice 2'!$L$1:$L$311</definedName>
    <definedName name="ABR._89" localSheetId="1">'[3]ipc indice 2'!$L$1:$L$311</definedName>
    <definedName name="ABR._89" localSheetId="28">'[4]ipc indice 2'!$L$1:$L$311</definedName>
    <definedName name="ABR._89" localSheetId="5">'[4]ipc indice 2'!$L$1:$L$311</definedName>
    <definedName name="ABR._89" localSheetId="37">'[4]ipc indice 2'!$L$1:$L$311</definedName>
    <definedName name="ABR._89" localSheetId="8">'[4]ipc indice 2'!$L$1:$L$311</definedName>
    <definedName name="ABR._89" localSheetId="38">'[4]ipc indice 2'!$L$1:$L$311</definedName>
    <definedName name="ABR._89" localSheetId="11">'[4]ipc indice 2'!$L$1:$L$311</definedName>
    <definedName name="ABR._89" localSheetId="33">'[4]ipc indice 2'!$L$1:$L$311</definedName>
    <definedName name="ABR._89" localSheetId="9">'[4]ipc indice 2'!$L$1:$L$311</definedName>
    <definedName name="ABR._89" localSheetId="31">'[4]ipc indice 2'!$L$1:$L$311</definedName>
    <definedName name="ABR._89" localSheetId="10">'[4]ipc indice 2'!$L$1:$L$311</definedName>
    <definedName name="ABR._89" localSheetId="35">'[4]ipc indice 2'!$L$1:$L$311</definedName>
    <definedName name="ABR._89" localSheetId="7">'[4]ipc indice 2'!$L$1:$L$311</definedName>
    <definedName name="ABR._89" localSheetId="29">'[4]ipc indice 2'!$L$1:$L$311</definedName>
    <definedName name="ABR._89" localSheetId="6">'[4]ipc indice 2'!$L$1:$L$311</definedName>
    <definedName name="ABR._89" localSheetId="13">'[4]ipc indice 2'!$L$1:$L$311</definedName>
    <definedName name="ABR._89" localSheetId="2">'[4]ipc indice 2'!$L$1:$L$311</definedName>
    <definedName name="ABR._89" localSheetId="22">'[4]ipc indice 2'!$L$1:$L$311</definedName>
    <definedName name="ABR._89" localSheetId="24">'[4]ipc indice 2'!$L$1:$L$311</definedName>
    <definedName name="ABR._89" localSheetId="27">'[4]ipc indice 2'!$L$1:$L$311</definedName>
    <definedName name="ABR._89" localSheetId="4">'[4]ipc indice 2'!$L$1:$L$311</definedName>
    <definedName name="ABR._89" localSheetId="26">'[4]ipc indice 2'!$L$1:$L$311</definedName>
    <definedName name="ABR._89" localSheetId="25">'[4]ipc indice 2'!$L$1:$L$311</definedName>
    <definedName name="ABR._89" localSheetId="18">'[4]ipc indice 2'!$L$1:$L$311</definedName>
    <definedName name="ABR._89" localSheetId="16">'[4]ipc indice 2'!$L$1:$L$311</definedName>
    <definedName name="ABR._89" localSheetId="20">'[4]ipc indice 2'!$L$1:$L$311</definedName>
    <definedName name="ABR._89" localSheetId="14">'[4]ipc indice 2'!$L$1:$L$311</definedName>
    <definedName name="ABR._89" localSheetId="3">'[4]ipc indice 2'!$L$1:$L$311</definedName>
    <definedName name="ABR._89" localSheetId="0">'[4]ipc indice 2'!$L$1:$L$311</definedName>
    <definedName name="ABR._89" localSheetId="34">'[4]ipc indice 2'!$L$1:$L$311</definedName>
    <definedName name="ABR._89" localSheetId="32">'[4]ipc indice 2'!$L$1:$L$311</definedName>
    <definedName name="ABR._89" localSheetId="36">'[4]ipc indice 2'!$L$1:$L$311</definedName>
    <definedName name="ABR._89" localSheetId="30">'[4]ipc indice 2'!$L$1:$L$311</definedName>
    <definedName name="ABR._89" localSheetId="23">'[4]ipc indice 2'!$L$1:$L$311</definedName>
    <definedName name="ABR._89" localSheetId="19">'[4]ipc indice 2'!$L$1:$L$311</definedName>
    <definedName name="ABR._89" localSheetId="17">'[4]ipc indice 2'!$L$1:$L$311</definedName>
    <definedName name="ABR._89" localSheetId="21">'[4]ipc indice 2'!$L$1:$L$311</definedName>
    <definedName name="ABR._89" localSheetId="15">'[4]ipc indice 2'!$L$1:$L$311</definedName>
    <definedName name="AGO._89" localSheetId="12">'[3]ipc indice 2'!$P$1:$P$311</definedName>
    <definedName name="AGO._89" localSheetId="1">'[3]ipc indice 2'!$P$1:$P$311</definedName>
    <definedName name="AGO._89" localSheetId="28">'[4]ipc indice 2'!$P$1:$P$311</definedName>
    <definedName name="AGO._89" localSheetId="5">'[4]ipc indice 2'!$P$1:$P$311</definedName>
    <definedName name="AGO._89" localSheetId="37">'[4]ipc indice 2'!$P$1:$P$311</definedName>
    <definedName name="AGO._89" localSheetId="8">'[4]ipc indice 2'!$P$1:$P$311</definedName>
    <definedName name="AGO._89" localSheetId="38">'[4]ipc indice 2'!$P$1:$P$311</definedName>
    <definedName name="AGO._89" localSheetId="11">'[4]ipc indice 2'!$P$1:$P$311</definedName>
    <definedName name="AGO._89" localSheetId="33">'[4]ipc indice 2'!$P$1:$P$311</definedName>
    <definedName name="AGO._89" localSheetId="9">'[4]ipc indice 2'!$P$1:$P$311</definedName>
    <definedName name="AGO._89" localSheetId="31">'[4]ipc indice 2'!$P$1:$P$311</definedName>
    <definedName name="AGO._89" localSheetId="10">'[4]ipc indice 2'!$P$1:$P$311</definedName>
    <definedName name="AGO._89" localSheetId="35">'[4]ipc indice 2'!$P$1:$P$311</definedName>
    <definedName name="AGO._89" localSheetId="7">'[4]ipc indice 2'!$P$1:$P$311</definedName>
    <definedName name="AGO._89" localSheetId="29">'[4]ipc indice 2'!$P$1:$P$311</definedName>
    <definedName name="AGO._89" localSheetId="6">'[4]ipc indice 2'!$P$1:$P$311</definedName>
    <definedName name="AGO._89" localSheetId="13">'[4]ipc indice 2'!$P$1:$P$311</definedName>
    <definedName name="AGO._89" localSheetId="2">'[4]ipc indice 2'!$P$1:$P$311</definedName>
    <definedName name="AGO._89" localSheetId="22">'[4]ipc indice 2'!$P$1:$P$311</definedName>
    <definedName name="AGO._89" localSheetId="24">'[4]ipc indice 2'!$P$1:$P$311</definedName>
    <definedName name="AGO._89" localSheetId="27">'[4]ipc indice 2'!$P$1:$P$311</definedName>
    <definedName name="AGO._89" localSheetId="4">'[4]ipc indice 2'!$P$1:$P$311</definedName>
    <definedName name="AGO._89" localSheetId="26">'[4]ipc indice 2'!$P$1:$P$311</definedName>
    <definedName name="AGO._89" localSheetId="25">'[4]ipc indice 2'!$P$1:$P$311</definedName>
    <definedName name="AGO._89" localSheetId="18">'[4]ipc indice 2'!$P$1:$P$311</definedName>
    <definedName name="AGO._89" localSheetId="16">'[4]ipc indice 2'!$P$1:$P$311</definedName>
    <definedName name="AGO._89" localSheetId="20">'[4]ipc indice 2'!$P$1:$P$311</definedName>
    <definedName name="AGO._89" localSheetId="14">'[4]ipc indice 2'!$P$1:$P$311</definedName>
    <definedName name="AGO._89" localSheetId="3">'[4]ipc indice 2'!$P$1:$P$311</definedName>
    <definedName name="AGO._89" localSheetId="0">'[4]ipc indice 2'!$P$1:$P$311</definedName>
    <definedName name="AGO._89" localSheetId="34">'[4]ipc indice 2'!$P$1:$P$311</definedName>
    <definedName name="AGO._89" localSheetId="32">'[4]ipc indice 2'!$P$1:$P$311</definedName>
    <definedName name="AGO._89" localSheetId="36">'[4]ipc indice 2'!$P$1:$P$311</definedName>
    <definedName name="AGO._89" localSheetId="30">'[4]ipc indice 2'!$P$1:$P$311</definedName>
    <definedName name="AGO._89" localSheetId="23">'[4]ipc indice 2'!$P$1:$P$311</definedName>
    <definedName name="AGO._89" localSheetId="19">'[4]ipc indice 2'!$P$1:$P$311</definedName>
    <definedName name="AGO._89" localSheetId="17">'[4]ipc indice 2'!$P$1:$P$311</definedName>
    <definedName name="AGO._89" localSheetId="21">'[4]ipc indice 2'!$P$1:$P$311</definedName>
    <definedName name="AGO._89" localSheetId="15">'[4]ipc indice 2'!$P$1:$P$311</definedName>
    <definedName name="AÑO" localSheetId="28">#REF!</definedName>
    <definedName name="AÑO" localSheetId="5">#REF!</definedName>
    <definedName name="AÑO" localSheetId="37">#REF!</definedName>
    <definedName name="AÑO" localSheetId="8">#REF!</definedName>
    <definedName name="AÑO" localSheetId="38">#REF!</definedName>
    <definedName name="AÑO" localSheetId="11">#REF!</definedName>
    <definedName name="AÑO" localSheetId="33">#REF!</definedName>
    <definedName name="AÑO" localSheetId="9">#REF!</definedName>
    <definedName name="AÑO" localSheetId="31">#REF!</definedName>
    <definedName name="AÑO" localSheetId="10">#REF!</definedName>
    <definedName name="AÑO" localSheetId="35">#REF!</definedName>
    <definedName name="AÑO" localSheetId="7">#REF!</definedName>
    <definedName name="AÑO" localSheetId="29">#REF!</definedName>
    <definedName name="AÑO" localSheetId="6">#REF!</definedName>
    <definedName name="AÑO" localSheetId="13">#REF!</definedName>
    <definedName name="AÑO" localSheetId="2">#REF!</definedName>
    <definedName name="AÑO" localSheetId="22">#REF!</definedName>
    <definedName name="AÑO" localSheetId="24">#REF!</definedName>
    <definedName name="AÑO" localSheetId="27">#REF!</definedName>
    <definedName name="AÑO" localSheetId="4">#REF!</definedName>
    <definedName name="AÑO" localSheetId="26">#REF!</definedName>
    <definedName name="AÑO" localSheetId="25">#REF!</definedName>
    <definedName name="AÑO" localSheetId="18">#REF!</definedName>
    <definedName name="AÑO" localSheetId="16">#REF!</definedName>
    <definedName name="AÑO" localSheetId="20">#REF!</definedName>
    <definedName name="AÑO" localSheetId="14">#REF!</definedName>
    <definedName name="AÑO" localSheetId="3">#REF!</definedName>
    <definedName name="AÑO" localSheetId="0">#REF!</definedName>
    <definedName name="AÑO" localSheetId="34">#REF!</definedName>
    <definedName name="AÑO" localSheetId="32">#REF!</definedName>
    <definedName name="AÑO" localSheetId="36">#REF!</definedName>
    <definedName name="AÑO" localSheetId="30">#REF!</definedName>
    <definedName name="AÑO" localSheetId="23">#REF!</definedName>
    <definedName name="AÑO" localSheetId="19">#REF!</definedName>
    <definedName name="AÑO" localSheetId="17">#REF!</definedName>
    <definedName name="AÑO" localSheetId="21">#REF!</definedName>
    <definedName name="AÑO" localSheetId="15">#REF!</definedName>
    <definedName name="_xlnm.Print_Area" localSheetId="12">'Área censada'!$A$1:$K$54</definedName>
    <definedName name="_xlnm.Print_Area" localSheetId="1">'Área censada Btá'!$A$1:$K$51</definedName>
    <definedName name="_xlnm.Print_Area" localSheetId="28">'Área nueva edificaciones'!$A$1:$L$57</definedName>
    <definedName name="_xlnm.Print_Area" localSheetId="5">'Área nueva edificaciones Btá'!$A$1:$L$40</definedName>
    <definedName name="_xlnm.Print_Area" localSheetId="37">'Área nueva No VIS'!$A$1:$L$58</definedName>
    <definedName name="_xlnm.Print_Area" localSheetId="8">'Área nueva No VIS Btá'!$A$1:$L$42</definedName>
    <definedName name="_xlnm.Print_Area" localSheetId="38">'Área nueva otros destinos'!$A$1:$L$60</definedName>
    <definedName name="_xlnm.Print_Area" localSheetId="11">'Área nueva otros destinos Btá'!$A$1:$L$42</definedName>
    <definedName name="_xlnm.Print_Area" localSheetId="33">'Área nueva VIP'!$A$1:$L$58</definedName>
    <definedName name="_xlnm.Print_Area" localSheetId="9">'Área nueva VIP Btá'!$A$1:$L$41</definedName>
    <definedName name="_xlnm.Print_Area" localSheetId="31">'Área nueva VIS'!$A$1:$L$62</definedName>
    <definedName name="_xlnm.Print_Area" localSheetId="10">'Área nueva VIS 70-150smlm Btá'!$A$1:$L$45</definedName>
    <definedName name="_xlnm.Print_Area" localSheetId="35">'Área nueva VIS 70-150smml'!$A$1:$L$61</definedName>
    <definedName name="_xlnm.Print_Area" localSheetId="7">'Área nueva VIS Btá'!$A$1:$L$41</definedName>
    <definedName name="_xlnm.Print_Area" localSheetId="29">'Área nueva vivienda'!$A$1:$L$58</definedName>
    <definedName name="_xlnm.Print_Area" localSheetId="6">'Área nueva vivienda Btá'!$A$1:$L$40</definedName>
    <definedName name="_xlnm.Print_Area" localSheetId="13">'Área proceso edificaciones'!$A$1:$L$57</definedName>
    <definedName name="_xlnm.Print_Area" localSheetId="2">'Área proceso edificaciones Btá'!$A$1:$L$38</definedName>
    <definedName name="_xlnm.Print_Area" localSheetId="22">'Área proceso No VIS'!$A$1:$L$60</definedName>
    <definedName name="_xlnm.Print_Area" localSheetId="24">'Área proceso otros destinos'!$A$1:$L$60</definedName>
    <definedName name="_xlnm.Print_Area" localSheetId="27">'Área proceso otros destinos Bod'!$A$1:$L$60</definedName>
    <definedName name="_xlnm.Print_Area" localSheetId="4">'Área proceso otros destinos Btá'!$A$1:$L$38</definedName>
    <definedName name="_xlnm.Print_Area" localSheetId="26">'Área proceso otros destinos Com'!$A$1:$L$60</definedName>
    <definedName name="_xlnm.Print_Area" localSheetId="25">'Área proceso otros destinos Ofi'!$A$1:$L$60</definedName>
    <definedName name="_xlnm.Print_Area" localSheetId="18">'Área proceso VIP'!$A$1:$L$58</definedName>
    <definedName name="_xlnm.Print_Area" localSheetId="16">'Área proceso VIS'!$A$1:$L$59</definedName>
    <definedName name="_xlnm.Print_Area" localSheetId="20">'Área proceso VIS 70-150smmlv'!$A$1:$L$63</definedName>
    <definedName name="_xlnm.Print_Area" localSheetId="14">'Área proceso vivienda'!$A$1:$L$56</definedName>
    <definedName name="_xlnm.Print_Area" localSheetId="3">'Area proceso vivienda Btá'!$A$1:$L$38</definedName>
    <definedName name="_xlnm.Print_Area" localSheetId="0">Índice!$A$1:$L$44</definedName>
    <definedName name="_xlnm.Print_Area" localSheetId="34">'Unidades nueva VIP'!$A$1:$L$59</definedName>
    <definedName name="_xlnm.Print_Area" localSheetId="32">'Unidades nueva VIS'!$A$1:$L$62</definedName>
    <definedName name="_xlnm.Print_Area" localSheetId="36">'Unidades nueva VIS 70-150smml'!$A$1:$L$62</definedName>
    <definedName name="_xlnm.Print_Area" localSheetId="30">'Unidades nueva vivienda'!$A$1:$L$57</definedName>
    <definedName name="_xlnm.Print_Area" localSheetId="23">'Unidades proceso No VIS'!$A$1:$L$60</definedName>
    <definedName name="_xlnm.Print_Area" localSheetId="19">'Unidades proceso VIP'!$A$1:$L$58</definedName>
    <definedName name="_xlnm.Print_Area" localSheetId="17">'Unidades proceso VIS'!$A$1:$L$61</definedName>
    <definedName name="_xlnm.Print_Area" localSheetId="21">'Unidades proceso VIS 70-150smml'!$A$1:$L$63</definedName>
    <definedName name="_xlnm.Print_Area" localSheetId="15">'Unidades proceso vivienda'!$A$1:$L$57</definedName>
    <definedName name="BASE" localSheetId="28">#REF!</definedName>
    <definedName name="BASE" localSheetId="5">#REF!</definedName>
    <definedName name="BASE" localSheetId="37">#REF!</definedName>
    <definedName name="BASE" localSheetId="8">#REF!</definedName>
    <definedName name="BASE" localSheetId="38">#REF!</definedName>
    <definedName name="BASE" localSheetId="11">#REF!</definedName>
    <definedName name="BASE" localSheetId="33">#REF!</definedName>
    <definedName name="BASE" localSheetId="9">#REF!</definedName>
    <definedName name="BASE" localSheetId="31">#REF!</definedName>
    <definedName name="BASE" localSheetId="10">#REF!</definedName>
    <definedName name="BASE" localSheetId="35">#REF!</definedName>
    <definedName name="BASE" localSheetId="7">#REF!</definedName>
    <definedName name="BASE" localSheetId="29">#REF!</definedName>
    <definedName name="BASE" localSheetId="6">#REF!</definedName>
    <definedName name="BASE" localSheetId="13">#REF!</definedName>
    <definedName name="BASE" localSheetId="2">#REF!</definedName>
    <definedName name="BASE" localSheetId="22">#REF!</definedName>
    <definedName name="BASE" localSheetId="24">#REF!</definedName>
    <definedName name="BASE" localSheetId="27">#REF!</definedName>
    <definedName name="BASE" localSheetId="4">#REF!</definedName>
    <definedName name="BASE" localSheetId="26">#REF!</definedName>
    <definedName name="BASE" localSheetId="25">#REF!</definedName>
    <definedName name="BASE" localSheetId="18">#REF!</definedName>
    <definedName name="BASE" localSheetId="16">#REF!</definedName>
    <definedName name="BASE" localSheetId="20">#REF!</definedName>
    <definedName name="BASE" localSheetId="14">#REF!</definedName>
    <definedName name="BASE" localSheetId="3">#REF!</definedName>
    <definedName name="BASE" localSheetId="0">#REF!</definedName>
    <definedName name="BASE" localSheetId="34">#REF!</definedName>
    <definedName name="BASE" localSheetId="32">#REF!</definedName>
    <definedName name="BASE" localSheetId="36">#REF!</definedName>
    <definedName name="BASE" localSheetId="30">#REF!</definedName>
    <definedName name="BASE" localSheetId="23">#REF!</definedName>
    <definedName name="BASE" localSheetId="19">#REF!</definedName>
    <definedName name="BASE" localSheetId="17">#REF!</definedName>
    <definedName name="BASE" localSheetId="21">#REF!</definedName>
    <definedName name="BASE" localSheetId="15">#REF!</definedName>
    <definedName name="_xlnm.Database" localSheetId="12">[1]BASE!#REF!</definedName>
    <definedName name="_xlnm.Database" localSheetId="1">[1]BASE!#REF!</definedName>
    <definedName name="_xlnm.Database" localSheetId="28">[5]BASE!#REF!</definedName>
    <definedName name="_xlnm.Database" localSheetId="5">[5]BASE!#REF!</definedName>
    <definedName name="_xlnm.Database" localSheetId="37">[5]BASE!#REF!</definedName>
    <definedName name="_xlnm.Database" localSheetId="8">[5]BASE!#REF!</definedName>
    <definedName name="_xlnm.Database" localSheetId="38">[5]BASE!#REF!</definedName>
    <definedName name="_xlnm.Database" localSheetId="11">[5]BASE!#REF!</definedName>
    <definedName name="_xlnm.Database" localSheetId="33">[5]BASE!#REF!</definedName>
    <definedName name="_xlnm.Database" localSheetId="9">[5]BASE!#REF!</definedName>
    <definedName name="_xlnm.Database" localSheetId="31">[5]BASE!#REF!</definedName>
    <definedName name="_xlnm.Database" localSheetId="10">[5]BASE!#REF!</definedName>
    <definedName name="_xlnm.Database" localSheetId="35">[5]BASE!#REF!</definedName>
    <definedName name="_xlnm.Database" localSheetId="7">[5]BASE!#REF!</definedName>
    <definedName name="_xlnm.Database" localSheetId="29">[5]BASE!#REF!</definedName>
    <definedName name="_xlnm.Database" localSheetId="6">[5]BASE!#REF!</definedName>
    <definedName name="_xlnm.Database" localSheetId="13">[5]BASE!#REF!</definedName>
    <definedName name="_xlnm.Database" localSheetId="2">[5]BASE!#REF!</definedName>
    <definedName name="_xlnm.Database" localSheetId="22">[5]BASE!#REF!</definedName>
    <definedName name="_xlnm.Database" localSheetId="24">[5]BASE!#REF!</definedName>
    <definedName name="_xlnm.Database" localSheetId="27">[5]BASE!#REF!</definedName>
    <definedName name="_xlnm.Database" localSheetId="4">[5]BASE!#REF!</definedName>
    <definedName name="_xlnm.Database" localSheetId="26">[5]BASE!#REF!</definedName>
    <definedName name="_xlnm.Database" localSheetId="25">[5]BASE!#REF!</definedName>
    <definedName name="_xlnm.Database" localSheetId="18">[5]BASE!#REF!</definedName>
    <definedName name="_xlnm.Database" localSheetId="16">[5]BASE!#REF!</definedName>
    <definedName name="_xlnm.Database" localSheetId="20">[5]BASE!#REF!</definedName>
    <definedName name="_xlnm.Database" localSheetId="14">[5]BASE!#REF!</definedName>
    <definedName name="_xlnm.Database" localSheetId="3">[5]BASE!#REF!</definedName>
    <definedName name="_xlnm.Database" localSheetId="0">[2]BASE!#REF!</definedName>
    <definedName name="_xlnm.Database" localSheetId="34">[5]BASE!#REF!</definedName>
    <definedName name="_xlnm.Database" localSheetId="32">[5]BASE!#REF!</definedName>
    <definedName name="_xlnm.Database" localSheetId="36">[5]BASE!#REF!</definedName>
    <definedName name="_xlnm.Database" localSheetId="30">[5]BASE!#REF!</definedName>
    <definedName name="_xlnm.Database" localSheetId="23">[5]BASE!#REF!</definedName>
    <definedName name="_xlnm.Database" localSheetId="19">[5]BASE!#REF!</definedName>
    <definedName name="_xlnm.Database" localSheetId="17">[5]BASE!#REF!</definedName>
    <definedName name="_xlnm.Database" localSheetId="21">[5]BASE!#REF!</definedName>
    <definedName name="_xlnm.Database" localSheetId="15">[5]BASE!#REF!</definedName>
    <definedName name="_xlnm.Database">[2]BASE!#REF!</definedName>
    <definedName name="BasePermanentes" localSheetId="28">#REF!</definedName>
    <definedName name="BasePermanentes" localSheetId="5">#REF!</definedName>
    <definedName name="BasePermanentes" localSheetId="37">#REF!</definedName>
    <definedName name="BasePermanentes" localSheetId="8">#REF!</definedName>
    <definedName name="BasePermanentes" localSheetId="38">#REF!</definedName>
    <definedName name="BasePermanentes" localSheetId="11">#REF!</definedName>
    <definedName name="BasePermanentes" localSheetId="33">#REF!</definedName>
    <definedName name="BasePermanentes" localSheetId="9">#REF!</definedName>
    <definedName name="BasePermanentes" localSheetId="31">#REF!</definedName>
    <definedName name="BasePermanentes" localSheetId="10">#REF!</definedName>
    <definedName name="BasePermanentes" localSheetId="35">#REF!</definedName>
    <definedName name="BasePermanentes" localSheetId="7">#REF!</definedName>
    <definedName name="BasePermanentes" localSheetId="29">#REF!</definedName>
    <definedName name="BasePermanentes" localSheetId="6">#REF!</definedName>
    <definedName name="BasePermanentes" localSheetId="13">#REF!</definedName>
    <definedName name="BasePermanentes" localSheetId="2">#REF!</definedName>
    <definedName name="BasePermanentes" localSheetId="22">#REF!</definedName>
    <definedName name="BasePermanentes" localSheetId="24">#REF!</definedName>
    <definedName name="BasePermanentes" localSheetId="27">#REF!</definedName>
    <definedName name="BasePermanentes" localSheetId="4">#REF!</definedName>
    <definedName name="BasePermanentes" localSheetId="26">#REF!</definedName>
    <definedName name="BasePermanentes" localSheetId="25">#REF!</definedName>
    <definedName name="BasePermanentes" localSheetId="18">#REF!</definedName>
    <definedName name="BasePermanentes" localSheetId="16">#REF!</definedName>
    <definedName name="BasePermanentes" localSheetId="20">#REF!</definedName>
    <definedName name="BasePermanentes" localSheetId="14">#REF!</definedName>
    <definedName name="BasePermanentes" localSheetId="3">#REF!</definedName>
    <definedName name="BasePermanentes" localSheetId="0">#REF!</definedName>
    <definedName name="BasePermanentes" localSheetId="34">#REF!</definedName>
    <definedName name="BasePermanentes" localSheetId="32">#REF!</definedName>
    <definedName name="BasePermanentes" localSheetId="36">#REF!</definedName>
    <definedName name="BasePermanentes" localSheetId="30">#REF!</definedName>
    <definedName name="BasePermanentes" localSheetId="23">#REF!</definedName>
    <definedName name="BasePermanentes" localSheetId="19">#REF!</definedName>
    <definedName name="BasePermanentes" localSheetId="17">#REF!</definedName>
    <definedName name="BasePermanentes" localSheetId="21">#REF!</definedName>
    <definedName name="BasePermanentes" localSheetId="15">#REF!</definedName>
    <definedName name="BASETRANSITORIOS" localSheetId="28">#REF!</definedName>
    <definedName name="BASETRANSITORIOS" localSheetId="5">#REF!</definedName>
    <definedName name="BASETRANSITORIOS" localSheetId="37">#REF!</definedName>
    <definedName name="BASETRANSITORIOS" localSheetId="8">#REF!</definedName>
    <definedName name="BASETRANSITORIOS" localSheetId="38">#REF!</definedName>
    <definedName name="BASETRANSITORIOS" localSheetId="11">#REF!</definedName>
    <definedName name="BASETRANSITORIOS" localSheetId="33">#REF!</definedName>
    <definedName name="BASETRANSITORIOS" localSheetId="9">#REF!</definedName>
    <definedName name="BASETRANSITORIOS" localSheetId="31">#REF!</definedName>
    <definedName name="BASETRANSITORIOS" localSheetId="10">#REF!</definedName>
    <definedName name="BASETRANSITORIOS" localSheetId="35">#REF!</definedName>
    <definedName name="BASETRANSITORIOS" localSheetId="7">#REF!</definedName>
    <definedName name="BASETRANSITORIOS" localSheetId="29">#REF!</definedName>
    <definedName name="BASETRANSITORIOS" localSheetId="6">#REF!</definedName>
    <definedName name="BASETRANSITORIOS" localSheetId="13">#REF!</definedName>
    <definedName name="BASETRANSITORIOS" localSheetId="2">#REF!</definedName>
    <definedName name="BASETRANSITORIOS" localSheetId="22">#REF!</definedName>
    <definedName name="BASETRANSITORIOS" localSheetId="24">#REF!</definedName>
    <definedName name="BASETRANSITORIOS" localSheetId="27">#REF!</definedName>
    <definedName name="BASETRANSITORIOS" localSheetId="4">#REF!</definedName>
    <definedName name="BASETRANSITORIOS" localSheetId="26">#REF!</definedName>
    <definedName name="BASETRANSITORIOS" localSheetId="25">#REF!</definedName>
    <definedName name="BASETRANSITORIOS" localSheetId="18">#REF!</definedName>
    <definedName name="BASETRANSITORIOS" localSheetId="16">#REF!</definedName>
    <definedName name="BASETRANSITORIOS" localSheetId="20">#REF!</definedName>
    <definedName name="BASETRANSITORIOS" localSheetId="14">#REF!</definedName>
    <definedName name="BASETRANSITORIOS" localSheetId="3">#REF!</definedName>
    <definedName name="BASETRANSITORIOS" localSheetId="0">#REF!</definedName>
    <definedName name="BASETRANSITORIOS" localSheetId="34">#REF!</definedName>
    <definedName name="BASETRANSITORIOS" localSheetId="32">#REF!</definedName>
    <definedName name="BASETRANSITORIOS" localSheetId="36">#REF!</definedName>
    <definedName name="BASETRANSITORIOS" localSheetId="30">#REF!</definedName>
    <definedName name="BASETRANSITORIOS" localSheetId="23">#REF!</definedName>
    <definedName name="BASETRANSITORIOS" localSheetId="19">#REF!</definedName>
    <definedName name="BASETRANSITORIOS" localSheetId="17">#REF!</definedName>
    <definedName name="BASETRANSITORIOS" localSheetId="21">#REF!</definedName>
    <definedName name="BASETRANSITORIOS" localSheetId="15">#REF!</definedName>
    <definedName name="BASETRANSITORIOS1" localSheetId="28">#REF!</definedName>
    <definedName name="BASETRANSITORIOS1" localSheetId="5">#REF!</definedName>
    <definedName name="BASETRANSITORIOS1" localSheetId="37">#REF!</definedName>
    <definedName name="BASETRANSITORIOS1" localSheetId="8">#REF!</definedName>
    <definedName name="BASETRANSITORIOS1" localSheetId="38">#REF!</definedName>
    <definedName name="BASETRANSITORIOS1" localSheetId="11">#REF!</definedName>
    <definedName name="BASETRANSITORIOS1" localSheetId="33">#REF!</definedName>
    <definedName name="BASETRANSITORIOS1" localSheetId="9">#REF!</definedName>
    <definedName name="BASETRANSITORIOS1" localSheetId="31">#REF!</definedName>
    <definedName name="BASETRANSITORIOS1" localSheetId="10">#REF!</definedName>
    <definedName name="BASETRANSITORIOS1" localSheetId="35">#REF!</definedName>
    <definedName name="BASETRANSITORIOS1" localSheetId="7">#REF!</definedName>
    <definedName name="BASETRANSITORIOS1" localSheetId="29">#REF!</definedName>
    <definedName name="BASETRANSITORIOS1" localSheetId="6">#REF!</definedName>
    <definedName name="BASETRANSITORIOS1" localSheetId="13">#REF!</definedName>
    <definedName name="BASETRANSITORIOS1" localSheetId="2">#REF!</definedName>
    <definedName name="BASETRANSITORIOS1" localSheetId="22">#REF!</definedName>
    <definedName name="BASETRANSITORIOS1" localSheetId="24">#REF!</definedName>
    <definedName name="BASETRANSITORIOS1" localSheetId="27">#REF!</definedName>
    <definedName name="BASETRANSITORIOS1" localSheetId="4">#REF!</definedName>
    <definedName name="BASETRANSITORIOS1" localSheetId="26">#REF!</definedName>
    <definedName name="BASETRANSITORIOS1" localSheetId="25">#REF!</definedName>
    <definedName name="BASETRANSITORIOS1" localSheetId="18">#REF!</definedName>
    <definedName name="BASETRANSITORIOS1" localSheetId="16">#REF!</definedName>
    <definedName name="BASETRANSITORIOS1" localSheetId="20">#REF!</definedName>
    <definedName name="BASETRANSITORIOS1" localSheetId="14">#REF!</definedName>
    <definedName name="BASETRANSITORIOS1" localSheetId="3">#REF!</definedName>
    <definedName name="BASETRANSITORIOS1" localSheetId="0">#REF!</definedName>
    <definedName name="BASETRANSITORIOS1" localSheetId="34">#REF!</definedName>
    <definedName name="BASETRANSITORIOS1" localSheetId="32">#REF!</definedName>
    <definedName name="BASETRANSITORIOS1" localSheetId="36">#REF!</definedName>
    <definedName name="BASETRANSITORIOS1" localSheetId="30">#REF!</definedName>
    <definedName name="BASETRANSITORIOS1" localSheetId="23">#REF!</definedName>
    <definedName name="BASETRANSITORIOS1" localSheetId="19">#REF!</definedName>
    <definedName name="BASETRANSITORIOS1" localSheetId="17">#REF!</definedName>
    <definedName name="BASETRANSITORIOS1" localSheetId="21">#REF!</definedName>
    <definedName name="BASETRANSITORIOS1" localSheetId="15">#REF!</definedName>
    <definedName name="BaseTransitorios2" localSheetId="28">#REF!</definedName>
    <definedName name="BaseTransitorios2" localSheetId="5">#REF!</definedName>
    <definedName name="BaseTransitorios2" localSheetId="37">#REF!</definedName>
    <definedName name="BaseTransitorios2" localSheetId="8">#REF!</definedName>
    <definedName name="BaseTransitorios2" localSheetId="38">#REF!</definedName>
    <definedName name="BaseTransitorios2" localSheetId="11">#REF!</definedName>
    <definedName name="BaseTransitorios2" localSheetId="33">#REF!</definedName>
    <definedName name="BaseTransitorios2" localSheetId="9">#REF!</definedName>
    <definedName name="BaseTransitorios2" localSheetId="31">#REF!</definedName>
    <definedName name="BaseTransitorios2" localSheetId="10">#REF!</definedName>
    <definedName name="BaseTransitorios2" localSheetId="35">#REF!</definedName>
    <definedName name="BaseTransitorios2" localSheetId="7">#REF!</definedName>
    <definedName name="BaseTransitorios2" localSheetId="29">#REF!</definedName>
    <definedName name="BaseTransitorios2" localSheetId="6">#REF!</definedName>
    <definedName name="BaseTransitorios2" localSheetId="13">#REF!</definedName>
    <definedName name="BaseTransitorios2" localSheetId="2">#REF!</definedName>
    <definedName name="BaseTransitorios2" localSheetId="22">#REF!</definedName>
    <definedName name="BaseTransitorios2" localSheetId="24">#REF!</definedName>
    <definedName name="BaseTransitorios2" localSheetId="27">#REF!</definedName>
    <definedName name="BaseTransitorios2" localSheetId="4">#REF!</definedName>
    <definedName name="BaseTransitorios2" localSheetId="26">#REF!</definedName>
    <definedName name="BaseTransitorios2" localSheetId="25">#REF!</definedName>
    <definedName name="BaseTransitorios2" localSheetId="18">#REF!</definedName>
    <definedName name="BaseTransitorios2" localSheetId="16">#REF!</definedName>
    <definedName name="BaseTransitorios2" localSheetId="20">#REF!</definedName>
    <definedName name="BaseTransitorios2" localSheetId="14">#REF!</definedName>
    <definedName name="BaseTransitorios2" localSheetId="3">#REF!</definedName>
    <definedName name="BaseTransitorios2" localSheetId="0">#REF!</definedName>
    <definedName name="BaseTransitorios2" localSheetId="34">#REF!</definedName>
    <definedName name="BaseTransitorios2" localSheetId="32">#REF!</definedName>
    <definedName name="BaseTransitorios2" localSheetId="36">#REF!</definedName>
    <definedName name="BaseTransitorios2" localSheetId="30">#REF!</definedName>
    <definedName name="BaseTransitorios2" localSheetId="23">#REF!</definedName>
    <definedName name="BaseTransitorios2" localSheetId="19">#REF!</definedName>
    <definedName name="BaseTransitorios2" localSheetId="17">#REF!</definedName>
    <definedName name="BaseTransitorios2" localSheetId="21">#REF!</definedName>
    <definedName name="BaseTransitorios2" localSheetId="15">#REF!</definedName>
    <definedName name="BaseTransitorios3" localSheetId="28">#REF!</definedName>
    <definedName name="BaseTransitorios3" localSheetId="5">#REF!</definedName>
    <definedName name="BaseTransitorios3" localSheetId="37">#REF!</definedName>
    <definedName name="BaseTransitorios3" localSheetId="8">#REF!</definedName>
    <definedName name="BaseTransitorios3" localSheetId="38">#REF!</definedName>
    <definedName name="BaseTransitorios3" localSheetId="11">#REF!</definedName>
    <definedName name="BaseTransitorios3" localSheetId="33">#REF!</definedName>
    <definedName name="BaseTransitorios3" localSheetId="9">#REF!</definedName>
    <definedName name="BaseTransitorios3" localSheetId="31">#REF!</definedName>
    <definedName name="BaseTransitorios3" localSheetId="10">#REF!</definedName>
    <definedName name="BaseTransitorios3" localSheetId="35">#REF!</definedName>
    <definedName name="BaseTransitorios3" localSheetId="7">#REF!</definedName>
    <definedName name="BaseTransitorios3" localSheetId="29">#REF!</definedName>
    <definedName name="BaseTransitorios3" localSheetId="6">#REF!</definedName>
    <definedName name="BaseTransitorios3" localSheetId="13">#REF!</definedName>
    <definedName name="BaseTransitorios3" localSheetId="2">#REF!</definedName>
    <definedName name="BaseTransitorios3" localSheetId="22">#REF!</definedName>
    <definedName name="BaseTransitorios3" localSheetId="24">#REF!</definedName>
    <definedName name="BaseTransitorios3" localSheetId="27">#REF!</definedName>
    <definedName name="BaseTransitorios3" localSheetId="4">#REF!</definedName>
    <definedName name="BaseTransitorios3" localSheetId="26">#REF!</definedName>
    <definedName name="BaseTransitorios3" localSheetId="25">#REF!</definedName>
    <definedName name="BaseTransitorios3" localSheetId="18">#REF!</definedName>
    <definedName name="BaseTransitorios3" localSheetId="16">#REF!</definedName>
    <definedName name="BaseTransitorios3" localSheetId="20">#REF!</definedName>
    <definedName name="BaseTransitorios3" localSheetId="14">#REF!</definedName>
    <definedName name="BaseTransitorios3" localSheetId="3">#REF!</definedName>
    <definedName name="BaseTransitorios3" localSheetId="0">#REF!</definedName>
    <definedName name="BaseTransitorios3" localSheetId="34">#REF!</definedName>
    <definedName name="BaseTransitorios3" localSheetId="32">#REF!</definedName>
    <definedName name="BaseTransitorios3" localSheetId="36">#REF!</definedName>
    <definedName name="BaseTransitorios3" localSheetId="30">#REF!</definedName>
    <definedName name="BaseTransitorios3" localSheetId="23">#REF!</definedName>
    <definedName name="BaseTransitorios3" localSheetId="19">#REF!</definedName>
    <definedName name="BaseTransitorios3" localSheetId="17">#REF!</definedName>
    <definedName name="BaseTransitorios3" localSheetId="21">#REF!</definedName>
    <definedName name="BaseTransitorios3" localSheetId="15">#REF!</definedName>
    <definedName name="CRIT" localSheetId="28">#REF!</definedName>
    <definedName name="CRIT" localSheetId="5">#REF!</definedName>
    <definedName name="CRIT" localSheetId="37">#REF!</definedName>
    <definedName name="CRIT" localSheetId="8">#REF!</definedName>
    <definedName name="CRIT" localSheetId="38">#REF!</definedName>
    <definedName name="CRIT" localSheetId="11">#REF!</definedName>
    <definedName name="CRIT" localSheetId="33">#REF!</definedName>
    <definedName name="CRIT" localSheetId="9">#REF!</definedName>
    <definedName name="CRIT" localSheetId="31">#REF!</definedName>
    <definedName name="CRIT" localSheetId="10">#REF!</definedName>
    <definedName name="CRIT" localSheetId="35">#REF!</definedName>
    <definedName name="CRIT" localSheetId="7">#REF!</definedName>
    <definedName name="CRIT" localSheetId="29">#REF!</definedName>
    <definedName name="CRIT" localSheetId="6">#REF!</definedName>
    <definedName name="CRIT" localSheetId="13">#REF!</definedName>
    <definedName name="CRIT" localSheetId="2">#REF!</definedName>
    <definedName name="CRIT" localSheetId="22">#REF!</definedName>
    <definedName name="CRIT" localSheetId="24">#REF!</definedName>
    <definedName name="CRIT" localSheetId="27">#REF!</definedName>
    <definedName name="CRIT" localSheetId="4">#REF!</definedName>
    <definedName name="CRIT" localSheetId="26">#REF!</definedName>
    <definedName name="CRIT" localSheetId="25">#REF!</definedName>
    <definedName name="CRIT" localSheetId="18">#REF!</definedName>
    <definedName name="CRIT" localSheetId="16">#REF!</definedName>
    <definedName name="CRIT" localSheetId="20">#REF!</definedName>
    <definedName name="CRIT" localSheetId="14">#REF!</definedName>
    <definedName name="CRIT" localSheetId="3">#REF!</definedName>
    <definedName name="CRIT" localSheetId="0">#REF!</definedName>
    <definedName name="CRIT" localSheetId="34">#REF!</definedName>
    <definedName name="CRIT" localSheetId="32">#REF!</definedName>
    <definedName name="CRIT" localSheetId="36">#REF!</definedName>
    <definedName name="CRIT" localSheetId="30">#REF!</definedName>
    <definedName name="CRIT" localSheetId="23">#REF!</definedName>
    <definedName name="CRIT" localSheetId="19">#REF!</definedName>
    <definedName name="CRIT" localSheetId="17">#REF!</definedName>
    <definedName name="CRIT" localSheetId="21">#REF!</definedName>
    <definedName name="CRIT" localSheetId="15">#REF!</definedName>
    <definedName name="CRIT2">#N/A</definedName>
    <definedName name="DIC._88" localSheetId="12">'[3]ipc indice 2'!$H$1:$H$311</definedName>
    <definedName name="DIC._88" localSheetId="1">'[3]ipc indice 2'!$H$1:$H$311</definedName>
    <definedName name="DIC._88" localSheetId="28">'[4]ipc indice 2'!$H$1:$H$311</definedName>
    <definedName name="DIC._88" localSheetId="5">'[4]ipc indice 2'!$H$1:$H$311</definedName>
    <definedName name="DIC._88" localSheetId="37">'[4]ipc indice 2'!$H$1:$H$311</definedName>
    <definedName name="DIC._88" localSheetId="8">'[4]ipc indice 2'!$H$1:$H$311</definedName>
    <definedName name="DIC._88" localSheetId="38">'[4]ipc indice 2'!$H$1:$H$311</definedName>
    <definedName name="DIC._88" localSheetId="11">'[4]ipc indice 2'!$H$1:$H$311</definedName>
    <definedName name="DIC._88" localSheetId="33">'[4]ipc indice 2'!$H$1:$H$311</definedName>
    <definedName name="DIC._88" localSheetId="9">'[4]ipc indice 2'!$H$1:$H$311</definedName>
    <definedName name="DIC._88" localSheetId="31">'[4]ipc indice 2'!$H$1:$H$311</definedName>
    <definedName name="DIC._88" localSheetId="10">'[4]ipc indice 2'!$H$1:$H$311</definedName>
    <definedName name="DIC._88" localSheetId="35">'[4]ipc indice 2'!$H$1:$H$311</definedName>
    <definedName name="DIC._88" localSheetId="7">'[4]ipc indice 2'!$H$1:$H$311</definedName>
    <definedName name="DIC._88" localSheetId="29">'[4]ipc indice 2'!$H$1:$H$311</definedName>
    <definedName name="DIC._88" localSheetId="6">'[4]ipc indice 2'!$H$1:$H$311</definedName>
    <definedName name="DIC._88" localSheetId="13">'[4]ipc indice 2'!$H$1:$H$311</definedName>
    <definedName name="DIC._88" localSheetId="2">'[4]ipc indice 2'!$H$1:$H$311</definedName>
    <definedName name="DIC._88" localSheetId="22">'[4]ipc indice 2'!$H$1:$H$311</definedName>
    <definedName name="DIC._88" localSheetId="24">'[4]ipc indice 2'!$H$1:$H$311</definedName>
    <definedName name="DIC._88" localSheetId="27">'[4]ipc indice 2'!$H$1:$H$311</definedName>
    <definedName name="DIC._88" localSheetId="4">'[4]ipc indice 2'!$H$1:$H$311</definedName>
    <definedName name="DIC._88" localSheetId="26">'[4]ipc indice 2'!$H$1:$H$311</definedName>
    <definedName name="DIC._88" localSheetId="25">'[4]ipc indice 2'!$H$1:$H$311</definedName>
    <definedName name="DIC._88" localSheetId="18">'[4]ipc indice 2'!$H$1:$H$311</definedName>
    <definedName name="DIC._88" localSheetId="16">'[4]ipc indice 2'!$H$1:$H$311</definedName>
    <definedName name="DIC._88" localSheetId="20">'[4]ipc indice 2'!$H$1:$H$311</definedName>
    <definedName name="DIC._88" localSheetId="14">'[4]ipc indice 2'!$H$1:$H$311</definedName>
    <definedName name="DIC._88" localSheetId="3">'[4]ipc indice 2'!$H$1:$H$311</definedName>
    <definedName name="DIC._88" localSheetId="0">'[4]ipc indice 2'!$H$1:$H$311</definedName>
    <definedName name="DIC._88" localSheetId="34">'[4]ipc indice 2'!$H$1:$H$311</definedName>
    <definedName name="DIC._88" localSheetId="32">'[4]ipc indice 2'!$H$1:$H$311</definedName>
    <definedName name="DIC._88" localSheetId="36">'[4]ipc indice 2'!$H$1:$H$311</definedName>
    <definedName name="DIC._88" localSheetId="30">'[4]ipc indice 2'!$H$1:$H$311</definedName>
    <definedName name="DIC._88" localSheetId="23">'[4]ipc indice 2'!$H$1:$H$311</definedName>
    <definedName name="DIC._88" localSheetId="19">'[4]ipc indice 2'!$H$1:$H$311</definedName>
    <definedName name="DIC._88" localSheetId="17">'[4]ipc indice 2'!$H$1:$H$311</definedName>
    <definedName name="DIC._88" localSheetId="21">'[4]ipc indice 2'!$H$1:$H$311</definedName>
    <definedName name="DIC._88" localSheetId="15">'[4]ipc indice 2'!$H$1:$H$311</definedName>
    <definedName name="DIC._89" localSheetId="12">'[3]ipc indice 2'!$T$1:$T$311</definedName>
    <definedName name="DIC._89" localSheetId="1">'[3]ipc indice 2'!$T$1:$T$311</definedName>
    <definedName name="DIC._89" localSheetId="28">'[4]ipc indice 2'!$T$1:$T$311</definedName>
    <definedName name="DIC._89" localSheetId="5">'[4]ipc indice 2'!$T$1:$T$311</definedName>
    <definedName name="DIC._89" localSheetId="37">'[4]ipc indice 2'!$T$1:$T$311</definedName>
    <definedName name="DIC._89" localSheetId="8">'[4]ipc indice 2'!$T$1:$T$311</definedName>
    <definedName name="DIC._89" localSheetId="38">'[4]ipc indice 2'!$T$1:$T$311</definedName>
    <definedName name="DIC._89" localSheetId="11">'[4]ipc indice 2'!$T$1:$T$311</definedName>
    <definedName name="DIC._89" localSheetId="33">'[4]ipc indice 2'!$T$1:$T$311</definedName>
    <definedName name="DIC._89" localSheetId="9">'[4]ipc indice 2'!$T$1:$T$311</definedName>
    <definedName name="DIC._89" localSheetId="31">'[4]ipc indice 2'!$T$1:$T$311</definedName>
    <definedName name="DIC._89" localSheetId="10">'[4]ipc indice 2'!$T$1:$T$311</definedName>
    <definedName name="DIC._89" localSheetId="35">'[4]ipc indice 2'!$T$1:$T$311</definedName>
    <definedName name="DIC._89" localSheetId="7">'[4]ipc indice 2'!$T$1:$T$311</definedName>
    <definedName name="DIC._89" localSheetId="29">'[4]ipc indice 2'!$T$1:$T$311</definedName>
    <definedName name="DIC._89" localSheetId="6">'[4]ipc indice 2'!$T$1:$T$311</definedName>
    <definedName name="DIC._89" localSheetId="13">'[4]ipc indice 2'!$T$1:$T$311</definedName>
    <definedName name="DIC._89" localSheetId="2">'[4]ipc indice 2'!$T$1:$T$311</definedName>
    <definedName name="DIC._89" localSheetId="22">'[4]ipc indice 2'!$T$1:$T$311</definedName>
    <definedName name="DIC._89" localSheetId="24">'[4]ipc indice 2'!$T$1:$T$311</definedName>
    <definedName name="DIC._89" localSheetId="27">'[4]ipc indice 2'!$T$1:$T$311</definedName>
    <definedName name="DIC._89" localSheetId="4">'[4]ipc indice 2'!$T$1:$T$311</definedName>
    <definedName name="DIC._89" localSheetId="26">'[4]ipc indice 2'!$T$1:$T$311</definedName>
    <definedName name="DIC._89" localSheetId="25">'[4]ipc indice 2'!$T$1:$T$311</definedName>
    <definedName name="DIC._89" localSheetId="18">'[4]ipc indice 2'!$T$1:$T$311</definedName>
    <definedName name="DIC._89" localSheetId="16">'[4]ipc indice 2'!$T$1:$T$311</definedName>
    <definedName name="DIC._89" localSheetId="20">'[4]ipc indice 2'!$T$1:$T$311</definedName>
    <definedName name="DIC._89" localSheetId="14">'[4]ipc indice 2'!$T$1:$T$311</definedName>
    <definedName name="DIC._89" localSheetId="3">'[4]ipc indice 2'!$T$1:$T$311</definedName>
    <definedName name="DIC._89" localSheetId="0">'[4]ipc indice 2'!$T$1:$T$311</definedName>
    <definedName name="DIC._89" localSheetId="34">'[4]ipc indice 2'!$T$1:$T$311</definedName>
    <definedName name="DIC._89" localSheetId="32">'[4]ipc indice 2'!$T$1:$T$311</definedName>
    <definedName name="DIC._89" localSheetId="36">'[4]ipc indice 2'!$T$1:$T$311</definedName>
    <definedName name="DIC._89" localSheetId="30">'[4]ipc indice 2'!$T$1:$T$311</definedName>
    <definedName name="DIC._89" localSheetId="23">'[4]ipc indice 2'!$T$1:$T$311</definedName>
    <definedName name="DIC._89" localSheetId="19">'[4]ipc indice 2'!$T$1:$T$311</definedName>
    <definedName name="DIC._89" localSheetId="17">'[4]ipc indice 2'!$T$1:$T$311</definedName>
    <definedName name="DIC._89" localSheetId="21">'[4]ipc indice 2'!$T$1:$T$311</definedName>
    <definedName name="DIC._89" localSheetId="15">'[4]ipc indice 2'!$T$1:$T$311</definedName>
    <definedName name="ENE._89" localSheetId="12">'[3]ipc indice 2'!$I$1:$I$311</definedName>
    <definedName name="ENE._89" localSheetId="1">'[3]ipc indice 2'!$I$1:$I$311</definedName>
    <definedName name="ENE._89" localSheetId="28">'[4]ipc indice 2'!$I$1:$I$311</definedName>
    <definedName name="ENE._89" localSheetId="5">'[4]ipc indice 2'!$I$1:$I$311</definedName>
    <definedName name="ENE._89" localSheetId="37">'[4]ipc indice 2'!$I$1:$I$311</definedName>
    <definedName name="ENE._89" localSheetId="8">'[4]ipc indice 2'!$I$1:$I$311</definedName>
    <definedName name="ENE._89" localSheetId="38">'[4]ipc indice 2'!$I$1:$I$311</definedName>
    <definedName name="ENE._89" localSheetId="11">'[4]ipc indice 2'!$I$1:$I$311</definedName>
    <definedName name="ENE._89" localSheetId="33">'[4]ipc indice 2'!$I$1:$I$311</definedName>
    <definedName name="ENE._89" localSheetId="9">'[4]ipc indice 2'!$I$1:$I$311</definedName>
    <definedName name="ENE._89" localSheetId="31">'[4]ipc indice 2'!$I$1:$I$311</definedName>
    <definedName name="ENE._89" localSheetId="10">'[4]ipc indice 2'!$I$1:$I$311</definedName>
    <definedName name="ENE._89" localSheetId="35">'[4]ipc indice 2'!$I$1:$I$311</definedName>
    <definedName name="ENE._89" localSheetId="7">'[4]ipc indice 2'!$I$1:$I$311</definedName>
    <definedName name="ENE._89" localSheetId="29">'[4]ipc indice 2'!$I$1:$I$311</definedName>
    <definedName name="ENE._89" localSheetId="6">'[4]ipc indice 2'!$I$1:$I$311</definedName>
    <definedName name="ENE._89" localSheetId="13">'[4]ipc indice 2'!$I$1:$I$311</definedName>
    <definedName name="ENE._89" localSheetId="2">'[4]ipc indice 2'!$I$1:$I$311</definedName>
    <definedName name="ENE._89" localSheetId="22">'[4]ipc indice 2'!$I$1:$I$311</definedName>
    <definedName name="ENE._89" localSheetId="24">'[4]ipc indice 2'!$I$1:$I$311</definedName>
    <definedName name="ENE._89" localSheetId="27">'[4]ipc indice 2'!$I$1:$I$311</definedName>
    <definedName name="ENE._89" localSheetId="4">'[4]ipc indice 2'!$I$1:$I$311</definedName>
    <definedName name="ENE._89" localSheetId="26">'[4]ipc indice 2'!$I$1:$I$311</definedName>
    <definedName name="ENE._89" localSheetId="25">'[4]ipc indice 2'!$I$1:$I$311</definedName>
    <definedName name="ENE._89" localSheetId="18">'[4]ipc indice 2'!$I$1:$I$311</definedName>
    <definedName name="ENE._89" localSheetId="16">'[4]ipc indice 2'!$I$1:$I$311</definedName>
    <definedName name="ENE._89" localSheetId="20">'[4]ipc indice 2'!$I$1:$I$311</definedName>
    <definedName name="ENE._89" localSheetId="14">'[4]ipc indice 2'!$I$1:$I$311</definedName>
    <definedName name="ENE._89" localSheetId="3">'[4]ipc indice 2'!$I$1:$I$311</definedName>
    <definedName name="ENE._89" localSheetId="0">'[4]ipc indice 2'!$I$1:$I$311</definedName>
    <definedName name="ENE._89" localSheetId="34">'[4]ipc indice 2'!$I$1:$I$311</definedName>
    <definedName name="ENE._89" localSheetId="32">'[4]ipc indice 2'!$I$1:$I$311</definedName>
    <definedName name="ENE._89" localSheetId="36">'[4]ipc indice 2'!$I$1:$I$311</definedName>
    <definedName name="ENE._89" localSheetId="30">'[4]ipc indice 2'!$I$1:$I$311</definedName>
    <definedName name="ENE._89" localSheetId="23">'[4]ipc indice 2'!$I$1:$I$311</definedName>
    <definedName name="ENE._89" localSheetId="19">'[4]ipc indice 2'!$I$1:$I$311</definedName>
    <definedName name="ENE._89" localSheetId="17">'[4]ipc indice 2'!$I$1:$I$311</definedName>
    <definedName name="ENE._89" localSheetId="21">'[4]ipc indice 2'!$I$1:$I$311</definedName>
    <definedName name="ENE._89" localSheetId="15">'[4]ipc indice 2'!$I$1:$I$311</definedName>
    <definedName name="ENE._90" localSheetId="12">'[3]ipc indice 2'!$U$1:$U$311</definedName>
    <definedName name="ENE._90" localSheetId="1">'[3]ipc indice 2'!$U$1:$U$311</definedName>
    <definedName name="ENE._90" localSheetId="28">'[4]ipc indice 2'!$U$1:$U$311</definedName>
    <definedName name="ENE._90" localSheetId="5">'[4]ipc indice 2'!$U$1:$U$311</definedName>
    <definedName name="ENE._90" localSheetId="37">'[4]ipc indice 2'!$U$1:$U$311</definedName>
    <definedName name="ENE._90" localSheetId="8">'[4]ipc indice 2'!$U$1:$U$311</definedName>
    <definedName name="ENE._90" localSheetId="38">'[4]ipc indice 2'!$U$1:$U$311</definedName>
    <definedName name="ENE._90" localSheetId="11">'[4]ipc indice 2'!$U$1:$U$311</definedName>
    <definedName name="ENE._90" localSheetId="33">'[4]ipc indice 2'!$U$1:$U$311</definedName>
    <definedName name="ENE._90" localSheetId="9">'[4]ipc indice 2'!$U$1:$U$311</definedName>
    <definedName name="ENE._90" localSheetId="31">'[4]ipc indice 2'!$U$1:$U$311</definedName>
    <definedName name="ENE._90" localSheetId="10">'[4]ipc indice 2'!$U$1:$U$311</definedName>
    <definedName name="ENE._90" localSheetId="35">'[4]ipc indice 2'!$U$1:$U$311</definedName>
    <definedName name="ENE._90" localSheetId="7">'[4]ipc indice 2'!$U$1:$U$311</definedName>
    <definedName name="ENE._90" localSheetId="29">'[4]ipc indice 2'!$U$1:$U$311</definedName>
    <definedName name="ENE._90" localSheetId="6">'[4]ipc indice 2'!$U$1:$U$311</definedName>
    <definedName name="ENE._90" localSheetId="13">'[4]ipc indice 2'!$U$1:$U$311</definedName>
    <definedName name="ENE._90" localSheetId="2">'[4]ipc indice 2'!$U$1:$U$311</definedName>
    <definedName name="ENE._90" localSheetId="22">'[4]ipc indice 2'!$U$1:$U$311</definedName>
    <definedName name="ENE._90" localSheetId="24">'[4]ipc indice 2'!$U$1:$U$311</definedName>
    <definedName name="ENE._90" localSheetId="27">'[4]ipc indice 2'!$U$1:$U$311</definedName>
    <definedName name="ENE._90" localSheetId="4">'[4]ipc indice 2'!$U$1:$U$311</definedName>
    <definedName name="ENE._90" localSheetId="26">'[4]ipc indice 2'!$U$1:$U$311</definedName>
    <definedName name="ENE._90" localSheetId="25">'[4]ipc indice 2'!$U$1:$U$311</definedName>
    <definedName name="ENE._90" localSheetId="18">'[4]ipc indice 2'!$U$1:$U$311</definedName>
    <definedName name="ENE._90" localSheetId="16">'[4]ipc indice 2'!$U$1:$U$311</definedName>
    <definedName name="ENE._90" localSheetId="20">'[4]ipc indice 2'!$U$1:$U$311</definedName>
    <definedName name="ENE._90" localSheetId="14">'[4]ipc indice 2'!$U$1:$U$311</definedName>
    <definedName name="ENE._90" localSheetId="3">'[4]ipc indice 2'!$U$1:$U$311</definedName>
    <definedName name="ENE._90" localSheetId="0">'[4]ipc indice 2'!$U$1:$U$311</definedName>
    <definedName name="ENE._90" localSheetId="34">'[4]ipc indice 2'!$U$1:$U$311</definedName>
    <definedName name="ENE._90" localSheetId="32">'[4]ipc indice 2'!$U$1:$U$311</definedName>
    <definedName name="ENE._90" localSheetId="36">'[4]ipc indice 2'!$U$1:$U$311</definedName>
    <definedName name="ENE._90" localSheetId="30">'[4]ipc indice 2'!$U$1:$U$311</definedName>
    <definedName name="ENE._90" localSheetId="23">'[4]ipc indice 2'!$U$1:$U$311</definedName>
    <definedName name="ENE._90" localSheetId="19">'[4]ipc indice 2'!$U$1:$U$311</definedName>
    <definedName name="ENE._90" localSheetId="17">'[4]ipc indice 2'!$U$1:$U$311</definedName>
    <definedName name="ENE._90" localSheetId="21">'[4]ipc indice 2'!$U$1:$U$311</definedName>
    <definedName name="ENE._90" localSheetId="15">'[4]ipc indice 2'!$U$1:$U$311</definedName>
    <definedName name="FEB._89" localSheetId="12">'[3]ipc indice 2'!$J$1:$J$311</definedName>
    <definedName name="FEB._89" localSheetId="1">'[3]ipc indice 2'!$J$1:$J$311</definedName>
    <definedName name="FEB._89" localSheetId="28">'[4]ipc indice 2'!$J$1:$J$311</definedName>
    <definedName name="FEB._89" localSheetId="5">'[4]ipc indice 2'!$J$1:$J$311</definedName>
    <definedName name="FEB._89" localSheetId="37">'[4]ipc indice 2'!$J$1:$J$311</definedName>
    <definedName name="FEB._89" localSheetId="8">'[4]ipc indice 2'!$J$1:$J$311</definedName>
    <definedName name="FEB._89" localSheetId="38">'[4]ipc indice 2'!$J$1:$J$311</definedName>
    <definedName name="FEB._89" localSheetId="11">'[4]ipc indice 2'!$J$1:$J$311</definedName>
    <definedName name="FEB._89" localSheetId="33">'[4]ipc indice 2'!$J$1:$J$311</definedName>
    <definedName name="FEB._89" localSheetId="9">'[4]ipc indice 2'!$J$1:$J$311</definedName>
    <definedName name="FEB._89" localSheetId="31">'[4]ipc indice 2'!$J$1:$J$311</definedName>
    <definedName name="FEB._89" localSheetId="10">'[4]ipc indice 2'!$J$1:$J$311</definedName>
    <definedName name="FEB._89" localSheetId="35">'[4]ipc indice 2'!$J$1:$J$311</definedName>
    <definedName name="FEB._89" localSheetId="7">'[4]ipc indice 2'!$J$1:$J$311</definedName>
    <definedName name="FEB._89" localSheetId="29">'[4]ipc indice 2'!$J$1:$J$311</definedName>
    <definedName name="FEB._89" localSheetId="6">'[4]ipc indice 2'!$J$1:$J$311</definedName>
    <definedName name="FEB._89" localSheetId="13">'[4]ipc indice 2'!$J$1:$J$311</definedName>
    <definedName name="FEB._89" localSheetId="2">'[4]ipc indice 2'!$J$1:$J$311</definedName>
    <definedName name="FEB._89" localSheetId="22">'[4]ipc indice 2'!$J$1:$J$311</definedName>
    <definedName name="FEB._89" localSheetId="24">'[4]ipc indice 2'!$J$1:$J$311</definedName>
    <definedName name="FEB._89" localSheetId="27">'[4]ipc indice 2'!$J$1:$J$311</definedName>
    <definedName name="FEB._89" localSheetId="4">'[4]ipc indice 2'!$J$1:$J$311</definedName>
    <definedName name="FEB._89" localSheetId="26">'[4]ipc indice 2'!$J$1:$J$311</definedName>
    <definedName name="FEB._89" localSheetId="25">'[4]ipc indice 2'!$J$1:$J$311</definedName>
    <definedName name="FEB._89" localSheetId="18">'[4]ipc indice 2'!$J$1:$J$311</definedName>
    <definedName name="FEB._89" localSheetId="16">'[4]ipc indice 2'!$J$1:$J$311</definedName>
    <definedName name="FEB._89" localSheetId="20">'[4]ipc indice 2'!$J$1:$J$311</definedName>
    <definedName name="FEB._89" localSheetId="14">'[4]ipc indice 2'!$J$1:$J$311</definedName>
    <definedName name="FEB._89" localSheetId="3">'[4]ipc indice 2'!$J$1:$J$311</definedName>
    <definedName name="FEB._89" localSheetId="0">'[4]ipc indice 2'!$J$1:$J$311</definedName>
    <definedName name="FEB._89" localSheetId="34">'[4]ipc indice 2'!$J$1:$J$311</definedName>
    <definedName name="FEB._89" localSheetId="32">'[4]ipc indice 2'!$J$1:$J$311</definedName>
    <definedName name="FEB._89" localSheetId="36">'[4]ipc indice 2'!$J$1:$J$311</definedName>
    <definedName name="FEB._89" localSheetId="30">'[4]ipc indice 2'!$J$1:$J$311</definedName>
    <definedName name="FEB._89" localSheetId="23">'[4]ipc indice 2'!$J$1:$J$311</definedName>
    <definedName name="FEB._89" localSheetId="19">'[4]ipc indice 2'!$J$1:$J$311</definedName>
    <definedName name="FEB._89" localSheetId="17">'[4]ipc indice 2'!$J$1:$J$311</definedName>
    <definedName name="FEB._89" localSheetId="21">'[4]ipc indice 2'!$J$1:$J$311</definedName>
    <definedName name="FEB._89" localSheetId="15">'[4]ipc indice 2'!$J$1:$J$311</definedName>
    <definedName name="FENALCE">#N/A</definedName>
    <definedName name="HTML_CodePage" hidden="1">9</definedName>
    <definedName name="HTML_Control" localSheetId="12" hidden="1">{"'Hoja1'!$A$2:$E$19"}</definedName>
    <definedName name="HTML_Control" localSheetId="1" hidden="1">{"'Hoja1'!$A$2:$E$19"}</definedName>
    <definedName name="HTML_Control" localSheetId="28" hidden="1">{"'Hoja1'!$A$2:$E$19"}</definedName>
    <definedName name="HTML_Control" localSheetId="5" hidden="1">{"'Hoja1'!$A$2:$E$19"}</definedName>
    <definedName name="HTML_Control" localSheetId="37" hidden="1">{"'Hoja1'!$A$2:$E$19"}</definedName>
    <definedName name="HTML_Control" localSheetId="8" hidden="1">{"'Hoja1'!$A$2:$E$19"}</definedName>
    <definedName name="HTML_Control" localSheetId="38" hidden="1">{"'Hoja1'!$A$2:$E$19"}</definedName>
    <definedName name="HTML_Control" localSheetId="11" hidden="1">{"'Hoja1'!$A$2:$E$19"}</definedName>
    <definedName name="HTML_Control" localSheetId="33" hidden="1">{"'Hoja1'!$A$2:$E$19"}</definedName>
    <definedName name="HTML_Control" localSheetId="9" hidden="1">{"'Hoja1'!$A$2:$E$19"}</definedName>
    <definedName name="HTML_Control" localSheetId="31" hidden="1">{"'Hoja1'!$A$2:$E$19"}</definedName>
    <definedName name="HTML_Control" localSheetId="10" hidden="1">{"'Hoja1'!$A$2:$E$19"}</definedName>
    <definedName name="HTML_Control" localSheetId="35" hidden="1">{"'Hoja1'!$A$2:$E$19"}</definedName>
    <definedName name="HTML_Control" localSheetId="7" hidden="1">{"'Hoja1'!$A$2:$E$19"}</definedName>
    <definedName name="HTML_Control" localSheetId="29" hidden="1">{"'Hoja1'!$A$2:$E$19"}</definedName>
    <definedName name="HTML_Control" localSheetId="6" hidden="1">{"'Hoja1'!$A$2:$E$19"}</definedName>
    <definedName name="HTML_Control" localSheetId="13" hidden="1">{"'Hoja1'!$A$2:$E$19"}</definedName>
    <definedName name="HTML_Control" localSheetId="2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7" hidden="1">{"'Hoja1'!$A$2:$E$19"}</definedName>
    <definedName name="HTML_Control" localSheetId="4" hidden="1">{"'Hoja1'!$A$2:$E$19"}</definedName>
    <definedName name="HTML_Control" localSheetId="26" hidden="1">{"'Hoja1'!$A$2:$E$19"}</definedName>
    <definedName name="HTML_Control" localSheetId="25" hidden="1">{"'Hoja1'!$A$2:$E$19"}</definedName>
    <definedName name="HTML_Control" localSheetId="18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4" hidden="1">{"'Hoja1'!$A$2:$E$19"}</definedName>
    <definedName name="HTML_Control" localSheetId="3" hidden="1">{"'Hoja1'!$A$2:$E$19"}</definedName>
    <definedName name="HTML_Control" localSheetId="0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36" hidden="1">{"'Hoja1'!$A$2:$E$19"}</definedName>
    <definedName name="HTML_Control" localSheetId="30" hidden="1">{"'Hoja1'!$A$2:$E$19"}</definedName>
    <definedName name="HTML_Control" localSheetId="23" hidden="1">{"'Hoja1'!$A$2:$E$19"}</definedName>
    <definedName name="HTML_Control" localSheetId="19" hidden="1">{"'Hoja1'!$A$2:$E$19"}</definedName>
    <definedName name="HTML_Control" localSheetId="17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2">'[3]ipc indice 2'!$O$1:$O$311</definedName>
    <definedName name="JUL._89" localSheetId="1">'[3]ipc indice 2'!$O$1:$O$311</definedName>
    <definedName name="JUL._89" localSheetId="28">'[4]ipc indice 2'!$O$1:$O$311</definedName>
    <definedName name="JUL._89" localSheetId="5">'[4]ipc indice 2'!$O$1:$O$311</definedName>
    <definedName name="JUL._89" localSheetId="37">'[4]ipc indice 2'!$O$1:$O$311</definedName>
    <definedName name="JUL._89" localSheetId="8">'[4]ipc indice 2'!$O$1:$O$311</definedName>
    <definedName name="JUL._89" localSheetId="38">'[4]ipc indice 2'!$O$1:$O$311</definedName>
    <definedName name="JUL._89" localSheetId="11">'[4]ipc indice 2'!$O$1:$O$311</definedName>
    <definedName name="JUL._89" localSheetId="33">'[4]ipc indice 2'!$O$1:$O$311</definedName>
    <definedName name="JUL._89" localSheetId="9">'[4]ipc indice 2'!$O$1:$O$311</definedName>
    <definedName name="JUL._89" localSheetId="31">'[4]ipc indice 2'!$O$1:$O$311</definedName>
    <definedName name="JUL._89" localSheetId="10">'[4]ipc indice 2'!$O$1:$O$311</definedName>
    <definedName name="JUL._89" localSheetId="35">'[4]ipc indice 2'!$O$1:$O$311</definedName>
    <definedName name="JUL._89" localSheetId="7">'[4]ipc indice 2'!$O$1:$O$311</definedName>
    <definedName name="JUL._89" localSheetId="29">'[4]ipc indice 2'!$O$1:$O$311</definedName>
    <definedName name="JUL._89" localSheetId="6">'[4]ipc indice 2'!$O$1:$O$311</definedName>
    <definedName name="JUL._89" localSheetId="13">'[4]ipc indice 2'!$O$1:$O$311</definedName>
    <definedName name="JUL._89" localSheetId="2">'[4]ipc indice 2'!$O$1:$O$311</definedName>
    <definedName name="JUL._89" localSheetId="22">'[4]ipc indice 2'!$O$1:$O$311</definedName>
    <definedName name="JUL._89" localSheetId="24">'[4]ipc indice 2'!$O$1:$O$311</definedName>
    <definedName name="JUL._89" localSheetId="27">'[4]ipc indice 2'!$O$1:$O$311</definedName>
    <definedName name="JUL._89" localSheetId="4">'[4]ipc indice 2'!$O$1:$O$311</definedName>
    <definedName name="JUL._89" localSheetId="26">'[4]ipc indice 2'!$O$1:$O$311</definedName>
    <definedName name="JUL._89" localSheetId="25">'[4]ipc indice 2'!$O$1:$O$311</definedName>
    <definedName name="JUL._89" localSheetId="18">'[4]ipc indice 2'!$O$1:$O$311</definedName>
    <definedName name="JUL._89" localSheetId="16">'[4]ipc indice 2'!$O$1:$O$311</definedName>
    <definedName name="JUL._89" localSheetId="20">'[4]ipc indice 2'!$O$1:$O$311</definedName>
    <definedName name="JUL._89" localSheetId="14">'[4]ipc indice 2'!$O$1:$O$311</definedName>
    <definedName name="JUL._89" localSheetId="3">'[4]ipc indice 2'!$O$1:$O$311</definedName>
    <definedName name="JUL._89" localSheetId="0">'[4]ipc indice 2'!$O$1:$O$311</definedName>
    <definedName name="JUL._89" localSheetId="34">'[4]ipc indice 2'!$O$1:$O$311</definedName>
    <definedName name="JUL._89" localSheetId="32">'[4]ipc indice 2'!$O$1:$O$311</definedName>
    <definedName name="JUL._89" localSheetId="36">'[4]ipc indice 2'!$O$1:$O$311</definedName>
    <definedName name="JUL._89" localSheetId="30">'[4]ipc indice 2'!$O$1:$O$311</definedName>
    <definedName name="JUL._89" localSheetId="23">'[4]ipc indice 2'!$O$1:$O$311</definedName>
    <definedName name="JUL._89" localSheetId="19">'[4]ipc indice 2'!$O$1:$O$311</definedName>
    <definedName name="JUL._89" localSheetId="17">'[4]ipc indice 2'!$O$1:$O$311</definedName>
    <definedName name="JUL._89" localSheetId="21">'[4]ipc indice 2'!$O$1:$O$311</definedName>
    <definedName name="JUL._89" localSheetId="15">'[4]ipc indice 2'!$O$1:$O$311</definedName>
    <definedName name="JUN._89" localSheetId="12">'[3]ipc indice 2'!$N$1:$N$311</definedName>
    <definedName name="JUN._89" localSheetId="1">'[3]ipc indice 2'!$N$1:$N$311</definedName>
    <definedName name="JUN._89" localSheetId="28">'[4]ipc indice 2'!$N$1:$N$311</definedName>
    <definedName name="JUN._89" localSheetId="5">'[4]ipc indice 2'!$N$1:$N$311</definedName>
    <definedName name="JUN._89" localSheetId="37">'[4]ipc indice 2'!$N$1:$N$311</definedName>
    <definedName name="JUN._89" localSheetId="8">'[4]ipc indice 2'!$N$1:$N$311</definedName>
    <definedName name="JUN._89" localSheetId="38">'[4]ipc indice 2'!$N$1:$N$311</definedName>
    <definedName name="JUN._89" localSheetId="11">'[4]ipc indice 2'!$N$1:$N$311</definedName>
    <definedName name="JUN._89" localSheetId="33">'[4]ipc indice 2'!$N$1:$N$311</definedName>
    <definedName name="JUN._89" localSheetId="9">'[4]ipc indice 2'!$N$1:$N$311</definedName>
    <definedName name="JUN._89" localSheetId="31">'[4]ipc indice 2'!$N$1:$N$311</definedName>
    <definedName name="JUN._89" localSheetId="10">'[4]ipc indice 2'!$N$1:$N$311</definedName>
    <definedName name="JUN._89" localSheetId="35">'[4]ipc indice 2'!$N$1:$N$311</definedName>
    <definedName name="JUN._89" localSheetId="7">'[4]ipc indice 2'!$N$1:$N$311</definedName>
    <definedName name="JUN._89" localSheetId="29">'[4]ipc indice 2'!$N$1:$N$311</definedName>
    <definedName name="JUN._89" localSheetId="6">'[4]ipc indice 2'!$N$1:$N$311</definedName>
    <definedName name="JUN._89" localSheetId="13">'[4]ipc indice 2'!$N$1:$N$311</definedName>
    <definedName name="JUN._89" localSheetId="2">'[4]ipc indice 2'!$N$1:$N$311</definedName>
    <definedName name="JUN._89" localSheetId="22">'[4]ipc indice 2'!$N$1:$N$311</definedName>
    <definedName name="JUN._89" localSheetId="24">'[4]ipc indice 2'!$N$1:$N$311</definedName>
    <definedName name="JUN._89" localSheetId="27">'[4]ipc indice 2'!$N$1:$N$311</definedName>
    <definedName name="JUN._89" localSheetId="4">'[4]ipc indice 2'!$N$1:$N$311</definedName>
    <definedName name="JUN._89" localSheetId="26">'[4]ipc indice 2'!$N$1:$N$311</definedName>
    <definedName name="JUN._89" localSheetId="25">'[4]ipc indice 2'!$N$1:$N$311</definedName>
    <definedName name="JUN._89" localSheetId="18">'[4]ipc indice 2'!$N$1:$N$311</definedName>
    <definedName name="JUN._89" localSheetId="16">'[4]ipc indice 2'!$N$1:$N$311</definedName>
    <definedName name="JUN._89" localSheetId="20">'[4]ipc indice 2'!$N$1:$N$311</definedName>
    <definedName name="JUN._89" localSheetId="14">'[4]ipc indice 2'!$N$1:$N$311</definedName>
    <definedName name="JUN._89" localSheetId="3">'[4]ipc indice 2'!$N$1:$N$311</definedName>
    <definedName name="JUN._89" localSheetId="0">'[4]ipc indice 2'!$N$1:$N$311</definedName>
    <definedName name="JUN._89" localSheetId="34">'[4]ipc indice 2'!$N$1:$N$311</definedName>
    <definedName name="JUN._89" localSheetId="32">'[4]ipc indice 2'!$N$1:$N$311</definedName>
    <definedName name="JUN._89" localSheetId="36">'[4]ipc indice 2'!$N$1:$N$311</definedName>
    <definedName name="JUN._89" localSheetId="30">'[4]ipc indice 2'!$N$1:$N$311</definedName>
    <definedName name="JUN._89" localSheetId="23">'[4]ipc indice 2'!$N$1:$N$311</definedName>
    <definedName name="JUN._89" localSheetId="19">'[4]ipc indice 2'!$N$1:$N$311</definedName>
    <definedName name="JUN._89" localSheetId="17">'[4]ipc indice 2'!$N$1:$N$311</definedName>
    <definedName name="JUN._89" localSheetId="21">'[4]ipc indice 2'!$N$1:$N$311</definedName>
    <definedName name="JUN._89" localSheetId="15">'[4]ipc indice 2'!$N$1:$N$311</definedName>
    <definedName name="MAR._89" localSheetId="12">'[3]ipc indice 2'!$K$1:$K$311</definedName>
    <definedName name="MAR._89" localSheetId="1">'[3]ipc indice 2'!$K$1:$K$311</definedName>
    <definedName name="MAR._89" localSheetId="28">'[4]ipc indice 2'!$K$1:$K$311</definedName>
    <definedName name="MAR._89" localSheetId="5">'[4]ipc indice 2'!$K$1:$K$311</definedName>
    <definedName name="MAR._89" localSheetId="37">'[4]ipc indice 2'!$K$1:$K$311</definedName>
    <definedName name="MAR._89" localSheetId="8">'[4]ipc indice 2'!$K$1:$K$311</definedName>
    <definedName name="MAR._89" localSheetId="38">'[4]ipc indice 2'!$K$1:$K$311</definedName>
    <definedName name="MAR._89" localSheetId="11">'[4]ipc indice 2'!$K$1:$K$311</definedName>
    <definedName name="MAR._89" localSheetId="33">'[4]ipc indice 2'!$K$1:$K$311</definedName>
    <definedName name="MAR._89" localSheetId="9">'[4]ipc indice 2'!$K$1:$K$311</definedName>
    <definedName name="MAR._89" localSheetId="31">'[4]ipc indice 2'!$K$1:$K$311</definedName>
    <definedName name="MAR._89" localSheetId="10">'[4]ipc indice 2'!$K$1:$K$311</definedName>
    <definedName name="MAR._89" localSheetId="35">'[4]ipc indice 2'!$K$1:$K$311</definedName>
    <definedName name="MAR._89" localSheetId="7">'[4]ipc indice 2'!$K$1:$K$311</definedName>
    <definedName name="MAR._89" localSheetId="29">'[4]ipc indice 2'!$K$1:$K$311</definedName>
    <definedName name="MAR._89" localSheetId="6">'[4]ipc indice 2'!$K$1:$K$311</definedName>
    <definedName name="MAR._89" localSheetId="13">'[4]ipc indice 2'!$K$1:$K$311</definedName>
    <definedName name="MAR._89" localSheetId="2">'[4]ipc indice 2'!$K$1:$K$311</definedName>
    <definedName name="MAR._89" localSheetId="22">'[4]ipc indice 2'!$K$1:$K$311</definedName>
    <definedName name="MAR._89" localSheetId="24">'[4]ipc indice 2'!$K$1:$K$311</definedName>
    <definedName name="MAR._89" localSheetId="27">'[4]ipc indice 2'!$K$1:$K$311</definedName>
    <definedName name="MAR._89" localSheetId="4">'[4]ipc indice 2'!$K$1:$K$311</definedName>
    <definedName name="MAR._89" localSheetId="26">'[4]ipc indice 2'!$K$1:$K$311</definedName>
    <definedName name="MAR._89" localSheetId="25">'[4]ipc indice 2'!$K$1:$K$311</definedName>
    <definedName name="MAR._89" localSheetId="18">'[4]ipc indice 2'!$K$1:$K$311</definedName>
    <definedName name="MAR._89" localSheetId="16">'[4]ipc indice 2'!$K$1:$K$311</definedName>
    <definedName name="MAR._89" localSheetId="20">'[4]ipc indice 2'!$K$1:$K$311</definedName>
    <definedName name="MAR._89" localSheetId="14">'[4]ipc indice 2'!$K$1:$K$311</definedName>
    <definedName name="MAR._89" localSheetId="3">'[4]ipc indice 2'!$K$1:$K$311</definedName>
    <definedName name="MAR._89" localSheetId="0">'[4]ipc indice 2'!$K$1:$K$311</definedName>
    <definedName name="MAR._89" localSheetId="34">'[4]ipc indice 2'!$K$1:$K$311</definedName>
    <definedName name="MAR._89" localSheetId="32">'[4]ipc indice 2'!$K$1:$K$311</definedName>
    <definedName name="MAR._89" localSheetId="36">'[4]ipc indice 2'!$K$1:$K$311</definedName>
    <definedName name="MAR._89" localSheetId="30">'[4]ipc indice 2'!$K$1:$K$311</definedName>
    <definedName name="MAR._89" localSheetId="23">'[4]ipc indice 2'!$K$1:$K$311</definedName>
    <definedName name="MAR._89" localSheetId="19">'[4]ipc indice 2'!$K$1:$K$311</definedName>
    <definedName name="MAR._89" localSheetId="17">'[4]ipc indice 2'!$K$1:$K$311</definedName>
    <definedName name="MAR._89" localSheetId="21">'[4]ipc indice 2'!$K$1:$K$311</definedName>
    <definedName name="MAR._89" localSheetId="15">'[4]ipc indice 2'!$K$1:$K$311</definedName>
    <definedName name="MARZO">#N/A</definedName>
    <definedName name="MAY._89" localSheetId="12">'[3]ipc indice 2'!$M$1:$M$311</definedName>
    <definedName name="MAY._89" localSheetId="1">'[3]ipc indice 2'!$M$1:$M$311</definedName>
    <definedName name="MAY._89" localSheetId="28">'[4]ipc indice 2'!$M$1:$M$311</definedName>
    <definedName name="MAY._89" localSheetId="5">'[4]ipc indice 2'!$M$1:$M$311</definedName>
    <definedName name="MAY._89" localSheetId="37">'[4]ipc indice 2'!$M$1:$M$311</definedName>
    <definedName name="MAY._89" localSheetId="8">'[4]ipc indice 2'!$M$1:$M$311</definedName>
    <definedName name="MAY._89" localSheetId="38">'[4]ipc indice 2'!$M$1:$M$311</definedName>
    <definedName name="MAY._89" localSheetId="11">'[4]ipc indice 2'!$M$1:$M$311</definedName>
    <definedName name="MAY._89" localSheetId="33">'[4]ipc indice 2'!$M$1:$M$311</definedName>
    <definedName name="MAY._89" localSheetId="9">'[4]ipc indice 2'!$M$1:$M$311</definedName>
    <definedName name="MAY._89" localSheetId="31">'[4]ipc indice 2'!$M$1:$M$311</definedName>
    <definedName name="MAY._89" localSheetId="10">'[4]ipc indice 2'!$M$1:$M$311</definedName>
    <definedName name="MAY._89" localSheetId="35">'[4]ipc indice 2'!$M$1:$M$311</definedName>
    <definedName name="MAY._89" localSheetId="7">'[4]ipc indice 2'!$M$1:$M$311</definedName>
    <definedName name="MAY._89" localSheetId="29">'[4]ipc indice 2'!$M$1:$M$311</definedName>
    <definedName name="MAY._89" localSheetId="6">'[4]ipc indice 2'!$M$1:$M$311</definedName>
    <definedName name="MAY._89" localSheetId="13">'[4]ipc indice 2'!$M$1:$M$311</definedName>
    <definedName name="MAY._89" localSheetId="2">'[4]ipc indice 2'!$M$1:$M$311</definedName>
    <definedName name="MAY._89" localSheetId="22">'[4]ipc indice 2'!$M$1:$M$311</definedName>
    <definedName name="MAY._89" localSheetId="24">'[4]ipc indice 2'!$M$1:$M$311</definedName>
    <definedName name="MAY._89" localSheetId="27">'[4]ipc indice 2'!$M$1:$M$311</definedName>
    <definedName name="MAY._89" localSheetId="4">'[4]ipc indice 2'!$M$1:$M$311</definedName>
    <definedName name="MAY._89" localSheetId="26">'[4]ipc indice 2'!$M$1:$M$311</definedName>
    <definedName name="MAY._89" localSheetId="25">'[4]ipc indice 2'!$M$1:$M$311</definedName>
    <definedName name="MAY._89" localSheetId="18">'[4]ipc indice 2'!$M$1:$M$311</definedName>
    <definedName name="MAY._89" localSheetId="16">'[4]ipc indice 2'!$M$1:$M$311</definedName>
    <definedName name="MAY._89" localSheetId="20">'[4]ipc indice 2'!$M$1:$M$311</definedName>
    <definedName name="MAY._89" localSheetId="14">'[4]ipc indice 2'!$M$1:$M$311</definedName>
    <definedName name="MAY._89" localSheetId="3">'[4]ipc indice 2'!$M$1:$M$311</definedName>
    <definedName name="MAY._89" localSheetId="0">'[4]ipc indice 2'!$M$1:$M$311</definedName>
    <definedName name="MAY._89" localSheetId="34">'[4]ipc indice 2'!$M$1:$M$311</definedName>
    <definedName name="MAY._89" localSheetId="32">'[4]ipc indice 2'!$M$1:$M$311</definedName>
    <definedName name="MAY._89" localSheetId="36">'[4]ipc indice 2'!$M$1:$M$311</definedName>
    <definedName name="MAY._89" localSheetId="30">'[4]ipc indice 2'!$M$1:$M$311</definedName>
    <definedName name="MAY._89" localSheetId="23">'[4]ipc indice 2'!$M$1:$M$311</definedName>
    <definedName name="MAY._89" localSheetId="19">'[4]ipc indice 2'!$M$1:$M$311</definedName>
    <definedName name="MAY._89" localSheetId="17">'[4]ipc indice 2'!$M$1:$M$311</definedName>
    <definedName name="MAY._89" localSheetId="21">'[4]ipc indice 2'!$M$1:$M$311</definedName>
    <definedName name="MAY._89" localSheetId="15">'[4]ipc indice 2'!$M$1:$M$311</definedName>
    <definedName name="MES" localSheetId="28">#REF!</definedName>
    <definedName name="MES" localSheetId="5">#REF!</definedName>
    <definedName name="MES" localSheetId="37">#REF!</definedName>
    <definedName name="MES" localSheetId="8">#REF!</definedName>
    <definedName name="MES" localSheetId="38">#REF!</definedName>
    <definedName name="MES" localSheetId="11">#REF!</definedName>
    <definedName name="MES" localSheetId="33">#REF!</definedName>
    <definedName name="MES" localSheetId="9">#REF!</definedName>
    <definedName name="MES" localSheetId="31">#REF!</definedName>
    <definedName name="MES" localSheetId="10">#REF!</definedName>
    <definedName name="MES" localSheetId="35">#REF!</definedName>
    <definedName name="MES" localSheetId="7">#REF!</definedName>
    <definedName name="MES" localSheetId="29">#REF!</definedName>
    <definedName name="MES" localSheetId="6">#REF!</definedName>
    <definedName name="MES" localSheetId="13">#REF!</definedName>
    <definedName name="MES" localSheetId="2">#REF!</definedName>
    <definedName name="MES" localSheetId="22">#REF!</definedName>
    <definedName name="MES" localSheetId="24">#REF!</definedName>
    <definedName name="MES" localSheetId="27">#REF!</definedName>
    <definedName name="MES" localSheetId="4">#REF!</definedName>
    <definedName name="MES" localSheetId="26">#REF!</definedName>
    <definedName name="MES" localSheetId="25">#REF!</definedName>
    <definedName name="MES" localSheetId="18">#REF!</definedName>
    <definedName name="MES" localSheetId="16">#REF!</definedName>
    <definedName name="MES" localSheetId="20">#REF!</definedName>
    <definedName name="MES" localSheetId="14">#REF!</definedName>
    <definedName name="MES" localSheetId="3">#REF!</definedName>
    <definedName name="MES" localSheetId="0">#REF!</definedName>
    <definedName name="MES" localSheetId="34">#REF!</definedName>
    <definedName name="MES" localSheetId="32">#REF!</definedName>
    <definedName name="MES" localSheetId="36">#REF!</definedName>
    <definedName name="MES" localSheetId="30">#REF!</definedName>
    <definedName name="MES" localSheetId="23">#REF!</definedName>
    <definedName name="MES" localSheetId="19">#REF!</definedName>
    <definedName name="MES" localSheetId="17">#REF!</definedName>
    <definedName name="MES" localSheetId="21">#REF!</definedName>
    <definedName name="MES" localSheetId="15">#REF!</definedName>
    <definedName name="NOV._89" localSheetId="12">'[3]ipc indice 2'!$S$1:$S$311</definedName>
    <definedName name="NOV._89" localSheetId="1">'[3]ipc indice 2'!$S$1:$S$311</definedName>
    <definedName name="NOV._89" localSheetId="28">'[4]ipc indice 2'!$S$1:$S$311</definedName>
    <definedName name="NOV._89" localSheetId="5">'[4]ipc indice 2'!$S$1:$S$311</definedName>
    <definedName name="NOV._89" localSheetId="37">'[4]ipc indice 2'!$S$1:$S$311</definedName>
    <definedName name="NOV._89" localSheetId="8">'[4]ipc indice 2'!$S$1:$S$311</definedName>
    <definedName name="NOV._89" localSheetId="38">'[4]ipc indice 2'!$S$1:$S$311</definedName>
    <definedName name="NOV._89" localSheetId="11">'[4]ipc indice 2'!$S$1:$S$311</definedName>
    <definedName name="NOV._89" localSheetId="33">'[4]ipc indice 2'!$S$1:$S$311</definedName>
    <definedName name="NOV._89" localSheetId="9">'[4]ipc indice 2'!$S$1:$S$311</definedName>
    <definedName name="NOV._89" localSheetId="31">'[4]ipc indice 2'!$S$1:$S$311</definedName>
    <definedName name="NOV._89" localSheetId="10">'[4]ipc indice 2'!$S$1:$S$311</definedName>
    <definedName name="NOV._89" localSheetId="35">'[4]ipc indice 2'!$S$1:$S$311</definedName>
    <definedName name="NOV._89" localSheetId="7">'[4]ipc indice 2'!$S$1:$S$311</definedName>
    <definedName name="NOV._89" localSheetId="29">'[4]ipc indice 2'!$S$1:$S$311</definedName>
    <definedName name="NOV._89" localSheetId="6">'[4]ipc indice 2'!$S$1:$S$311</definedName>
    <definedName name="NOV._89" localSheetId="13">'[4]ipc indice 2'!$S$1:$S$311</definedName>
    <definedName name="NOV._89" localSheetId="2">'[4]ipc indice 2'!$S$1:$S$311</definedName>
    <definedName name="NOV._89" localSheetId="22">'[4]ipc indice 2'!$S$1:$S$311</definedName>
    <definedName name="NOV._89" localSheetId="24">'[4]ipc indice 2'!$S$1:$S$311</definedName>
    <definedName name="NOV._89" localSheetId="27">'[4]ipc indice 2'!$S$1:$S$311</definedName>
    <definedName name="NOV._89" localSheetId="4">'[4]ipc indice 2'!$S$1:$S$311</definedName>
    <definedName name="NOV._89" localSheetId="26">'[4]ipc indice 2'!$S$1:$S$311</definedName>
    <definedName name="NOV._89" localSheetId="25">'[4]ipc indice 2'!$S$1:$S$311</definedName>
    <definedName name="NOV._89" localSheetId="18">'[4]ipc indice 2'!$S$1:$S$311</definedName>
    <definedName name="NOV._89" localSheetId="16">'[4]ipc indice 2'!$S$1:$S$311</definedName>
    <definedName name="NOV._89" localSheetId="20">'[4]ipc indice 2'!$S$1:$S$311</definedName>
    <definedName name="NOV._89" localSheetId="14">'[4]ipc indice 2'!$S$1:$S$311</definedName>
    <definedName name="NOV._89" localSheetId="3">'[4]ipc indice 2'!$S$1:$S$311</definedName>
    <definedName name="NOV._89" localSheetId="0">'[4]ipc indice 2'!$S$1:$S$311</definedName>
    <definedName name="NOV._89" localSheetId="34">'[4]ipc indice 2'!$S$1:$S$311</definedName>
    <definedName name="NOV._89" localSheetId="32">'[4]ipc indice 2'!$S$1:$S$311</definedName>
    <definedName name="NOV._89" localSheetId="36">'[4]ipc indice 2'!$S$1:$S$311</definedName>
    <definedName name="NOV._89" localSheetId="30">'[4]ipc indice 2'!$S$1:$S$311</definedName>
    <definedName name="NOV._89" localSheetId="23">'[4]ipc indice 2'!$S$1:$S$311</definedName>
    <definedName name="NOV._89" localSheetId="19">'[4]ipc indice 2'!$S$1:$S$311</definedName>
    <definedName name="NOV._89" localSheetId="17">'[4]ipc indice 2'!$S$1:$S$311</definedName>
    <definedName name="NOV._89" localSheetId="21">'[4]ipc indice 2'!$S$1:$S$311</definedName>
    <definedName name="NOV._89" localSheetId="15">'[4]ipc indice 2'!$S$1:$S$311</definedName>
    <definedName name="OCT._89" localSheetId="12">#REF!</definedName>
    <definedName name="OCT._89" localSheetId="1">#REF!</definedName>
    <definedName name="OCT._89" localSheetId="28">#REF!</definedName>
    <definedName name="OCT._89" localSheetId="5">#REF!</definedName>
    <definedName name="OCT._89" localSheetId="37">#REF!</definedName>
    <definedName name="OCT._89" localSheetId="8">#REF!</definedName>
    <definedName name="OCT._89" localSheetId="38">#REF!</definedName>
    <definedName name="OCT._89" localSheetId="11">#REF!</definedName>
    <definedName name="OCT._89" localSheetId="33">#REF!</definedName>
    <definedName name="OCT._89" localSheetId="9">#REF!</definedName>
    <definedName name="OCT._89" localSheetId="31">#REF!</definedName>
    <definedName name="OCT._89" localSheetId="10">#REF!</definedName>
    <definedName name="OCT._89" localSheetId="35">#REF!</definedName>
    <definedName name="OCT._89" localSheetId="7">#REF!</definedName>
    <definedName name="OCT._89" localSheetId="29">#REF!</definedName>
    <definedName name="OCT._89" localSheetId="6">#REF!</definedName>
    <definedName name="OCT._89" localSheetId="13">#REF!</definedName>
    <definedName name="OCT._89" localSheetId="2">#REF!</definedName>
    <definedName name="OCT._89" localSheetId="22">#REF!</definedName>
    <definedName name="OCT._89" localSheetId="24">#REF!</definedName>
    <definedName name="OCT._89" localSheetId="27">#REF!</definedName>
    <definedName name="OCT._89" localSheetId="4">#REF!</definedName>
    <definedName name="OCT._89" localSheetId="26">#REF!</definedName>
    <definedName name="OCT._89" localSheetId="25">#REF!</definedName>
    <definedName name="OCT._89" localSheetId="18">#REF!</definedName>
    <definedName name="OCT._89" localSheetId="16">#REF!</definedName>
    <definedName name="OCT._89" localSheetId="20">#REF!</definedName>
    <definedName name="OCT._89" localSheetId="14">#REF!</definedName>
    <definedName name="OCT._89" localSheetId="3">#REF!</definedName>
    <definedName name="OCT._89" localSheetId="0">#REF!</definedName>
    <definedName name="OCT._89" localSheetId="34">#REF!</definedName>
    <definedName name="OCT._89" localSheetId="32">#REF!</definedName>
    <definedName name="OCT._89" localSheetId="36">#REF!</definedName>
    <definedName name="OCT._89" localSheetId="30">#REF!</definedName>
    <definedName name="OCT._89" localSheetId="23">#REF!</definedName>
    <definedName name="OCT._89" localSheetId="19">#REF!</definedName>
    <definedName name="OCT._89" localSheetId="17">#REF!</definedName>
    <definedName name="OCT._89" localSheetId="21">#REF!</definedName>
    <definedName name="OCT._89" localSheetId="15">#REF!</definedName>
    <definedName name="RESUMEN">#N/A</definedName>
    <definedName name="s" localSheetId="28">#REF!</definedName>
    <definedName name="s" localSheetId="5">#REF!</definedName>
    <definedName name="s" localSheetId="37">#REF!</definedName>
    <definedName name="s" localSheetId="8">#REF!</definedName>
    <definedName name="s" localSheetId="38">#REF!</definedName>
    <definedName name="s" localSheetId="11">#REF!</definedName>
    <definedName name="s" localSheetId="33">#REF!</definedName>
    <definedName name="s" localSheetId="9">#REF!</definedName>
    <definedName name="s" localSheetId="31">#REF!</definedName>
    <definedName name="s" localSheetId="10">#REF!</definedName>
    <definedName name="s" localSheetId="35">#REF!</definedName>
    <definedName name="s" localSheetId="7">#REF!</definedName>
    <definedName name="s" localSheetId="29">#REF!</definedName>
    <definedName name="s" localSheetId="6">#REF!</definedName>
    <definedName name="s" localSheetId="13">#REF!</definedName>
    <definedName name="s" localSheetId="2">#REF!</definedName>
    <definedName name="s" localSheetId="22">#REF!</definedName>
    <definedName name="s" localSheetId="24">#REF!</definedName>
    <definedName name="s" localSheetId="27">#REF!</definedName>
    <definedName name="s" localSheetId="4">#REF!</definedName>
    <definedName name="s" localSheetId="26">#REF!</definedName>
    <definedName name="s" localSheetId="25">#REF!</definedName>
    <definedName name="s" localSheetId="18">#REF!</definedName>
    <definedName name="s" localSheetId="16">#REF!</definedName>
    <definedName name="s" localSheetId="20">#REF!</definedName>
    <definedName name="s" localSheetId="14">#REF!</definedName>
    <definedName name="s" localSheetId="3">#REF!</definedName>
    <definedName name="s" localSheetId="0">#REF!</definedName>
    <definedName name="s" localSheetId="34">#REF!</definedName>
    <definedName name="s" localSheetId="32">#REF!</definedName>
    <definedName name="s" localSheetId="36">#REF!</definedName>
    <definedName name="s" localSheetId="30">#REF!</definedName>
    <definedName name="s" localSheetId="23">#REF!</definedName>
    <definedName name="s" localSheetId="19">#REF!</definedName>
    <definedName name="s" localSheetId="17">#REF!</definedName>
    <definedName name="s" localSheetId="21">#REF!</definedName>
    <definedName name="s" localSheetId="15">#REF!</definedName>
    <definedName name="SEP._89" localSheetId="12">'[3]ipc indice 2'!$Q$1:$Q$311</definedName>
    <definedName name="SEP._89" localSheetId="1">'[3]ipc indice 2'!$Q$1:$Q$311</definedName>
    <definedName name="SEP._89" localSheetId="28">'[4]ipc indice 2'!$Q$1:$Q$311</definedName>
    <definedName name="SEP._89" localSheetId="5">'[4]ipc indice 2'!$Q$1:$Q$311</definedName>
    <definedName name="SEP._89" localSheetId="37">'[4]ipc indice 2'!$Q$1:$Q$311</definedName>
    <definedName name="SEP._89" localSheetId="8">'[4]ipc indice 2'!$Q$1:$Q$311</definedName>
    <definedName name="SEP._89" localSheetId="38">'[4]ipc indice 2'!$Q$1:$Q$311</definedName>
    <definedName name="SEP._89" localSheetId="11">'[4]ipc indice 2'!$Q$1:$Q$311</definedName>
    <definedName name="SEP._89" localSheetId="33">'[4]ipc indice 2'!$Q$1:$Q$311</definedName>
    <definedName name="SEP._89" localSheetId="9">'[4]ipc indice 2'!$Q$1:$Q$311</definedName>
    <definedName name="SEP._89" localSheetId="31">'[4]ipc indice 2'!$Q$1:$Q$311</definedName>
    <definedName name="SEP._89" localSheetId="10">'[4]ipc indice 2'!$Q$1:$Q$311</definedName>
    <definedName name="SEP._89" localSheetId="35">'[4]ipc indice 2'!$Q$1:$Q$311</definedName>
    <definedName name="SEP._89" localSheetId="7">'[4]ipc indice 2'!$Q$1:$Q$311</definedName>
    <definedName name="SEP._89" localSheetId="29">'[4]ipc indice 2'!$Q$1:$Q$311</definedName>
    <definedName name="SEP._89" localSheetId="6">'[4]ipc indice 2'!$Q$1:$Q$311</definedName>
    <definedName name="SEP._89" localSheetId="13">'[4]ipc indice 2'!$Q$1:$Q$311</definedName>
    <definedName name="SEP._89" localSheetId="2">'[4]ipc indice 2'!$Q$1:$Q$311</definedName>
    <definedName name="SEP._89" localSheetId="22">'[4]ipc indice 2'!$Q$1:$Q$311</definedName>
    <definedName name="SEP._89" localSheetId="24">'[4]ipc indice 2'!$Q$1:$Q$311</definedName>
    <definedName name="SEP._89" localSheetId="27">'[4]ipc indice 2'!$Q$1:$Q$311</definedName>
    <definedName name="SEP._89" localSheetId="4">'[4]ipc indice 2'!$Q$1:$Q$311</definedName>
    <definedName name="SEP._89" localSheetId="26">'[4]ipc indice 2'!$Q$1:$Q$311</definedName>
    <definedName name="SEP._89" localSheetId="25">'[4]ipc indice 2'!$Q$1:$Q$311</definedName>
    <definedName name="SEP._89" localSheetId="18">'[4]ipc indice 2'!$Q$1:$Q$311</definedName>
    <definedName name="SEP._89" localSheetId="16">'[4]ipc indice 2'!$Q$1:$Q$311</definedName>
    <definedName name="SEP._89" localSheetId="20">'[4]ipc indice 2'!$Q$1:$Q$311</definedName>
    <definedName name="SEP._89" localSheetId="14">'[4]ipc indice 2'!$Q$1:$Q$311</definedName>
    <definedName name="SEP._89" localSheetId="3">'[4]ipc indice 2'!$Q$1:$Q$311</definedName>
    <definedName name="SEP._89" localSheetId="0">'[4]ipc indice 2'!$Q$1:$Q$311</definedName>
    <definedName name="SEP._89" localSheetId="34">'[4]ipc indice 2'!$Q$1:$Q$311</definedName>
    <definedName name="SEP._89" localSheetId="32">'[4]ipc indice 2'!$Q$1:$Q$311</definedName>
    <definedName name="SEP._89" localSheetId="36">'[4]ipc indice 2'!$Q$1:$Q$311</definedName>
    <definedName name="SEP._89" localSheetId="30">'[4]ipc indice 2'!$Q$1:$Q$311</definedName>
    <definedName name="SEP._89" localSheetId="23">'[4]ipc indice 2'!$Q$1:$Q$311</definedName>
    <definedName name="SEP._89" localSheetId="19">'[4]ipc indice 2'!$Q$1:$Q$311</definedName>
    <definedName name="SEP._89" localSheetId="17">'[4]ipc indice 2'!$Q$1:$Q$311</definedName>
    <definedName name="SEP._89" localSheetId="21">'[4]ipc indice 2'!$Q$1:$Q$311</definedName>
    <definedName name="SEP._89" localSheetId="15">'[4]ipc indice 2'!$Q$1:$Q$311</definedName>
    <definedName name="sss" localSheetId="12">[1]BASE!#REF!</definedName>
    <definedName name="sss" localSheetId="1">[1]BASE!#REF!</definedName>
    <definedName name="sss" localSheetId="28">[2]BASE!#REF!</definedName>
    <definedName name="sss" localSheetId="5">[2]BASE!#REF!</definedName>
    <definedName name="sss" localSheetId="37">[2]BASE!#REF!</definedName>
    <definedName name="sss" localSheetId="8">[2]BASE!#REF!</definedName>
    <definedName name="sss" localSheetId="38">[2]BASE!#REF!</definedName>
    <definedName name="sss" localSheetId="11">[2]BASE!#REF!</definedName>
    <definedName name="sss" localSheetId="33">[2]BASE!#REF!</definedName>
    <definedName name="sss" localSheetId="9">[2]BASE!#REF!</definedName>
    <definedName name="sss" localSheetId="31">[2]BASE!#REF!</definedName>
    <definedName name="sss" localSheetId="10">[2]BASE!#REF!</definedName>
    <definedName name="sss" localSheetId="35">[2]BASE!#REF!</definedName>
    <definedName name="sss" localSheetId="7">[2]BASE!#REF!</definedName>
    <definedName name="sss" localSheetId="29">[2]BASE!#REF!</definedName>
    <definedName name="sss" localSheetId="6">[2]BASE!#REF!</definedName>
    <definedName name="sss" localSheetId="13">[2]BASE!#REF!</definedName>
    <definedName name="sss" localSheetId="2">[2]BASE!#REF!</definedName>
    <definedName name="sss" localSheetId="22">[2]BASE!#REF!</definedName>
    <definedName name="sss" localSheetId="24">[2]BASE!#REF!</definedName>
    <definedName name="sss" localSheetId="27">[2]BASE!#REF!</definedName>
    <definedName name="sss" localSheetId="4">[2]BASE!#REF!</definedName>
    <definedName name="sss" localSheetId="26">[2]BASE!#REF!</definedName>
    <definedName name="sss" localSheetId="25">[2]BASE!#REF!</definedName>
    <definedName name="sss" localSheetId="18">[2]BASE!#REF!</definedName>
    <definedName name="sss" localSheetId="16">[2]BASE!#REF!</definedName>
    <definedName name="sss" localSheetId="20">[2]BASE!#REF!</definedName>
    <definedName name="sss" localSheetId="14">[2]BASE!#REF!</definedName>
    <definedName name="sss" localSheetId="3">[2]BASE!#REF!</definedName>
    <definedName name="sss" localSheetId="34">[2]BASE!#REF!</definedName>
    <definedName name="sss" localSheetId="32">[2]BASE!#REF!</definedName>
    <definedName name="sss" localSheetId="36">[2]BASE!#REF!</definedName>
    <definedName name="sss" localSheetId="30">[2]BASE!#REF!</definedName>
    <definedName name="sss" localSheetId="23">[2]BASE!#REF!</definedName>
    <definedName name="sss" localSheetId="19">[2]BASE!#REF!</definedName>
    <definedName name="sss" localSheetId="17">[2]BASE!#REF!</definedName>
    <definedName name="sss" localSheetId="21">[2]BASE!#REF!</definedName>
    <definedName name="sss" localSheetId="15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28">#REF!</definedName>
    <definedName name="z" localSheetId="5">#REF!</definedName>
    <definedName name="z" localSheetId="37">#REF!</definedName>
    <definedName name="z" localSheetId="8">#REF!</definedName>
    <definedName name="z" localSheetId="38">#REF!</definedName>
    <definedName name="z" localSheetId="11">#REF!</definedName>
    <definedName name="z" localSheetId="33">#REF!</definedName>
    <definedName name="z" localSheetId="9">#REF!</definedName>
    <definedName name="z" localSheetId="31">#REF!</definedName>
    <definedName name="z" localSheetId="10">#REF!</definedName>
    <definedName name="z" localSheetId="35">#REF!</definedName>
    <definedName name="z" localSheetId="7">#REF!</definedName>
    <definedName name="z" localSheetId="29">#REF!</definedName>
    <definedName name="z" localSheetId="6">#REF!</definedName>
    <definedName name="z" localSheetId="13">#REF!</definedName>
    <definedName name="z" localSheetId="2">#REF!</definedName>
    <definedName name="z" localSheetId="22">#REF!</definedName>
    <definedName name="z" localSheetId="24">#REF!</definedName>
    <definedName name="z" localSheetId="27">#REF!</definedName>
    <definedName name="z" localSheetId="4">#REF!</definedName>
    <definedName name="z" localSheetId="26">#REF!</definedName>
    <definedName name="z" localSheetId="25">#REF!</definedName>
    <definedName name="z" localSheetId="18">#REF!</definedName>
    <definedName name="z" localSheetId="16">#REF!</definedName>
    <definedName name="z" localSheetId="20">#REF!</definedName>
    <definedName name="z" localSheetId="14">#REF!</definedName>
    <definedName name="z" localSheetId="3">#REF!</definedName>
    <definedName name="z" localSheetId="0">#REF!</definedName>
    <definedName name="z" localSheetId="34">#REF!</definedName>
    <definedName name="z" localSheetId="32">#REF!</definedName>
    <definedName name="z" localSheetId="36">#REF!</definedName>
    <definedName name="z" localSheetId="30">#REF!</definedName>
    <definedName name="z" localSheetId="23">#REF!</definedName>
    <definedName name="z" localSheetId="19">#REF!</definedName>
    <definedName name="z" localSheetId="17">#REF!</definedName>
    <definedName name="z" localSheetId="21">#REF!</definedName>
    <definedName name="z" localSheetId="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76" l="1"/>
  <c r="D50" i="167" l="1"/>
  <c r="C50" i="167"/>
  <c r="J36" i="167"/>
  <c r="I36" i="167"/>
  <c r="H36" i="167"/>
  <c r="G36" i="167"/>
  <c r="F36" i="167"/>
  <c r="E36" i="167"/>
  <c r="D36" i="167"/>
  <c r="C36" i="167"/>
  <c r="N8" i="286"/>
  <c r="N9" i="286"/>
  <c r="N10" i="286"/>
  <c r="N11" i="286"/>
  <c r="N12" i="286"/>
  <c r="N13" i="286"/>
  <c r="N14" i="286"/>
  <c r="N15" i="286"/>
  <c r="N16" i="286"/>
  <c r="N17" i="286"/>
  <c r="N18" i="286"/>
  <c r="N19" i="286"/>
  <c r="N20" i="286"/>
  <c r="N21" i="286"/>
  <c r="N22" i="286"/>
  <c r="N23" i="286"/>
  <c r="N24" i="286"/>
  <c r="N25" i="286"/>
  <c r="N26" i="286"/>
  <c r="N27" i="286"/>
  <c r="N28" i="286"/>
  <c r="N29" i="286"/>
  <c r="N30" i="286"/>
  <c r="N31" i="286"/>
  <c r="N32" i="286"/>
  <c r="N33" i="286"/>
  <c r="N34" i="286"/>
  <c r="N35" i="286"/>
  <c r="N36" i="286"/>
  <c r="N37" i="286"/>
  <c r="N38" i="286"/>
  <c r="N39" i="286"/>
  <c r="N40" i="286"/>
  <c r="N41" i="286"/>
  <c r="N42" i="286"/>
  <c r="N43" i="286"/>
  <c r="N44" i="286"/>
  <c r="N45" i="286"/>
  <c r="N46" i="286"/>
  <c r="N47" i="286"/>
  <c r="P47" i="286" s="1"/>
  <c r="N7" i="286"/>
  <c r="N47" i="284"/>
  <c r="O47" i="285" s="1"/>
  <c r="N46" i="284"/>
  <c r="N45" i="284"/>
  <c r="N44" i="284"/>
  <c r="N43" i="284"/>
  <c r="N42" i="284"/>
  <c r="N41" i="284"/>
  <c r="N40" i="284"/>
  <c r="N39" i="284"/>
  <c r="N38" i="284"/>
  <c r="N37" i="284"/>
  <c r="N36" i="284"/>
  <c r="N35" i="284"/>
  <c r="N34" i="284"/>
  <c r="N33" i="284"/>
  <c r="N32" i="284"/>
  <c r="N31" i="284"/>
  <c r="N30" i="284"/>
  <c r="N29" i="284"/>
  <c r="N28" i="284"/>
  <c r="N27" i="284"/>
  <c r="N26" i="284"/>
  <c r="N25" i="284"/>
  <c r="N24" i="284"/>
  <c r="N23" i="284"/>
  <c r="N22" i="284"/>
  <c r="N21" i="284"/>
  <c r="N20" i="284"/>
  <c r="N19" i="284"/>
  <c r="N18" i="284"/>
  <c r="N17" i="284"/>
  <c r="N16" i="284"/>
  <c r="N15" i="284"/>
  <c r="N14" i="284"/>
  <c r="N13" i="284"/>
  <c r="N12" i="284"/>
  <c r="N11" i="284"/>
  <c r="N10" i="284"/>
  <c r="N9" i="284"/>
  <c r="N8" i="284"/>
  <c r="N7" i="284"/>
  <c r="N47" i="283"/>
  <c r="N46" i="283"/>
  <c r="N45" i="283"/>
  <c r="N44" i="283"/>
  <c r="N43" i="283"/>
  <c r="N42" i="283"/>
  <c r="N41" i="283"/>
  <c r="N40" i="283"/>
  <c r="N39" i="283"/>
  <c r="N38" i="283"/>
  <c r="N37" i="283"/>
  <c r="N36" i="283"/>
  <c r="N35" i="283"/>
  <c r="N34" i="283"/>
  <c r="N33" i="283"/>
  <c r="N32" i="283"/>
  <c r="N31" i="283"/>
  <c r="N30" i="283"/>
  <c r="N29" i="283"/>
  <c r="N28" i="283"/>
  <c r="N27" i="283"/>
  <c r="N26" i="283"/>
  <c r="N25" i="283"/>
  <c r="N24" i="283"/>
  <c r="N23" i="283"/>
  <c r="N22" i="283"/>
  <c r="N21" i="283"/>
  <c r="N20" i="283"/>
  <c r="N19" i="283"/>
  <c r="N18" i="283"/>
  <c r="N17" i="283"/>
  <c r="N16" i="283"/>
  <c r="N15" i="283"/>
  <c r="N14" i="283"/>
  <c r="N13" i="283"/>
  <c r="N12" i="283"/>
  <c r="N11" i="283"/>
  <c r="N10" i="283"/>
  <c r="N9" i="283"/>
  <c r="N8" i="283"/>
  <c r="N7" i="283"/>
  <c r="N47" i="282"/>
  <c r="P47" i="282" s="1"/>
  <c r="N46" i="282"/>
  <c r="N45" i="282"/>
  <c r="N44" i="282"/>
  <c r="N43" i="282"/>
  <c r="N42" i="282"/>
  <c r="N41" i="282"/>
  <c r="N40" i="282"/>
  <c r="N39" i="282"/>
  <c r="N38" i="282"/>
  <c r="N37" i="282"/>
  <c r="N36" i="282"/>
  <c r="N35" i="282"/>
  <c r="N34" i="282"/>
  <c r="N33" i="282"/>
  <c r="N32" i="282"/>
  <c r="N31" i="282"/>
  <c r="N30" i="282"/>
  <c r="N29" i="282"/>
  <c r="N28" i="282"/>
  <c r="N27" i="282"/>
  <c r="N26" i="282"/>
  <c r="N25" i="282"/>
  <c r="N24" i="282"/>
  <c r="N23" i="282"/>
  <c r="N22" i="282"/>
  <c r="N21" i="282"/>
  <c r="N20" i="282"/>
  <c r="N19" i="282"/>
  <c r="N18" i="282"/>
  <c r="N17" i="282"/>
  <c r="N16" i="282"/>
  <c r="N15" i="282"/>
  <c r="N14" i="282"/>
  <c r="N13" i="282"/>
  <c r="N12" i="282"/>
  <c r="N11" i="282"/>
  <c r="N10" i="282"/>
  <c r="N9" i="282"/>
  <c r="N8" i="282"/>
  <c r="N47" i="281"/>
  <c r="P47" i="281" s="1"/>
  <c r="N46" i="281"/>
  <c r="N45" i="281"/>
  <c r="N44" i="281"/>
  <c r="N43" i="281"/>
  <c r="N42" i="281"/>
  <c r="N41" i="281"/>
  <c r="N40" i="281"/>
  <c r="N39" i="281"/>
  <c r="N38" i="281"/>
  <c r="N37" i="281"/>
  <c r="N36" i="281"/>
  <c r="N35" i="281"/>
  <c r="N34" i="281"/>
  <c r="N33" i="281"/>
  <c r="N32" i="281"/>
  <c r="N31" i="281"/>
  <c r="N30" i="281"/>
  <c r="N29" i="281"/>
  <c r="N28" i="281"/>
  <c r="N27" i="281"/>
  <c r="N26" i="281"/>
  <c r="N25" i="281"/>
  <c r="N24" i="281"/>
  <c r="N23" i="281"/>
  <c r="N22" i="281"/>
  <c r="N21" i="281"/>
  <c r="N20" i="281"/>
  <c r="N19" i="281"/>
  <c r="N18" i="281"/>
  <c r="N17" i="281"/>
  <c r="N16" i="281"/>
  <c r="N15" i="281"/>
  <c r="N14" i="281"/>
  <c r="N13" i="281"/>
  <c r="N12" i="281"/>
  <c r="N11" i="281"/>
  <c r="N10" i="281"/>
  <c r="N9" i="281"/>
  <c r="N8" i="281"/>
  <c r="N7" i="281"/>
  <c r="N46" i="280"/>
  <c r="P46" i="280" s="1"/>
  <c r="N45" i="280"/>
  <c r="N44" i="280"/>
  <c r="N43" i="280"/>
  <c r="N42" i="280"/>
  <c r="N41" i="280"/>
  <c r="N40" i="280"/>
  <c r="N39" i="280"/>
  <c r="N38" i="280"/>
  <c r="N37" i="280"/>
  <c r="N36" i="280"/>
  <c r="N35" i="280"/>
  <c r="N34" i="280"/>
  <c r="N33" i="280"/>
  <c r="N32" i="280"/>
  <c r="N31" i="280"/>
  <c r="N30" i="280"/>
  <c r="N29" i="280"/>
  <c r="N28" i="280"/>
  <c r="N27" i="280"/>
  <c r="N26" i="280"/>
  <c r="N25" i="280"/>
  <c r="N24" i="280"/>
  <c r="N23" i="280"/>
  <c r="N22" i="280"/>
  <c r="N21" i="280"/>
  <c r="N20" i="280"/>
  <c r="N19" i="280"/>
  <c r="N18" i="280"/>
  <c r="N17" i="280"/>
  <c r="N16" i="280"/>
  <c r="N15" i="280"/>
  <c r="N14" i="280"/>
  <c r="N13" i="280"/>
  <c r="N12" i="280"/>
  <c r="N11" i="280"/>
  <c r="N10" i="280"/>
  <c r="N9" i="280"/>
  <c r="N8" i="280"/>
  <c r="N7" i="280"/>
  <c r="N46" i="279"/>
  <c r="P46" i="279" s="1"/>
  <c r="N45" i="279"/>
  <c r="N44" i="279"/>
  <c r="N43" i="279"/>
  <c r="N42" i="279"/>
  <c r="N41" i="279"/>
  <c r="N40" i="279"/>
  <c r="N39" i="279"/>
  <c r="N38" i="279"/>
  <c r="N37" i="279"/>
  <c r="N36" i="279"/>
  <c r="N35" i="279"/>
  <c r="N34" i="279"/>
  <c r="N33" i="279"/>
  <c r="N32" i="279"/>
  <c r="N31" i="279"/>
  <c r="N30" i="279"/>
  <c r="N29" i="279"/>
  <c r="N28" i="279"/>
  <c r="N27" i="279"/>
  <c r="N26" i="279"/>
  <c r="N25" i="279"/>
  <c r="N24" i="279"/>
  <c r="N23" i="279"/>
  <c r="N22" i="279"/>
  <c r="N21" i="279"/>
  <c r="N20" i="279"/>
  <c r="N19" i="279"/>
  <c r="N18" i="279"/>
  <c r="N17" i="279"/>
  <c r="N16" i="279"/>
  <c r="N15" i="279"/>
  <c r="N14" i="279"/>
  <c r="N13" i="279"/>
  <c r="N12" i="279"/>
  <c r="N11" i="279"/>
  <c r="N10" i="279"/>
  <c r="N9" i="279"/>
  <c r="N8" i="279"/>
  <c r="N7" i="279"/>
  <c r="N46" i="278"/>
  <c r="P46" i="278" s="1"/>
  <c r="N45" i="278"/>
  <c r="N44" i="278"/>
  <c r="N43" i="278"/>
  <c r="N42" i="278"/>
  <c r="N41" i="278"/>
  <c r="N40" i="278"/>
  <c r="N39" i="278"/>
  <c r="N38" i="278"/>
  <c r="N37" i="278"/>
  <c r="N36" i="278"/>
  <c r="N35" i="278"/>
  <c r="N34" i="278"/>
  <c r="N33" i="278"/>
  <c r="N32" i="278"/>
  <c r="N31" i="278"/>
  <c r="N30" i="278"/>
  <c r="N29" i="278"/>
  <c r="N28" i="278"/>
  <c r="N27" i="278"/>
  <c r="N26" i="278"/>
  <c r="N25" i="278"/>
  <c r="N24" i="278"/>
  <c r="N23" i="278"/>
  <c r="N22" i="278"/>
  <c r="N21" i="278"/>
  <c r="N20" i="278"/>
  <c r="N19" i="278"/>
  <c r="N18" i="278"/>
  <c r="N17" i="278"/>
  <c r="N16" i="278"/>
  <c r="N15" i="278"/>
  <c r="N14" i="278"/>
  <c r="N13" i="278"/>
  <c r="N12" i="278"/>
  <c r="N11" i="278"/>
  <c r="N10" i="278"/>
  <c r="N9" i="278"/>
  <c r="N8" i="278"/>
  <c r="N7" i="278"/>
  <c r="N46" i="277"/>
  <c r="P46" i="277" s="1"/>
  <c r="N45" i="277"/>
  <c r="N44" i="277"/>
  <c r="N43" i="277"/>
  <c r="N42" i="277"/>
  <c r="N41" i="277"/>
  <c r="N40" i="277"/>
  <c r="N39" i="277"/>
  <c r="N38" i="277"/>
  <c r="N37" i="277"/>
  <c r="N36" i="277"/>
  <c r="N35" i="277"/>
  <c r="N34" i="277"/>
  <c r="N33" i="277"/>
  <c r="N32" i="277"/>
  <c r="N31" i="277"/>
  <c r="N30" i="277"/>
  <c r="N29" i="277"/>
  <c r="N28" i="277"/>
  <c r="N27" i="277"/>
  <c r="N26" i="277"/>
  <c r="N25" i="277"/>
  <c r="N24" i="277"/>
  <c r="N23" i="277"/>
  <c r="N22" i="277"/>
  <c r="N21" i="277"/>
  <c r="N20" i="277"/>
  <c r="N19" i="277"/>
  <c r="N18" i="277"/>
  <c r="N17" i="277"/>
  <c r="N16" i="277"/>
  <c r="N15" i="277"/>
  <c r="N14" i="277"/>
  <c r="N13" i="277"/>
  <c r="N12" i="277"/>
  <c r="N11" i="277"/>
  <c r="N10" i="277"/>
  <c r="N9" i="277"/>
  <c r="N8" i="277"/>
  <c r="N7" i="277"/>
  <c r="P47" i="284"/>
  <c r="P47" i="283"/>
  <c r="S31" i="276"/>
  <c r="S30" i="276"/>
  <c r="S29" i="276"/>
  <c r="S28" i="276"/>
  <c r="S27" i="276"/>
  <c r="S26" i="276"/>
  <c r="S25" i="276"/>
  <c r="S24" i="276"/>
  <c r="R31" i="276"/>
  <c r="R30" i="276"/>
  <c r="R29" i="276"/>
  <c r="R28" i="276"/>
  <c r="R27" i="276"/>
  <c r="R26" i="276"/>
  <c r="R25" i="276"/>
  <c r="R24" i="276"/>
  <c r="Q31" i="276"/>
  <c r="Q30" i="276"/>
  <c r="Q29" i="276"/>
  <c r="Q28" i="276"/>
  <c r="Q27" i="276"/>
  <c r="Q26" i="276"/>
  <c r="Q25" i="276"/>
  <c r="Q24" i="276"/>
  <c r="S22" i="276"/>
  <c r="S21" i="276"/>
  <c r="S20" i="276"/>
  <c r="S19" i="276"/>
  <c r="S18" i="276"/>
  <c r="S17" i="276"/>
  <c r="S16" i="276"/>
  <c r="R22" i="276"/>
  <c r="R21" i="276"/>
  <c r="R20" i="276"/>
  <c r="R19" i="276"/>
  <c r="R18" i="276"/>
  <c r="R17" i="276"/>
  <c r="R16" i="276"/>
  <c r="R15" i="276"/>
  <c r="Q22" i="276"/>
  <c r="Q21" i="276"/>
  <c r="Q20" i="276"/>
  <c r="Q19" i="276"/>
  <c r="Q16" i="276"/>
  <c r="Q17" i="276"/>
  <c r="Q18" i="276"/>
  <c r="Q15" i="276"/>
  <c r="P31" i="276"/>
  <c r="P30" i="276"/>
  <c r="P29" i="276"/>
  <c r="P28" i="276"/>
  <c r="P27" i="276"/>
  <c r="P26" i="276"/>
  <c r="P25" i="276"/>
  <c r="P24" i="276"/>
  <c r="P22" i="276"/>
  <c r="P21" i="276"/>
  <c r="P20" i="276"/>
  <c r="P19" i="276"/>
  <c r="P18" i="276"/>
  <c r="P17" i="276"/>
  <c r="P16" i="276"/>
  <c r="O31" i="276"/>
  <c r="O30" i="276"/>
  <c r="O29" i="276"/>
  <c r="O28" i="276"/>
  <c r="O27" i="276"/>
  <c r="O26" i="276"/>
  <c r="O25" i="276"/>
  <c r="O24" i="276"/>
  <c r="O22" i="276"/>
  <c r="O21" i="276"/>
  <c r="O20" i="276"/>
  <c r="O19" i="276"/>
  <c r="N31" i="276"/>
  <c r="N30" i="276"/>
  <c r="N29" i="276"/>
  <c r="N28" i="276"/>
  <c r="N27" i="276"/>
  <c r="N26" i="276"/>
  <c r="N25" i="276"/>
  <c r="N24" i="276"/>
  <c r="O18" i="276"/>
  <c r="O17" i="276"/>
  <c r="O16" i="276"/>
  <c r="S15" i="276"/>
  <c r="P15" i="276"/>
  <c r="O15" i="276"/>
  <c r="N22" i="276"/>
  <c r="N21" i="276"/>
  <c r="N20" i="276"/>
  <c r="N19" i="276"/>
  <c r="N18" i="276"/>
  <c r="N17" i="276"/>
  <c r="N16" i="276"/>
  <c r="N15" i="276"/>
  <c r="P47" i="285" l="1"/>
  <c r="N47" i="285" s="1"/>
  <c r="R47" i="285" s="1"/>
  <c r="M17" i="285" s="1"/>
  <c r="M16" i="278"/>
  <c r="P46" i="286"/>
  <c r="P45" i="286"/>
  <c r="P46" i="284"/>
  <c r="P45" i="284"/>
  <c r="P46" i="283"/>
  <c r="P45" i="283"/>
  <c r="P46" i="285"/>
  <c r="P45" i="282"/>
  <c r="P46" i="281"/>
  <c r="P45" i="281"/>
  <c r="P45" i="280"/>
  <c r="P44" i="280"/>
  <c r="P42" i="279"/>
  <c r="P43" i="279"/>
  <c r="P44" i="279"/>
  <c r="P45" i="279"/>
  <c r="P45" i="278"/>
  <c r="P45" i="277"/>
  <c r="C13" i="276"/>
  <c r="P44" i="278"/>
  <c r="P44" i="277"/>
  <c r="P46" i="282" l="1"/>
  <c r="O45" i="285"/>
  <c r="O46" i="285"/>
  <c r="N46" i="285" s="1"/>
  <c r="R46" i="285" s="1"/>
  <c r="P45" i="285"/>
  <c r="N45" i="285" s="1"/>
  <c r="R45" i="285" s="1"/>
  <c r="P44" i="286"/>
  <c r="P44" i="284"/>
  <c r="P44" i="283"/>
  <c r="P44" i="282"/>
  <c r="P44" i="281"/>
  <c r="P43" i="280"/>
  <c r="P19" i="279"/>
  <c r="P43" i="278"/>
  <c r="P43" i="277"/>
  <c r="P44" i="285" l="1"/>
  <c r="O44" i="285"/>
  <c r="P42" i="286"/>
  <c r="P43" i="286"/>
  <c r="O42" i="285"/>
  <c r="P42" i="285"/>
  <c r="O43" i="285"/>
  <c r="P43" i="285"/>
  <c r="P42" i="284"/>
  <c r="P43" i="284"/>
  <c r="P42" i="283"/>
  <c r="P43" i="283"/>
  <c r="P42" i="282"/>
  <c r="P43" i="282"/>
  <c r="P42" i="281"/>
  <c r="P43" i="281"/>
  <c r="P41" i="280"/>
  <c r="P42" i="280"/>
  <c r="P41" i="279"/>
  <c r="P41" i="278"/>
  <c r="P42" i="278"/>
  <c r="P42" i="277"/>
  <c r="P41" i="277"/>
  <c r="O41" i="285"/>
  <c r="P40" i="286"/>
  <c r="P41" i="286"/>
  <c r="P40" i="284"/>
  <c r="P41" i="284"/>
  <c r="P40" i="283"/>
  <c r="P41" i="283"/>
  <c r="P40" i="282"/>
  <c r="P41" i="282"/>
  <c r="P40" i="281"/>
  <c r="P41" i="281"/>
  <c r="P39" i="280"/>
  <c r="P40" i="280"/>
  <c r="P39" i="279"/>
  <c r="P40" i="279"/>
  <c r="P39" i="278"/>
  <c r="P40" i="278"/>
  <c r="P40" i="277"/>
  <c r="P39" i="277"/>
  <c r="C10" i="187"/>
  <c r="G13" i="182"/>
  <c r="I12" i="182" s="1"/>
  <c r="G13" i="277"/>
  <c r="F13" i="277" s="1"/>
  <c r="E13" i="277" s="1"/>
  <c r="D13" i="277" s="1"/>
  <c r="C13" i="277" s="1"/>
  <c r="G13" i="276"/>
  <c r="N44" i="285" l="1"/>
  <c r="R44" i="285" s="1"/>
  <c r="N42" i="285"/>
  <c r="R42" i="285" s="1"/>
  <c r="N43" i="285"/>
  <c r="R43" i="285" s="1"/>
  <c r="O40" i="285"/>
  <c r="P41" i="285"/>
  <c r="J12" i="182"/>
  <c r="F13" i="182"/>
  <c r="E13" i="182" s="1"/>
  <c r="D13" i="182" s="1"/>
  <c r="C13" i="182" s="1"/>
  <c r="P40" i="285"/>
  <c r="P38" i="286"/>
  <c r="P39" i="286"/>
  <c r="P38" i="284"/>
  <c r="O39" i="285"/>
  <c r="P39" i="284"/>
  <c r="P38" i="283"/>
  <c r="P39" i="283"/>
  <c r="P38" i="282"/>
  <c r="P39" i="285"/>
  <c r="P38" i="281"/>
  <c r="P39" i="281"/>
  <c r="P37" i="280"/>
  <c r="P38" i="280"/>
  <c r="P37" i="279"/>
  <c r="P38" i="279"/>
  <c r="P37" i="278"/>
  <c r="P38" i="278"/>
  <c r="P37" i="277"/>
  <c r="P38" i="277"/>
  <c r="C10" i="277"/>
  <c r="C10" i="283" s="1"/>
  <c r="K12" i="182" l="1"/>
  <c r="N40" i="285"/>
  <c r="R40" i="285" s="1"/>
  <c r="N41" i="285"/>
  <c r="R41" i="285" s="1"/>
  <c r="C10" i="280"/>
  <c r="C10" i="284"/>
  <c r="C10" i="281"/>
  <c r="C11" i="285"/>
  <c r="P39" i="282"/>
  <c r="C10" i="278"/>
  <c r="C10" i="282"/>
  <c r="C11" i="286"/>
  <c r="C10" i="279"/>
  <c r="O38" i="285"/>
  <c r="P38" i="285"/>
  <c r="N39" i="285"/>
  <c r="R39" i="285" s="1"/>
  <c r="P37" i="286"/>
  <c r="P8" i="286"/>
  <c r="P9" i="286"/>
  <c r="P10" i="286"/>
  <c r="P11" i="286"/>
  <c r="P14" i="286"/>
  <c r="P15" i="286"/>
  <c r="P16" i="286"/>
  <c r="P17" i="286"/>
  <c r="P18" i="286"/>
  <c r="P19" i="286"/>
  <c r="P21" i="286"/>
  <c r="P23" i="286"/>
  <c r="P24" i="286"/>
  <c r="P25" i="286"/>
  <c r="P26" i="286"/>
  <c r="P29" i="286"/>
  <c r="P31" i="286"/>
  <c r="P32" i="286"/>
  <c r="P33" i="286"/>
  <c r="P34" i="286"/>
  <c r="P35" i="286"/>
  <c r="P7" i="286"/>
  <c r="P37" i="284"/>
  <c r="O8" i="285"/>
  <c r="P9" i="284"/>
  <c r="P10" i="284"/>
  <c r="O11" i="285"/>
  <c r="O12" i="285"/>
  <c r="P14" i="284"/>
  <c r="O16" i="285"/>
  <c r="O17" i="285"/>
  <c r="P18" i="284"/>
  <c r="O20" i="285"/>
  <c r="P23" i="284"/>
  <c r="O24" i="285"/>
  <c r="O25" i="285"/>
  <c r="O26" i="285"/>
  <c r="O27" i="285"/>
  <c r="P28" i="284"/>
  <c r="P30" i="284"/>
  <c r="P32" i="284"/>
  <c r="O33" i="285"/>
  <c r="O34" i="285"/>
  <c r="O35" i="285"/>
  <c r="P36" i="284"/>
  <c r="O7" i="285"/>
  <c r="P37" i="283"/>
  <c r="P8" i="283"/>
  <c r="P9" i="283"/>
  <c r="P10" i="283"/>
  <c r="P11" i="283"/>
  <c r="P12" i="283"/>
  <c r="P13" i="283"/>
  <c r="P15" i="283"/>
  <c r="P16" i="283"/>
  <c r="P17" i="283"/>
  <c r="P18" i="283"/>
  <c r="P19" i="283"/>
  <c r="P20" i="283"/>
  <c r="P21" i="283"/>
  <c r="P23" i="283"/>
  <c r="P24" i="283"/>
  <c r="P25" i="283"/>
  <c r="P26" i="283"/>
  <c r="P27" i="283"/>
  <c r="P28" i="283"/>
  <c r="P29" i="283"/>
  <c r="P31" i="283"/>
  <c r="P32" i="283"/>
  <c r="P33" i="283"/>
  <c r="P34" i="283"/>
  <c r="P35" i="283"/>
  <c r="P36" i="283"/>
  <c r="P7" i="283"/>
  <c r="P37" i="282"/>
  <c r="P8" i="285"/>
  <c r="P9" i="285"/>
  <c r="P10" i="282"/>
  <c r="P11" i="282"/>
  <c r="P12" i="285"/>
  <c r="P13" i="285"/>
  <c r="P14" i="282"/>
  <c r="P16" i="285"/>
  <c r="P17" i="285"/>
  <c r="P18" i="285"/>
  <c r="P19" i="285"/>
  <c r="P20" i="282"/>
  <c r="P21" i="285"/>
  <c r="P22" i="282"/>
  <c r="P24" i="285"/>
  <c r="P25" i="285"/>
  <c r="P26" i="282"/>
  <c r="P27" i="282"/>
  <c r="P28" i="285"/>
  <c r="P29" i="285"/>
  <c r="P30" i="282"/>
  <c r="P32" i="285"/>
  <c r="P33" i="285"/>
  <c r="P34" i="285"/>
  <c r="P35" i="285"/>
  <c r="P36" i="285"/>
  <c r="P7" i="285"/>
  <c r="P37" i="281"/>
  <c r="P8" i="281"/>
  <c r="P9" i="281"/>
  <c r="P10" i="281"/>
  <c r="P11" i="281"/>
  <c r="P12" i="281"/>
  <c r="P13" i="281"/>
  <c r="P14" i="281"/>
  <c r="P15" i="281"/>
  <c r="P17" i="281"/>
  <c r="P18" i="281"/>
  <c r="P19" i="281"/>
  <c r="P20" i="281"/>
  <c r="P21" i="281"/>
  <c r="P22" i="281"/>
  <c r="P23" i="281"/>
  <c r="P24" i="281"/>
  <c r="P25" i="281"/>
  <c r="P26" i="281"/>
  <c r="P27" i="281"/>
  <c r="P28" i="281"/>
  <c r="P29" i="281"/>
  <c r="P30" i="281"/>
  <c r="P31" i="281"/>
  <c r="P32" i="281"/>
  <c r="P33" i="281"/>
  <c r="P34" i="281"/>
  <c r="P35" i="281"/>
  <c r="P36" i="281"/>
  <c r="P7" i="281"/>
  <c r="P36" i="280"/>
  <c r="P8" i="280"/>
  <c r="P9" i="280"/>
  <c r="P10" i="280"/>
  <c r="P11" i="280"/>
  <c r="P12" i="280"/>
  <c r="P13" i="280"/>
  <c r="P14" i="280"/>
  <c r="P15" i="280"/>
  <c r="P16" i="280"/>
  <c r="P17" i="280"/>
  <c r="P18" i="280"/>
  <c r="P19" i="280"/>
  <c r="P20" i="280"/>
  <c r="P21" i="280"/>
  <c r="P23" i="280"/>
  <c r="P25" i="280"/>
  <c r="P26" i="280"/>
  <c r="P27" i="280"/>
  <c r="P28" i="280"/>
  <c r="P29" i="280"/>
  <c r="P30" i="280"/>
  <c r="P31" i="280"/>
  <c r="P32" i="280"/>
  <c r="P33" i="280"/>
  <c r="P34" i="280"/>
  <c r="P35" i="280"/>
  <c r="P36" i="279"/>
  <c r="P7" i="279"/>
  <c r="P10" i="279"/>
  <c r="P11" i="279"/>
  <c r="P12" i="279"/>
  <c r="P13" i="279"/>
  <c r="P14" i="279"/>
  <c r="P15" i="279"/>
  <c r="P16" i="279"/>
  <c r="P18" i="279"/>
  <c r="P20" i="279"/>
  <c r="P21" i="279"/>
  <c r="P22" i="279"/>
  <c r="P24" i="279"/>
  <c r="P25" i="279"/>
  <c r="P26" i="279"/>
  <c r="P28" i="279"/>
  <c r="P29" i="279"/>
  <c r="P30" i="279"/>
  <c r="P31" i="279"/>
  <c r="P32" i="279"/>
  <c r="P33" i="279"/>
  <c r="P34" i="279"/>
  <c r="P35" i="279"/>
  <c r="P36" i="278"/>
  <c r="P7" i="278"/>
  <c r="P8" i="278"/>
  <c r="P9" i="278"/>
  <c r="P11" i="278"/>
  <c r="P13" i="278"/>
  <c r="P14" i="278"/>
  <c r="P15" i="278"/>
  <c r="P16" i="278"/>
  <c r="P17" i="278"/>
  <c r="P18" i="278"/>
  <c r="P19" i="278"/>
  <c r="P20" i="278"/>
  <c r="P21" i="278"/>
  <c r="P22" i="278"/>
  <c r="P23" i="278"/>
  <c r="P24" i="278"/>
  <c r="P25" i="278"/>
  <c r="P26" i="278"/>
  <c r="P27" i="278"/>
  <c r="P29" i="278"/>
  <c r="P30" i="278"/>
  <c r="P31" i="278"/>
  <c r="P32" i="278"/>
  <c r="P33" i="278"/>
  <c r="P34" i="278"/>
  <c r="P35" i="278"/>
  <c r="P36" i="277"/>
  <c r="P7" i="277"/>
  <c r="P8" i="277"/>
  <c r="P9" i="277"/>
  <c r="P10" i="277"/>
  <c r="P11" i="277"/>
  <c r="P12" i="277"/>
  <c r="P13" i="277"/>
  <c r="P14" i="277"/>
  <c r="P15" i="277"/>
  <c r="P16" i="277"/>
  <c r="P17" i="277"/>
  <c r="P19" i="277"/>
  <c r="P20" i="277"/>
  <c r="P22" i="277"/>
  <c r="P23" i="277"/>
  <c r="P24" i="277"/>
  <c r="P25" i="277"/>
  <c r="P26" i="277"/>
  <c r="P29" i="277"/>
  <c r="P30" i="277"/>
  <c r="P31" i="277"/>
  <c r="P32" i="277"/>
  <c r="P33" i="277"/>
  <c r="P34" i="277"/>
  <c r="S43" i="276"/>
  <c r="R44" i="276"/>
  <c r="R43" i="276"/>
  <c r="R39" i="276"/>
  <c r="Q44" i="276"/>
  <c r="Q43" i="276"/>
  <c r="Q38" i="276"/>
  <c r="Q37" i="276"/>
  <c r="P44" i="276"/>
  <c r="P43" i="276"/>
  <c r="P39" i="276"/>
  <c r="P38" i="276"/>
  <c r="O44" i="276"/>
  <c r="O43" i="276"/>
  <c r="O39" i="276"/>
  <c r="O38" i="276"/>
  <c r="O37" i="276"/>
  <c r="N44" i="276"/>
  <c r="N43" i="276"/>
  <c r="N39" i="276"/>
  <c r="N38" i="276"/>
  <c r="N37" i="276"/>
  <c r="S36" i="276"/>
  <c r="S41" i="276" s="1"/>
  <c r="S14" i="276"/>
  <c r="J12" i="276"/>
  <c r="I12" i="276"/>
  <c r="C14" i="286"/>
  <c r="D14" i="286"/>
  <c r="E14" i="286"/>
  <c r="F14" i="286"/>
  <c r="G14" i="286"/>
  <c r="H14" i="286"/>
  <c r="C14" i="285"/>
  <c r="D14" i="285"/>
  <c r="E14" i="285"/>
  <c r="F14" i="285"/>
  <c r="G14" i="285"/>
  <c r="H14" i="285"/>
  <c r="C13" i="284"/>
  <c r="D13" i="284"/>
  <c r="E13" i="284"/>
  <c r="F13" i="284"/>
  <c r="G13" i="284"/>
  <c r="H13" i="284"/>
  <c r="C13" i="283"/>
  <c r="D13" i="283"/>
  <c r="E13" i="283"/>
  <c r="F13" i="283"/>
  <c r="G13" i="283"/>
  <c r="H13" i="283"/>
  <c r="C13" i="282"/>
  <c r="D13" i="282"/>
  <c r="E13" i="282"/>
  <c r="F13" i="282"/>
  <c r="G13" i="282"/>
  <c r="H13" i="282"/>
  <c r="C13" i="281"/>
  <c r="D13" i="281"/>
  <c r="E13" i="281"/>
  <c r="F13" i="281"/>
  <c r="G13" i="281"/>
  <c r="H13" i="281"/>
  <c r="C13" i="280"/>
  <c r="D13" i="280"/>
  <c r="E13" i="280"/>
  <c r="F13" i="280"/>
  <c r="G13" i="280"/>
  <c r="H13" i="280"/>
  <c r="C13" i="279"/>
  <c r="D13" i="279"/>
  <c r="E13" i="279"/>
  <c r="F13" i="279"/>
  <c r="G13" i="279"/>
  <c r="H13" i="279"/>
  <c r="K12" i="277"/>
  <c r="J12" i="277"/>
  <c r="I12" i="277"/>
  <c r="P36" i="286"/>
  <c r="P28" i="286"/>
  <c r="P27" i="286"/>
  <c r="P20" i="286"/>
  <c r="P12" i="286"/>
  <c r="P29" i="284"/>
  <c r="P22" i="284"/>
  <c r="P21" i="284"/>
  <c r="O13" i="285"/>
  <c r="P22" i="283"/>
  <c r="P14" i="283"/>
  <c r="P31" i="285"/>
  <c r="P23" i="282"/>
  <c r="P15" i="285"/>
  <c r="P23" i="279"/>
  <c r="P35" i="277"/>
  <c r="P27" i="277"/>
  <c r="P21" i="277"/>
  <c r="P18" i="277"/>
  <c r="Q39" i="276"/>
  <c r="P30" i="286"/>
  <c r="P22" i="286"/>
  <c r="P13" i="286"/>
  <c r="O31" i="285"/>
  <c r="O19" i="285"/>
  <c r="P15" i="284"/>
  <c r="P30" i="283"/>
  <c r="P16" i="281"/>
  <c r="P24" i="280"/>
  <c r="P22" i="280"/>
  <c r="P7" i="280"/>
  <c r="P27" i="279"/>
  <c r="P9" i="279"/>
  <c r="P28" i="278"/>
  <c r="P12" i="278"/>
  <c r="P10" i="278"/>
  <c r="P28" i="277"/>
  <c r="F37" i="276"/>
  <c r="C28" i="286"/>
  <c r="C28" i="285"/>
  <c r="C27" i="284"/>
  <c r="C27" i="283"/>
  <c r="C27" i="282"/>
  <c r="C27" i="281"/>
  <c r="C27" i="280"/>
  <c r="C25" i="279"/>
  <c r="C25" i="278"/>
  <c r="O23" i="285"/>
  <c r="P8" i="279"/>
  <c r="P17" i="279"/>
  <c r="F13" i="276"/>
  <c r="Q36" i="276" s="1"/>
  <c r="Q41" i="276" s="1"/>
  <c r="R14" i="276"/>
  <c r="R36" i="276"/>
  <c r="R41" i="276" s="1"/>
  <c r="P15" i="282"/>
  <c r="C11" i="271"/>
  <c r="J50" i="167"/>
  <c r="I50" i="167"/>
  <c r="H50" i="167"/>
  <c r="G50" i="167"/>
  <c r="F50" i="167"/>
  <c r="E50" i="167"/>
  <c r="C11" i="272"/>
  <c r="C11" i="270"/>
  <c r="C11" i="269"/>
  <c r="C11" i="266"/>
  <c r="C11" i="265"/>
  <c r="C11" i="264"/>
  <c r="C11" i="263"/>
  <c r="C11" i="217"/>
  <c r="C10" i="196"/>
  <c r="C11" i="195"/>
  <c r="C11" i="194"/>
  <c r="C11" i="192"/>
  <c r="C11" i="191"/>
  <c r="C11" i="190"/>
  <c r="C11" i="275"/>
  <c r="C11" i="274"/>
  <c r="C11" i="273"/>
  <c r="C11" i="186"/>
  <c r="C11" i="189"/>
  <c r="C11" i="193"/>
  <c r="C11" i="188"/>
  <c r="K12" i="262"/>
  <c r="K12" i="187" s="1"/>
  <c r="K12" i="185"/>
  <c r="C15" i="182"/>
  <c r="D15" i="182"/>
  <c r="E15" i="182"/>
  <c r="F15" i="182"/>
  <c r="G15" i="182"/>
  <c r="H15" i="182"/>
  <c r="C13" i="185"/>
  <c r="C14" i="269" s="1"/>
  <c r="D13" i="185"/>
  <c r="D14" i="190" s="1"/>
  <c r="E13" i="185"/>
  <c r="E14" i="193" s="1"/>
  <c r="F13" i="185"/>
  <c r="F14" i="266" s="1"/>
  <c r="G13" i="185"/>
  <c r="G14" i="188" s="1"/>
  <c r="H13" i="185"/>
  <c r="H14" i="192" s="1"/>
  <c r="C38" i="185"/>
  <c r="C38" i="182"/>
  <c r="D38" i="185"/>
  <c r="D38" i="182"/>
  <c r="G38" i="182"/>
  <c r="H38" i="182"/>
  <c r="E38" i="182"/>
  <c r="F38" i="182"/>
  <c r="F38" i="185"/>
  <c r="G38" i="185"/>
  <c r="H38" i="185"/>
  <c r="E38" i="185"/>
  <c r="H15" i="185"/>
  <c r="G15" i="185"/>
  <c r="F15" i="185"/>
  <c r="E15" i="185"/>
  <c r="D15" i="185"/>
  <c r="C15" i="185"/>
  <c r="J12" i="185"/>
  <c r="I12" i="185"/>
  <c r="J12" i="262"/>
  <c r="J12" i="187" s="1"/>
  <c r="I12" i="262"/>
  <c r="I12" i="187" s="1"/>
  <c r="O15" i="285"/>
  <c r="P31" i="284"/>
  <c r="O29" i="285"/>
  <c r="P30" i="285"/>
  <c r="P23" i="285"/>
  <c r="C14" i="273" l="1"/>
  <c r="C14" i="195"/>
  <c r="S38" i="276"/>
  <c r="Q14" i="276"/>
  <c r="G14" i="217"/>
  <c r="J38" i="182"/>
  <c r="G14" i="191"/>
  <c r="E52" i="182"/>
  <c r="F14" i="188"/>
  <c r="F14" i="193"/>
  <c r="G14" i="271"/>
  <c r="G14" i="272"/>
  <c r="G14" i="193"/>
  <c r="G13" i="262"/>
  <c r="G14" i="264"/>
  <c r="H14" i="264"/>
  <c r="C13" i="187"/>
  <c r="F14" i="274"/>
  <c r="F14" i="195"/>
  <c r="F14" i="194"/>
  <c r="C14" i="194"/>
  <c r="C14" i="274"/>
  <c r="C14" i="191"/>
  <c r="C14" i="270"/>
  <c r="C14" i="275"/>
  <c r="C14" i="192"/>
  <c r="C13" i="262"/>
  <c r="C14" i="217"/>
  <c r="C14" i="264"/>
  <c r="C14" i="266"/>
  <c r="C14" i="188"/>
  <c r="C14" i="272"/>
  <c r="F14" i="269"/>
  <c r="F14" i="191"/>
  <c r="C13" i="196"/>
  <c r="C14" i="265"/>
  <c r="C14" i="186"/>
  <c r="F14" i="217"/>
  <c r="C14" i="271"/>
  <c r="C14" i="190"/>
  <c r="C14" i="263"/>
  <c r="F13" i="187"/>
  <c r="F14" i="271"/>
  <c r="C14" i="189"/>
  <c r="F14" i="186"/>
  <c r="F14" i="275"/>
  <c r="F14" i="273"/>
  <c r="F14" i="190"/>
  <c r="F14" i="189"/>
  <c r="F14" i="270"/>
  <c r="F36" i="185"/>
  <c r="F13" i="196"/>
  <c r="F13" i="262"/>
  <c r="F14" i="263"/>
  <c r="F14" i="192"/>
  <c r="F14" i="265"/>
  <c r="E14" i="188"/>
  <c r="E14" i="263"/>
  <c r="F14" i="272"/>
  <c r="H14" i="266"/>
  <c r="H14" i="272"/>
  <c r="F14" i="264"/>
  <c r="E14" i="186"/>
  <c r="G14" i="190"/>
  <c r="G14" i="189"/>
  <c r="H14" i="194"/>
  <c r="G13" i="187"/>
  <c r="E14" i="194"/>
  <c r="G14" i="195"/>
  <c r="G14" i="270"/>
  <c r="E14" i="274"/>
  <c r="G14" i="269"/>
  <c r="G14" i="263"/>
  <c r="H14" i="186"/>
  <c r="G14" i="194"/>
  <c r="G14" i="266"/>
  <c r="E14" i="265"/>
  <c r="H14" i="189"/>
  <c r="G14" i="265"/>
  <c r="E13" i="187"/>
  <c r="G14" i="275"/>
  <c r="G14" i="274"/>
  <c r="G13" i="196"/>
  <c r="H14" i="263"/>
  <c r="G14" i="186"/>
  <c r="E14" i="195"/>
  <c r="G14" i="192"/>
  <c r="J13" i="190"/>
  <c r="J13" i="195"/>
  <c r="K13" i="266"/>
  <c r="K13" i="272"/>
  <c r="K13" i="269"/>
  <c r="K12" i="196"/>
  <c r="K13" i="217"/>
  <c r="K13" i="273"/>
  <c r="K13" i="271"/>
  <c r="K13" i="264"/>
  <c r="K13" i="274"/>
  <c r="K13" i="192"/>
  <c r="K13" i="265"/>
  <c r="K13" i="195"/>
  <c r="K13" i="270"/>
  <c r="K13" i="194"/>
  <c r="K13" i="189"/>
  <c r="K13" i="275"/>
  <c r="K13" i="186"/>
  <c r="K13" i="190"/>
  <c r="K13" i="191"/>
  <c r="K13" i="263"/>
  <c r="K13" i="193"/>
  <c r="K13" i="188"/>
  <c r="H36" i="185"/>
  <c r="H14" i="195"/>
  <c r="H14" i="271"/>
  <c r="H13" i="262"/>
  <c r="E36" i="185"/>
  <c r="D13" i="196"/>
  <c r="E14" i="189"/>
  <c r="G14" i="273"/>
  <c r="C14" i="193"/>
  <c r="G52" i="182"/>
  <c r="D52" i="185"/>
  <c r="E13" i="276"/>
  <c r="I13" i="286"/>
  <c r="D14" i="186"/>
  <c r="H14" i="193"/>
  <c r="N38" i="285"/>
  <c r="R38" i="285" s="1"/>
  <c r="F52" i="185"/>
  <c r="J38" i="185"/>
  <c r="G52" i="185"/>
  <c r="I38" i="182"/>
  <c r="H52" i="182"/>
  <c r="D52" i="182"/>
  <c r="F52" i="182"/>
  <c r="I15" i="185"/>
  <c r="D36" i="185"/>
  <c r="K15" i="182"/>
  <c r="I15" i="182"/>
  <c r="D36" i="182"/>
  <c r="E36" i="182"/>
  <c r="G36" i="182"/>
  <c r="F36" i="182"/>
  <c r="P14" i="285"/>
  <c r="P12" i="284"/>
  <c r="P35" i="284"/>
  <c r="P37" i="285"/>
  <c r="P13" i="282"/>
  <c r="O14" i="285"/>
  <c r="P24" i="282"/>
  <c r="O30" i="285"/>
  <c r="N30" i="285" s="1"/>
  <c r="P8" i="284"/>
  <c r="P32" i="282"/>
  <c r="P24" i="284"/>
  <c r="P20" i="284"/>
  <c r="K38" i="185"/>
  <c r="H52" i="185"/>
  <c r="E52" i="185"/>
  <c r="I38" i="185"/>
  <c r="K38" i="182"/>
  <c r="K15" i="185"/>
  <c r="J15" i="185"/>
  <c r="G36" i="185"/>
  <c r="H36" i="182"/>
  <c r="J15" i="182"/>
  <c r="O9" i="285"/>
  <c r="N9" i="285" s="1"/>
  <c r="R9" i="285" s="1"/>
  <c r="P34" i="284"/>
  <c r="O28" i="285"/>
  <c r="N28" i="285" s="1"/>
  <c r="P12" i="282"/>
  <c r="P21" i="282"/>
  <c r="P28" i="282"/>
  <c r="O37" i="285"/>
  <c r="P11" i="285"/>
  <c r="N11" i="285" s="1"/>
  <c r="R11" i="285" s="1"/>
  <c r="P36" i="282"/>
  <c r="P19" i="282"/>
  <c r="O32" i="285"/>
  <c r="N32" i="285" s="1"/>
  <c r="P33" i="284"/>
  <c r="O18" i="285"/>
  <c r="N18" i="285" s="1"/>
  <c r="N23" i="285"/>
  <c r="R23" i="285" s="1"/>
  <c r="P17" i="284"/>
  <c r="O10" i="285"/>
  <c r="N31" i="285"/>
  <c r="P26" i="284"/>
  <c r="P25" i="284"/>
  <c r="N16" i="285"/>
  <c r="R16" i="285" s="1"/>
  <c r="N8" i="285"/>
  <c r="R8" i="285" s="1"/>
  <c r="P27" i="285"/>
  <c r="P35" i="282"/>
  <c r="I13" i="285"/>
  <c r="I12" i="281"/>
  <c r="J12" i="281"/>
  <c r="I12" i="283"/>
  <c r="J13" i="286"/>
  <c r="K12" i="281"/>
  <c r="K12" i="280"/>
  <c r="I12" i="284"/>
  <c r="J13" i="285"/>
  <c r="J12" i="282"/>
  <c r="K12" i="283"/>
  <c r="I12" i="280"/>
  <c r="K13" i="285"/>
  <c r="I12" i="282"/>
  <c r="K12" i="284"/>
  <c r="J12" i="284"/>
  <c r="S37" i="276"/>
  <c r="R42" i="276"/>
  <c r="R37" i="276"/>
  <c r="N24" i="285"/>
  <c r="N15" i="285"/>
  <c r="R15" i="285" s="1"/>
  <c r="N34" i="285"/>
  <c r="N17" i="285"/>
  <c r="N25" i="285"/>
  <c r="N33" i="285"/>
  <c r="N19" i="285"/>
  <c r="N13" i="285"/>
  <c r="R13" i="285" s="1"/>
  <c r="J12" i="279"/>
  <c r="J12" i="283"/>
  <c r="K12" i="279"/>
  <c r="I12" i="279"/>
  <c r="J12" i="280"/>
  <c r="K12" i="282"/>
  <c r="K13" i="286"/>
  <c r="J13" i="274"/>
  <c r="J12" i="196"/>
  <c r="J13" i="189"/>
  <c r="J13" i="275"/>
  <c r="J13" i="270"/>
  <c r="J13" i="193"/>
  <c r="J13" i="264"/>
  <c r="J13" i="266"/>
  <c r="J13" i="263"/>
  <c r="J13" i="271"/>
  <c r="J13" i="272"/>
  <c r="J13" i="269"/>
  <c r="J13" i="273"/>
  <c r="J13" i="186"/>
  <c r="J13" i="265"/>
  <c r="J13" i="191"/>
  <c r="J13" i="217"/>
  <c r="J13" i="188"/>
  <c r="J13" i="194"/>
  <c r="J13" i="192"/>
  <c r="I13" i="191"/>
  <c r="I13" i="192"/>
  <c r="I13" i="265"/>
  <c r="I13" i="273"/>
  <c r="I12" i="196"/>
  <c r="I13" i="272"/>
  <c r="I13" i="190"/>
  <c r="I13" i="263"/>
  <c r="I13" i="188"/>
  <c r="I13" i="270"/>
  <c r="I13" i="193"/>
  <c r="I13" i="186"/>
  <c r="I13" i="264"/>
  <c r="I13" i="194"/>
  <c r="I13" i="217"/>
  <c r="I13" i="275"/>
  <c r="I13" i="274"/>
  <c r="I13" i="271"/>
  <c r="I13" i="266"/>
  <c r="I13" i="269"/>
  <c r="I13" i="189"/>
  <c r="I13" i="195"/>
  <c r="H14" i="273"/>
  <c r="H14" i="275"/>
  <c r="H14" i="269"/>
  <c r="H14" i="270"/>
  <c r="H14" i="191"/>
  <c r="H14" i="190"/>
  <c r="H13" i="187"/>
  <c r="H14" i="188"/>
  <c r="H14" i="274"/>
  <c r="H13" i="196"/>
  <c r="H14" i="265"/>
  <c r="H14" i="217"/>
  <c r="D13" i="262"/>
  <c r="D14" i="189"/>
  <c r="E14" i="266"/>
  <c r="D14" i="188"/>
  <c r="D14" i="269"/>
  <c r="D14" i="192"/>
  <c r="E14" i="264"/>
  <c r="E14" i="192"/>
  <c r="D14" i="266"/>
  <c r="D14" i="271"/>
  <c r="D14" i="275"/>
  <c r="D14" i="194"/>
  <c r="D14" i="191"/>
  <c r="E14" i="191"/>
  <c r="E14" i="217"/>
  <c r="E14" i="272"/>
  <c r="D14" i="274"/>
  <c r="E13" i="262"/>
  <c r="D13" i="187"/>
  <c r="D14" i="193"/>
  <c r="E14" i="271"/>
  <c r="D14" i="265"/>
  <c r="D14" i="273"/>
  <c r="E14" i="269"/>
  <c r="E14" i="190"/>
  <c r="D14" i="264"/>
  <c r="D14" i="272"/>
  <c r="E14" i="275"/>
  <c r="E14" i="273"/>
  <c r="D14" i="217"/>
  <c r="D14" i="263"/>
  <c r="E13" i="196"/>
  <c r="D14" i="195"/>
  <c r="D14" i="270"/>
  <c r="E14" i="270"/>
  <c r="N12" i="285"/>
  <c r="R12" i="285" s="1"/>
  <c r="N29" i="285"/>
  <c r="P18" i="282"/>
  <c r="O21" i="285"/>
  <c r="N21" i="285" s="1"/>
  <c r="P25" i="282"/>
  <c r="P27" i="284"/>
  <c r="P10" i="285"/>
  <c r="P31" i="282"/>
  <c r="P16" i="282"/>
  <c r="P34" i="282"/>
  <c r="P9" i="282"/>
  <c r="P13" i="284"/>
  <c r="P33" i="282"/>
  <c r="N35" i="285"/>
  <c r="P26" i="285"/>
  <c r="M15" i="283"/>
  <c r="M19" i="286"/>
  <c r="M15" i="280"/>
  <c r="M18" i="284"/>
  <c r="M18" i="283"/>
  <c r="M17" i="284"/>
  <c r="P42" i="276"/>
  <c r="S44" i="276"/>
  <c r="M17" i="278"/>
  <c r="M17" i="281"/>
  <c r="M18" i="277"/>
  <c r="M18" i="279"/>
  <c r="M18" i="278"/>
  <c r="R38" i="276"/>
  <c r="O42" i="276"/>
  <c r="M17" i="277"/>
  <c r="M17" i="283"/>
  <c r="M18" i="281"/>
  <c r="M15" i="284"/>
  <c r="S39" i="276"/>
  <c r="S42" i="276"/>
  <c r="M17" i="279"/>
  <c r="M17" i="280"/>
  <c r="M15" i="281"/>
  <c r="M17" i="282"/>
  <c r="M18" i="280"/>
  <c r="N7" i="285"/>
  <c r="R7" i="285" s="1"/>
  <c r="M16" i="286"/>
  <c r="M18" i="282"/>
  <c r="N42" i="276"/>
  <c r="M18" i="286"/>
  <c r="P37" i="276"/>
  <c r="P8" i="282"/>
  <c r="P11" i="284"/>
  <c r="P17" i="282"/>
  <c r="P29" i="282"/>
  <c r="P7" i="284"/>
  <c r="Q42" i="276"/>
  <c r="P22" i="285"/>
  <c r="P16" i="284"/>
  <c r="O36" i="285"/>
  <c r="N36" i="285" s="1"/>
  <c r="P19" i="284"/>
  <c r="O22" i="285"/>
  <c r="P20" i="285"/>
  <c r="D32" i="193" l="1"/>
  <c r="G44" i="193"/>
  <c r="G22" i="193"/>
  <c r="G30" i="193"/>
  <c r="G45" i="193"/>
  <c r="G23" i="193"/>
  <c r="G31" i="193"/>
  <c r="G46" i="193"/>
  <c r="G24" i="193"/>
  <c r="G32" i="193"/>
  <c r="G48" i="193"/>
  <c r="G18" i="193"/>
  <c r="G26" i="193"/>
  <c r="G34" i="193"/>
  <c r="G43" i="193"/>
  <c r="G21" i="193"/>
  <c r="G47" i="193"/>
  <c r="G25" i="193"/>
  <c r="G49" i="193"/>
  <c r="G27" i="193"/>
  <c r="G42" i="193"/>
  <c r="G50" i="193"/>
  <c r="G28" i="193"/>
  <c r="G51" i="193"/>
  <c r="G29" i="193"/>
  <c r="G33" i="193"/>
  <c r="G20" i="193"/>
  <c r="G41" i="193"/>
  <c r="G19" i="193"/>
  <c r="G35" i="193"/>
  <c r="C31" i="265"/>
  <c r="C33" i="265"/>
  <c r="C27" i="265"/>
  <c r="H39" i="192"/>
  <c r="C16" i="273"/>
  <c r="D48" i="193"/>
  <c r="D21" i="193"/>
  <c r="D29" i="193"/>
  <c r="D41" i="193"/>
  <c r="D49" i="193"/>
  <c r="D42" i="193"/>
  <c r="D44" i="193"/>
  <c r="D25" i="193"/>
  <c r="D33" i="193"/>
  <c r="D24" i="193"/>
  <c r="D35" i="193"/>
  <c r="D43" i="193"/>
  <c r="D26" i="193"/>
  <c r="D45" i="193"/>
  <c r="D27" i="193"/>
  <c r="D46" i="193"/>
  <c r="D18" i="193"/>
  <c r="D28" i="193"/>
  <c r="D47" i="193"/>
  <c r="D30" i="193"/>
  <c r="D51" i="193"/>
  <c r="D20" i="193"/>
  <c r="D31" i="193"/>
  <c r="D23" i="193"/>
  <c r="D22" i="193"/>
  <c r="D34" i="193"/>
  <c r="D45" i="272"/>
  <c r="D51" i="272"/>
  <c r="E46" i="193"/>
  <c r="E18" i="193"/>
  <c r="E20" i="193"/>
  <c r="E50" i="193"/>
  <c r="E45" i="272"/>
  <c r="E25" i="272"/>
  <c r="E33" i="272"/>
  <c r="E46" i="272"/>
  <c r="E18" i="272"/>
  <c r="E26" i="272"/>
  <c r="E34" i="272"/>
  <c r="E41" i="272"/>
  <c r="E49" i="272"/>
  <c r="E21" i="272"/>
  <c r="E29" i="272"/>
  <c r="E50" i="272"/>
  <c r="E23" i="272"/>
  <c r="E51" i="272"/>
  <c r="E24" i="272"/>
  <c r="E27" i="272"/>
  <c r="E42" i="272"/>
  <c r="E28" i="272"/>
  <c r="E43" i="272"/>
  <c r="E47" i="272"/>
  <c r="E20" i="272"/>
  <c r="E32" i="272"/>
  <c r="E31" i="272"/>
  <c r="E35" i="272"/>
  <c r="E19" i="272"/>
  <c r="E44" i="272"/>
  <c r="E22" i="272"/>
  <c r="E48" i="272"/>
  <c r="E30" i="272"/>
  <c r="H16" i="192"/>
  <c r="C16" i="269"/>
  <c r="E44" i="193"/>
  <c r="E24" i="193"/>
  <c r="E32" i="193"/>
  <c r="E45" i="193"/>
  <c r="E48" i="193"/>
  <c r="E28" i="193"/>
  <c r="E51" i="193"/>
  <c r="E22" i="193"/>
  <c r="E33" i="193"/>
  <c r="E31" i="193"/>
  <c r="E23" i="193"/>
  <c r="E34" i="193"/>
  <c r="E21" i="193"/>
  <c r="E41" i="193"/>
  <c r="E25" i="193"/>
  <c r="E35" i="193"/>
  <c r="E42" i="193"/>
  <c r="E26" i="193"/>
  <c r="E43" i="193"/>
  <c r="E27" i="193"/>
  <c r="E47" i="193"/>
  <c r="E29" i="193"/>
  <c r="E49" i="193"/>
  <c r="E19" i="193"/>
  <c r="E30" i="193"/>
  <c r="F39" i="266"/>
  <c r="C44" i="265"/>
  <c r="C45" i="265"/>
  <c r="C46" i="265"/>
  <c r="C20" i="265"/>
  <c r="C28" i="265"/>
  <c r="C47" i="265"/>
  <c r="C21" i="265"/>
  <c r="C29" i="265"/>
  <c r="C48" i="265"/>
  <c r="C22" i="265"/>
  <c r="C30" i="265"/>
  <c r="C41" i="265"/>
  <c r="C49" i="265"/>
  <c r="C42" i="265"/>
  <c r="C50" i="265"/>
  <c r="C24" i="265"/>
  <c r="C32" i="265"/>
  <c r="C19" i="265"/>
  <c r="C35" i="265"/>
  <c r="C23" i="265"/>
  <c r="C25" i="265"/>
  <c r="C43" i="265"/>
  <c r="C26" i="265"/>
  <c r="C51" i="265"/>
  <c r="C18" i="265"/>
  <c r="C34" i="265"/>
  <c r="C39" i="269"/>
  <c r="F16" i="266"/>
  <c r="G16" i="188"/>
  <c r="C39" i="273"/>
  <c r="D39" i="190"/>
  <c r="C28" i="193"/>
  <c r="C29" i="193"/>
  <c r="C22" i="193"/>
  <c r="C43" i="193"/>
  <c r="C45" i="193"/>
  <c r="D16" i="190"/>
  <c r="G39" i="188"/>
  <c r="M15" i="282"/>
  <c r="N37" i="285"/>
  <c r="R37" i="285" s="1"/>
  <c r="P36" i="276"/>
  <c r="P41" i="276" s="1"/>
  <c r="P14" i="276"/>
  <c r="N20" i="285"/>
  <c r="R20" i="285" s="1"/>
  <c r="N26" i="285"/>
  <c r="R26" i="285" s="1"/>
  <c r="N27" i="285"/>
  <c r="R27" i="285" s="1"/>
  <c r="N14" i="285"/>
  <c r="R14" i="285" s="1"/>
  <c r="R17" i="285"/>
  <c r="R28" i="285"/>
  <c r="R31" i="285"/>
  <c r="R19" i="285"/>
  <c r="N10" i="285"/>
  <c r="R10" i="285" s="1"/>
  <c r="R34" i="285"/>
  <c r="R25" i="285"/>
  <c r="R29" i="285"/>
  <c r="R33" i="285"/>
  <c r="R32" i="285"/>
  <c r="R24" i="285"/>
  <c r="R35" i="285"/>
  <c r="R18" i="285"/>
  <c r="R30" i="285"/>
  <c r="R21" i="285"/>
  <c r="R36" i="285"/>
  <c r="N22" i="285"/>
  <c r="M16" i="285"/>
  <c r="D39" i="188" l="1"/>
  <c r="E39" i="188"/>
  <c r="C16" i="217"/>
  <c r="G39" i="274"/>
  <c r="D42" i="272"/>
  <c r="E39" i="194"/>
  <c r="G39" i="273"/>
  <c r="D39" i="271"/>
  <c r="D16" i="266"/>
  <c r="D48" i="272"/>
  <c r="E39" i="189"/>
  <c r="E38" i="196"/>
  <c r="G16" i="269"/>
  <c r="G39" i="264"/>
  <c r="D47" i="272"/>
  <c r="D19" i="272"/>
  <c r="D31" i="272"/>
  <c r="D44" i="272"/>
  <c r="C39" i="274"/>
  <c r="E39" i="273"/>
  <c r="H35" i="272"/>
  <c r="D15" i="262"/>
  <c r="F27" i="265"/>
  <c r="F34" i="265"/>
  <c r="F31" i="265"/>
  <c r="F29" i="265"/>
  <c r="F34" i="193"/>
  <c r="K34" i="193" s="1"/>
  <c r="F51" i="193"/>
  <c r="K51" i="193" s="1"/>
  <c r="F50" i="193"/>
  <c r="K50" i="193" s="1"/>
  <c r="F48" i="193"/>
  <c r="K48" i="193" s="1"/>
  <c r="F25" i="272"/>
  <c r="F19" i="272"/>
  <c r="F24" i="272"/>
  <c r="F20" i="272"/>
  <c r="G38" i="262"/>
  <c r="C50" i="272"/>
  <c r="C44" i="272"/>
  <c r="C51" i="272"/>
  <c r="C46" i="272"/>
  <c r="C16" i="190"/>
  <c r="D37" i="190" s="1"/>
  <c r="F39" i="264"/>
  <c r="F16" i="271"/>
  <c r="G30" i="265"/>
  <c r="G19" i="265"/>
  <c r="G25" i="265"/>
  <c r="D16" i="189"/>
  <c r="F39" i="194"/>
  <c r="E23" i="265"/>
  <c r="E25" i="265"/>
  <c r="E17" i="265"/>
  <c r="E16" i="263"/>
  <c r="E34" i="265"/>
  <c r="H16" i="194"/>
  <c r="D15" i="196"/>
  <c r="H23" i="193"/>
  <c r="H43" i="193"/>
  <c r="H19" i="193"/>
  <c r="H33" i="193"/>
  <c r="D40" i="193"/>
  <c r="D38" i="187"/>
  <c r="G38" i="196"/>
  <c r="H39" i="188"/>
  <c r="G33" i="272"/>
  <c r="G51" i="272"/>
  <c r="G19" i="272"/>
  <c r="G45" i="272"/>
  <c r="D28" i="265"/>
  <c r="D45" i="265"/>
  <c r="D43" i="265"/>
  <c r="H24" i="265"/>
  <c r="H30" i="265"/>
  <c r="H28" i="265"/>
  <c r="H42" i="265"/>
  <c r="D39" i="191"/>
  <c r="G39" i="186"/>
  <c r="H38" i="196"/>
  <c r="F39" i="192"/>
  <c r="H31" i="272"/>
  <c r="H39" i="217"/>
  <c r="C31" i="193"/>
  <c r="C40" i="193"/>
  <c r="C38" i="187"/>
  <c r="C16" i="275"/>
  <c r="F39" i="273"/>
  <c r="H23" i="272"/>
  <c r="H27" i="272"/>
  <c r="H41" i="272"/>
  <c r="E39" i="269"/>
  <c r="G39" i="269"/>
  <c r="D39" i="274"/>
  <c r="F26" i="265"/>
  <c r="F18" i="265"/>
  <c r="F23" i="265"/>
  <c r="F21" i="265"/>
  <c r="F39" i="274"/>
  <c r="F24" i="193"/>
  <c r="K24" i="193" s="1"/>
  <c r="F30" i="193"/>
  <c r="K30" i="193" s="1"/>
  <c r="F42" i="193"/>
  <c r="K42" i="193" s="1"/>
  <c r="F26" i="272"/>
  <c r="F40" i="272"/>
  <c r="F39" i="270"/>
  <c r="F45" i="272"/>
  <c r="F49" i="272"/>
  <c r="H39" i="186"/>
  <c r="D39" i="275"/>
  <c r="E17" i="272"/>
  <c r="E16" i="272" s="1"/>
  <c r="E16" i="270"/>
  <c r="G15" i="262"/>
  <c r="C34" i="272"/>
  <c r="C29" i="272"/>
  <c r="C31" i="272"/>
  <c r="C35" i="272"/>
  <c r="F16" i="275"/>
  <c r="H16" i="189"/>
  <c r="E16" i="217"/>
  <c r="F16" i="188"/>
  <c r="G37" i="188" s="1"/>
  <c r="F39" i="189"/>
  <c r="G29" i="265"/>
  <c r="G35" i="265"/>
  <c r="G49" i="265"/>
  <c r="G47" i="265"/>
  <c r="H16" i="271"/>
  <c r="D16" i="264"/>
  <c r="D17" i="272"/>
  <c r="D16" i="270"/>
  <c r="D40" i="272"/>
  <c r="D39" i="270"/>
  <c r="D23" i="272"/>
  <c r="E21" i="265"/>
  <c r="E43" i="265"/>
  <c r="E28" i="265"/>
  <c r="E26" i="265"/>
  <c r="G53" i="274"/>
  <c r="H32" i="193"/>
  <c r="H24" i="193"/>
  <c r="H50" i="193"/>
  <c r="H25" i="193"/>
  <c r="D17" i="193"/>
  <c r="D15" i="187"/>
  <c r="C16" i="186"/>
  <c r="G17" i="193"/>
  <c r="G16" i="193" s="1"/>
  <c r="G15" i="187"/>
  <c r="G20" i="272"/>
  <c r="G25" i="272"/>
  <c r="G49" i="272"/>
  <c r="D17" i="265"/>
  <c r="D16" i="263"/>
  <c r="D47" i="265"/>
  <c r="D33" i="265"/>
  <c r="D31" i="265"/>
  <c r="C16" i="274"/>
  <c r="C39" i="266"/>
  <c r="H16" i="266"/>
  <c r="E16" i="194"/>
  <c r="H47" i="265"/>
  <c r="H22" i="265"/>
  <c r="H20" i="265"/>
  <c r="H34" i="265"/>
  <c r="H39" i="274"/>
  <c r="E16" i="273"/>
  <c r="E16" i="191"/>
  <c r="D39" i="217"/>
  <c r="C18" i="193"/>
  <c r="H48" i="272"/>
  <c r="D16" i="186"/>
  <c r="D37" i="186" s="1"/>
  <c r="C20" i="193"/>
  <c r="C49" i="193"/>
  <c r="C21" i="193"/>
  <c r="C44" i="193"/>
  <c r="F16" i="269"/>
  <c r="C17" i="265"/>
  <c r="C16" i="265" s="1"/>
  <c r="C16" i="263"/>
  <c r="F16" i="273"/>
  <c r="E39" i="186"/>
  <c r="E39" i="274"/>
  <c r="E53" i="274" s="1"/>
  <c r="H33" i="272"/>
  <c r="H29" i="272"/>
  <c r="H19" i="272"/>
  <c r="H16" i="217"/>
  <c r="E16" i="195"/>
  <c r="E16" i="192"/>
  <c r="E39" i="195"/>
  <c r="E39" i="192"/>
  <c r="G16" i="190"/>
  <c r="F24" i="265"/>
  <c r="F32" i="265"/>
  <c r="F40" i="265"/>
  <c r="F39" i="263"/>
  <c r="F50" i="265"/>
  <c r="E16" i="264"/>
  <c r="H16" i="264"/>
  <c r="F28" i="193"/>
  <c r="K28" i="193" s="1"/>
  <c r="F29" i="193"/>
  <c r="K29" i="193" s="1"/>
  <c r="F18" i="193"/>
  <c r="K18" i="193" s="1"/>
  <c r="F20" i="193"/>
  <c r="K20" i="193" s="1"/>
  <c r="F46" i="272"/>
  <c r="F31" i="272"/>
  <c r="F29" i="272"/>
  <c r="F41" i="272"/>
  <c r="H15" i="262"/>
  <c r="C47" i="272"/>
  <c r="C43" i="272"/>
  <c r="C23" i="272"/>
  <c r="C27" i="272"/>
  <c r="F39" i="275"/>
  <c r="E39" i="217"/>
  <c r="E53" i="217" s="1"/>
  <c r="C15" i="196"/>
  <c r="F39" i="271"/>
  <c r="G51" i="265"/>
  <c r="G31" i="265"/>
  <c r="G41" i="265"/>
  <c r="G32" i="265"/>
  <c r="G16" i="275"/>
  <c r="G37" i="275" s="1"/>
  <c r="E15" i="262"/>
  <c r="E36" i="262" s="1"/>
  <c r="D28" i="272"/>
  <c r="D35" i="272"/>
  <c r="D29" i="272"/>
  <c r="D50" i="272"/>
  <c r="E33" i="265"/>
  <c r="E30" i="265"/>
  <c r="E20" i="265"/>
  <c r="E18" i="265"/>
  <c r="H39" i="194"/>
  <c r="H47" i="193"/>
  <c r="H29" i="193"/>
  <c r="H42" i="193"/>
  <c r="H48" i="193"/>
  <c r="D19" i="193"/>
  <c r="D50" i="193"/>
  <c r="C39" i="264"/>
  <c r="C39" i="186"/>
  <c r="H16" i="188"/>
  <c r="G21" i="272"/>
  <c r="G44" i="272"/>
  <c r="G50" i="272"/>
  <c r="G41" i="272"/>
  <c r="D20" i="265"/>
  <c r="D26" i="265"/>
  <c r="D25" i="265"/>
  <c r="D23" i="265"/>
  <c r="F38" i="196"/>
  <c r="G39" i="266"/>
  <c r="G53" i="266" s="1"/>
  <c r="H25" i="265"/>
  <c r="H45" i="265"/>
  <c r="H51" i="265"/>
  <c r="H26" i="265"/>
  <c r="H16" i="273"/>
  <c r="D39" i="269"/>
  <c r="D53" i="269" s="1"/>
  <c r="H15" i="196"/>
  <c r="D16" i="273"/>
  <c r="D37" i="273" s="1"/>
  <c r="C17" i="193"/>
  <c r="C15" i="187"/>
  <c r="C39" i="275"/>
  <c r="E16" i="269"/>
  <c r="C16" i="188"/>
  <c r="C16" i="271"/>
  <c r="D16" i="217"/>
  <c r="D37" i="217" s="1"/>
  <c r="C51" i="193"/>
  <c r="C24" i="193"/>
  <c r="C48" i="193"/>
  <c r="F39" i="269"/>
  <c r="E16" i="186"/>
  <c r="E37" i="186" s="1"/>
  <c r="H28" i="272"/>
  <c r="H21" i="272"/>
  <c r="H47" i="272"/>
  <c r="H50" i="272"/>
  <c r="E15" i="196"/>
  <c r="D38" i="262"/>
  <c r="D16" i="274"/>
  <c r="F47" i="265"/>
  <c r="K47" i="265" s="1"/>
  <c r="F28" i="265"/>
  <c r="F44" i="265"/>
  <c r="F42" i="265"/>
  <c r="H39" i="264"/>
  <c r="F16" i="274"/>
  <c r="F39" i="191"/>
  <c r="F45" i="193"/>
  <c r="K45" i="193" s="1"/>
  <c r="F33" i="193"/>
  <c r="K33" i="193" s="1"/>
  <c r="F47" i="193"/>
  <c r="K47" i="193" s="1"/>
  <c r="F49" i="193"/>
  <c r="K49" i="193" s="1"/>
  <c r="D39" i="266"/>
  <c r="E39" i="190"/>
  <c r="E53" i="190" s="1"/>
  <c r="F23" i="272"/>
  <c r="F18" i="272"/>
  <c r="F21" i="272"/>
  <c r="H16" i="186"/>
  <c r="C32" i="272"/>
  <c r="C26" i="272"/>
  <c r="C49" i="272"/>
  <c r="C19" i="272"/>
  <c r="F16" i="264"/>
  <c r="F16" i="189"/>
  <c r="G27" i="265"/>
  <c r="G17" i="265"/>
  <c r="G16" i="263"/>
  <c r="G34" i="265"/>
  <c r="G24" i="265"/>
  <c r="D39" i="189"/>
  <c r="D25" i="272"/>
  <c r="D21" i="272"/>
  <c r="C16" i="189"/>
  <c r="E32" i="265"/>
  <c r="E22" i="265"/>
  <c r="E48" i="265"/>
  <c r="E46" i="265"/>
  <c r="D38" i="196"/>
  <c r="E52" i="196" s="1"/>
  <c r="H31" i="193"/>
  <c r="H21" i="193"/>
  <c r="H34" i="193"/>
  <c r="E16" i="266"/>
  <c r="F37" i="266" s="1"/>
  <c r="E16" i="189"/>
  <c r="D16" i="188"/>
  <c r="G18" i="272"/>
  <c r="G29" i="272"/>
  <c r="G17" i="272"/>
  <c r="G16" i="270"/>
  <c r="G32" i="272"/>
  <c r="D21" i="265"/>
  <c r="D22" i="265"/>
  <c r="D40" i="265"/>
  <c r="D39" i="263"/>
  <c r="D50" i="265"/>
  <c r="C16" i="266"/>
  <c r="H39" i="266"/>
  <c r="H33" i="265"/>
  <c r="H29" i="265"/>
  <c r="H43" i="265"/>
  <c r="H18" i="265"/>
  <c r="G53" i="273"/>
  <c r="E39" i="271"/>
  <c r="C16" i="191"/>
  <c r="G16" i="186"/>
  <c r="H39" i="269"/>
  <c r="H17" i="272"/>
  <c r="H16" i="270"/>
  <c r="H49" i="272"/>
  <c r="F38" i="262"/>
  <c r="D39" i="186"/>
  <c r="D53" i="186" s="1"/>
  <c r="H39" i="275"/>
  <c r="H16" i="275"/>
  <c r="D16" i="195"/>
  <c r="D16" i="192"/>
  <c r="C34" i="193"/>
  <c r="C30" i="193"/>
  <c r="C27" i="193"/>
  <c r="C46" i="193"/>
  <c r="C40" i="265"/>
  <c r="C39" i="265" s="1"/>
  <c r="C39" i="263"/>
  <c r="E16" i="274"/>
  <c r="H24" i="272"/>
  <c r="H40" i="272"/>
  <c r="H39" i="270"/>
  <c r="H30" i="272"/>
  <c r="H42" i="272"/>
  <c r="H39" i="191"/>
  <c r="F17" i="265"/>
  <c r="F16" i="263"/>
  <c r="F33" i="265"/>
  <c r="F30" i="265"/>
  <c r="F49" i="265"/>
  <c r="E39" i="264"/>
  <c r="C16" i="195"/>
  <c r="C16" i="192"/>
  <c r="F26" i="193"/>
  <c r="K26" i="193" s="1"/>
  <c r="F22" i="193"/>
  <c r="K22" i="193" s="1"/>
  <c r="F31" i="193"/>
  <c r="K31" i="193" s="1"/>
  <c r="F41" i="193"/>
  <c r="K41" i="193" s="1"/>
  <c r="F47" i="272"/>
  <c r="F43" i="272"/>
  <c r="F51" i="272"/>
  <c r="F50" i="272"/>
  <c r="C30" i="272"/>
  <c r="C42" i="272"/>
  <c r="C41" i="272"/>
  <c r="C45" i="272"/>
  <c r="C39" i="190"/>
  <c r="D53" i="190" s="1"/>
  <c r="G16" i="189"/>
  <c r="G37" i="189" s="1"/>
  <c r="G43" i="265"/>
  <c r="G28" i="265"/>
  <c r="G26" i="265"/>
  <c r="G46" i="265"/>
  <c r="H39" i="271"/>
  <c r="D24" i="272"/>
  <c r="D43" i="272"/>
  <c r="D34" i="272"/>
  <c r="D30" i="272"/>
  <c r="G16" i="217"/>
  <c r="F16" i="194"/>
  <c r="E31" i="265"/>
  <c r="E50" i="265"/>
  <c r="E35" i="265"/>
  <c r="E45" i="265"/>
  <c r="G16" i="274"/>
  <c r="H22" i="193"/>
  <c r="H46" i="193"/>
  <c r="H40" i="193"/>
  <c r="H38" i="187"/>
  <c r="H26" i="193"/>
  <c r="F39" i="186"/>
  <c r="F16" i="186"/>
  <c r="G16" i="194"/>
  <c r="G39" i="194"/>
  <c r="G47" i="272"/>
  <c r="G42" i="272"/>
  <c r="G22" i="272"/>
  <c r="G24" i="272"/>
  <c r="D34" i="265"/>
  <c r="D35" i="265"/>
  <c r="D44" i="265"/>
  <c r="D42" i="265"/>
  <c r="F15" i="196"/>
  <c r="H32" i="265"/>
  <c r="H21" i="265"/>
  <c r="H35" i="265"/>
  <c r="H49" i="265"/>
  <c r="H16" i="274"/>
  <c r="E16" i="271"/>
  <c r="E39" i="191"/>
  <c r="C39" i="188"/>
  <c r="C19" i="193"/>
  <c r="H46" i="272"/>
  <c r="H22" i="272"/>
  <c r="H16" i="191"/>
  <c r="F20" i="265"/>
  <c r="F25" i="265"/>
  <c r="K25" i="265" s="1"/>
  <c r="F22" i="265"/>
  <c r="F41" i="265"/>
  <c r="C39" i="195"/>
  <c r="C39" i="192"/>
  <c r="F16" i="191"/>
  <c r="F43" i="193"/>
  <c r="K43" i="193" s="1"/>
  <c r="F46" i="193"/>
  <c r="K46" i="193" s="1"/>
  <c r="F23" i="193"/>
  <c r="K23" i="193" s="1"/>
  <c r="F35" i="193"/>
  <c r="K35" i="193" s="1"/>
  <c r="F35" i="272"/>
  <c r="F34" i="272"/>
  <c r="F30" i="272"/>
  <c r="F42" i="272"/>
  <c r="C33" i="272"/>
  <c r="C25" i="272"/>
  <c r="C17" i="272"/>
  <c r="C16" i="270"/>
  <c r="F39" i="188"/>
  <c r="C38" i="262"/>
  <c r="C15" i="262"/>
  <c r="G23" i="265"/>
  <c r="G20" i="265"/>
  <c r="G18" i="265"/>
  <c r="G45" i="265"/>
  <c r="G39" i="275"/>
  <c r="G53" i="275" s="1"/>
  <c r="E38" i="262"/>
  <c r="E52" i="262" s="1"/>
  <c r="D33" i="272"/>
  <c r="D26" i="272"/>
  <c r="D22" i="272"/>
  <c r="E29" i="265"/>
  <c r="E42" i="265"/>
  <c r="E27" i="265"/>
  <c r="E40" i="265"/>
  <c r="E39" i="263"/>
  <c r="H17" i="193"/>
  <c r="H15" i="187"/>
  <c r="H30" i="193"/>
  <c r="H44" i="193"/>
  <c r="H18" i="193"/>
  <c r="D16" i="194"/>
  <c r="G43" i="272"/>
  <c r="G28" i="272"/>
  <c r="G48" i="272"/>
  <c r="G46" i="272"/>
  <c r="D18" i="265"/>
  <c r="D27" i="265"/>
  <c r="D32" i="265"/>
  <c r="D49" i="265"/>
  <c r="G16" i="191"/>
  <c r="F39" i="217"/>
  <c r="H31" i="265"/>
  <c r="H40" i="265"/>
  <c r="H39" i="263"/>
  <c r="H27" i="265"/>
  <c r="H41" i="265"/>
  <c r="C39" i="191"/>
  <c r="D39" i="273"/>
  <c r="D53" i="273" s="1"/>
  <c r="D39" i="195"/>
  <c r="D39" i="192"/>
  <c r="C23" i="193"/>
  <c r="C47" i="193"/>
  <c r="G39" i="195"/>
  <c r="G39" i="192"/>
  <c r="G53" i="192" s="1"/>
  <c r="H32" i="272"/>
  <c r="H34" i="272"/>
  <c r="C39" i="271"/>
  <c r="G16" i="264"/>
  <c r="C41" i="193"/>
  <c r="C50" i="193"/>
  <c r="C42" i="193"/>
  <c r="C33" i="193"/>
  <c r="G16" i="195"/>
  <c r="G16" i="192"/>
  <c r="H37" i="192" s="1"/>
  <c r="H25" i="272"/>
  <c r="H20" i="272"/>
  <c r="H45" i="272"/>
  <c r="H26" i="272"/>
  <c r="F16" i="190"/>
  <c r="F35" i="265"/>
  <c r="K35" i="265" s="1"/>
  <c r="F46" i="265"/>
  <c r="F51" i="265"/>
  <c r="F48" i="265"/>
  <c r="F17" i="193"/>
  <c r="F15" i="187"/>
  <c r="F32" i="193"/>
  <c r="K32" i="193" s="1"/>
  <c r="F40" i="193"/>
  <c r="F38" i="187"/>
  <c r="F27" i="193"/>
  <c r="K27" i="193" s="1"/>
  <c r="E17" i="193"/>
  <c r="E16" i="193" s="1"/>
  <c r="E15" i="187"/>
  <c r="E40" i="193"/>
  <c r="E39" i="193" s="1"/>
  <c r="E38" i="187"/>
  <c r="E52" i="187" s="1"/>
  <c r="E16" i="190"/>
  <c r="E37" i="190" s="1"/>
  <c r="F44" i="272"/>
  <c r="F22" i="272"/>
  <c r="F48" i="272"/>
  <c r="F17" i="272"/>
  <c r="F16" i="270"/>
  <c r="E40" i="272"/>
  <c r="E39" i="272" s="1"/>
  <c r="E39" i="270"/>
  <c r="E53" i="270" s="1"/>
  <c r="C22" i="272"/>
  <c r="C21" i="272"/>
  <c r="C40" i="272"/>
  <c r="C39" i="270"/>
  <c r="C28" i="272"/>
  <c r="E16" i="188"/>
  <c r="E37" i="188" s="1"/>
  <c r="G39" i="189"/>
  <c r="G22" i="265"/>
  <c r="G50" i="265"/>
  <c r="G48" i="265"/>
  <c r="G40" i="265"/>
  <c r="G39" i="263"/>
  <c r="G53" i="263" s="1"/>
  <c r="H39" i="190"/>
  <c r="D46" i="272"/>
  <c r="D20" i="272"/>
  <c r="D18" i="272"/>
  <c r="D49" i="272"/>
  <c r="C39" i="217"/>
  <c r="C39" i="189"/>
  <c r="E51" i="265"/>
  <c r="E49" i="265"/>
  <c r="E19" i="265"/>
  <c r="E44" i="265"/>
  <c r="H20" i="193"/>
  <c r="H45" i="193"/>
  <c r="H35" i="193"/>
  <c r="H49" i="193"/>
  <c r="E39" i="266"/>
  <c r="G39" i="271"/>
  <c r="G53" i="271" s="1"/>
  <c r="C39" i="194"/>
  <c r="G40" i="193"/>
  <c r="G39" i="193" s="1"/>
  <c r="G38" i="187"/>
  <c r="G52" i="187" s="1"/>
  <c r="D39" i="194"/>
  <c r="E16" i="275"/>
  <c r="G34" i="272"/>
  <c r="G40" i="272"/>
  <c r="G39" i="270"/>
  <c r="G35" i="272"/>
  <c r="G31" i="272"/>
  <c r="D30" i="265"/>
  <c r="D19" i="265"/>
  <c r="D24" i="265"/>
  <c r="D41" i="265"/>
  <c r="H23" i="265"/>
  <c r="H44" i="265"/>
  <c r="H19" i="265"/>
  <c r="H48" i="265"/>
  <c r="D16" i="191"/>
  <c r="F15" i="262"/>
  <c r="C32" i="193"/>
  <c r="C35" i="193"/>
  <c r="C26" i="193"/>
  <c r="C25" i="193"/>
  <c r="F16" i="192"/>
  <c r="H43" i="272"/>
  <c r="H51" i="272"/>
  <c r="H44" i="272"/>
  <c r="H18" i="272"/>
  <c r="F39" i="190"/>
  <c r="G39" i="190"/>
  <c r="F19" i="265"/>
  <c r="F45" i="265"/>
  <c r="F43" i="265"/>
  <c r="F25" i="193"/>
  <c r="K25" i="193" s="1"/>
  <c r="F21" i="193"/>
  <c r="K21" i="193" s="1"/>
  <c r="F44" i="193"/>
  <c r="K44" i="193" s="1"/>
  <c r="F19" i="193"/>
  <c r="K19" i="193" s="1"/>
  <c r="F27" i="272"/>
  <c r="F33" i="272"/>
  <c r="F32" i="272"/>
  <c r="F28" i="272"/>
  <c r="H38" i="262"/>
  <c r="D16" i="275"/>
  <c r="C18" i="272"/>
  <c r="C48" i="272"/>
  <c r="C24" i="272"/>
  <c r="C20" i="272"/>
  <c r="H39" i="189"/>
  <c r="C38" i="196"/>
  <c r="G21" i="265"/>
  <c r="G42" i="265"/>
  <c r="G33" i="265"/>
  <c r="G44" i="265"/>
  <c r="H16" i="190"/>
  <c r="D16" i="271"/>
  <c r="D39" i="264"/>
  <c r="D27" i="272"/>
  <c r="D32" i="272"/>
  <c r="D41" i="272"/>
  <c r="G39" i="217"/>
  <c r="E24" i="265"/>
  <c r="E41" i="265"/>
  <c r="E47" i="265"/>
  <c r="H51" i="193"/>
  <c r="H28" i="193"/>
  <c r="H27" i="193"/>
  <c r="H41" i="193"/>
  <c r="G16" i="271"/>
  <c r="C16" i="194"/>
  <c r="C16" i="264"/>
  <c r="G15" i="196"/>
  <c r="E39" i="275"/>
  <c r="G30" i="272"/>
  <c r="G26" i="272"/>
  <c r="G27" i="272"/>
  <c r="G23" i="272"/>
  <c r="D29" i="265"/>
  <c r="D46" i="265"/>
  <c r="D51" i="265"/>
  <c r="D48" i="265"/>
  <c r="G39" i="191"/>
  <c r="G53" i="191" s="1"/>
  <c r="F16" i="217"/>
  <c r="G16" i="266"/>
  <c r="G37" i="266" s="1"/>
  <c r="H46" i="265"/>
  <c r="H17" i="265"/>
  <c r="H16" i="263"/>
  <c r="H50" i="265"/>
  <c r="G16" i="273"/>
  <c r="G37" i="273" s="1"/>
  <c r="H39" i="273"/>
  <c r="D16" i="269"/>
  <c r="D37" i="269" s="1"/>
  <c r="H16" i="269"/>
  <c r="O36" i="276"/>
  <c r="O41" i="276" s="1"/>
  <c r="O14" i="276"/>
  <c r="M18" i="285"/>
  <c r="R22" i="285"/>
  <c r="M19" i="285"/>
  <c r="G53" i="194" l="1"/>
  <c r="K33" i="272"/>
  <c r="K51" i="272"/>
  <c r="E36" i="196"/>
  <c r="G36" i="196"/>
  <c r="D53" i="271"/>
  <c r="E53" i="271"/>
  <c r="D37" i="271"/>
  <c r="G37" i="271"/>
  <c r="K48" i="272"/>
  <c r="K44" i="272"/>
  <c r="K42" i="272"/>
  <c r="K45" i="272"/>
  <c r="E37" i="270"/>
  <c r="K32" i="272"/>
  <c r="K22" i="272"/>
  <c r="K50" i="272"/>
  <c r="D53" i="192"/>
  <c r="D53" i="195"/>
  <c r="D37" i="191"/>
  <c r="E53" i="191"/>
  <c r="E53" i="275"/>
  <c r="D37" i="274"/>
  <c r="E37" i="274"/>
  <c r="D53" i="266"/>
  <c r="D37" i="266"/>
  <c r="E37" i="266"/>
  <c r="E37" i="189"/>
  <c r="K30" i="265"/>
  <c r="E37" i="264"/>
  <c r="K46" i="265"/>
  <c r="G53" i="264"/>
  <c r="K43" i="265"/>
  <c r="G37" i="264"/>
  <c r="K41" i="265"/>
  <c r="D53" i="264"/>
  <c r="D53" i="188"/>
  <c r="E53" i="188"/>
  <c r="K45" i="265"/>
  <c r="K51" i="265"/>
  <c r="K49" i="265"/>
  <c r="D37" i="275"/>
  <c r="E53" i="263"/>
  <c r="D37" i="195"/>
  <c r="D37" i="188"/>
  <c r="G53" i="270"/>
  <c r="G37" i="274"/>
  <c r="G39" i="272"/>
  <c r="D53" i="274"/>
  <c r="K28" i="272"/>
  <c r="E53" i="266"/>
  <c r="K19" i="265"/>
  <c r="G53" i="189"/>
  <c r="G53" i="217"/>
  <c r="K48" i="265"/>
  <c r="G37" i="191"/>
  <c r="G53" i="190"/>
  <c r="G37" i="194"/>
  <c r="E36" i="187"/>
  <c r="J27" i="193"/>
  <c r="I27" i="193"/>
  <c r="I16" i="263"/>
  <c r="J16" i="263"/>
  <c r="H37" i="263"/>
  <c r="J51" i="272"/>
  <c r="I51" i="272"/>
  <c r="I17" i="265"/>
  <c r="J17" i="265"/>
  <c r="H16" i="265"/>
  <c r="E37" i="275"/>
  <c r="J45" i="193"/>
  <c r="I45" i="193"/>
  <c r="G39" i="265"/>
  <c r="F52" i="187"/>
  <c r="K38" i="187"/>
  <c r="K16" i="190"/>
  <c r="F37" i="190"/>
  <c r="I32" i="272"/>
  <c r="J32" i="272"/>
  <c r="E39" i="265"/>
  <c r="K30" i="272"/>
  <c r="K20" i="265"/>
  <c r="E37" i="271"/>
  <c r="J21" i="265"/>
  <c r="I21" i="265"/>
  <c r="I40" i="193"/>
  <c r="H39" i="193"/>
  <c r="J40" i="193"/>
  <c r="D39" i="265"/>
  <c r="D53" i="265" s="1"/>
  <c r="D53" i="189"/>
  <c r="G37" i="263"/>
  <c r="F37" i="264"/>
  <c r="K16" i="264"/>
  <c r="K39" i="269"/>
  <c r="F53" i="269"/>
  <c r="C16" i="193"/>
  <c r="J39" i="192"/>
  <c r="J48" i="193"/>
  <c r="I48" i="193"/>
  <c r="K16" i="269"/>
  <c r="F37" i="269"/>
  <c r="D39" i="272"/>
  <c r="E53" i="272" s="1"/>
  <c r="E37" i="217"/>
  <c r="I39" i="186"/>
  <c r="J39" i="186"/>
  <c r="H53" i="186"/>
  <c r="K21" i="265"/>
  <c r="K39" i="266"/>
  <c r="F39" i="195"/>
  <c r="G53" i="195" s="1"/>
  <c r="J38" i="196"/>
  <c r="I38" i="196"/>
  <c r="H52" i="196"/>
  <c r="J43" i="193"/>
  <c r="I43" i="193"/>
  <c r="E16" i="265"/>
  <c r="J16" i="192"/>
  <c r="J50" i="265"/>
  <c r="I50" i="265"/>
  <c r="I16" i="190"/>
  <c r="J16" i="190"/>
  <c r="H37" i="190"/>
  <c r="H53" i="273"/>
  <c r="I39" i="273"/>
  <c r="J39" i="273"/>
  <c r="K27" i="272"/>
  <c r="F16" i="195"/>
  <c r="G37" i="195" s="1"/>
  <c r="I41" i="193"/>
  <c r="J41" i="193"/>
  <c r="J39" i="189"/>
  <c r="H53" i="189"/>
  <c r="I39" i="189"/>
  <c r="H52" i="262"/>
  <c r="I38" i="262"/>
  <c r="J38" i="262"/>
  <c r="I18" i="272"/>
  <c r="J18" i="272"/>
  <c r="D53" i="194"/>
  <c r="F37" i="270"/>
  <c r="K16" i="270"/>
  <c r="I20" i="272"/>
  <c r="J20" i="272"/>
  <c r="J27" i="265"/>
  <c r="I27" i="265"/>
  <c r="H37" i="191"/>
  <c r="J16" i="191"/>
  <c r="I16" i="191"/>
  <c r="I24" i="272"/>
  <c r="J24" i="272"/>
  <c r="H37" i="275"/>
  <c r="I16" i="275"/>
  <c r="J16" i="275"/>
  <c r="H37" i="270"/>
  <c r="I16" i="270"/>
  <c r="J16" i="270"/>
  <c r="H53" i="269"/>
  <c r="I39" i="269"/>
  <c r="J39" i="269"/>
  <c r="J18" i="265"/>
  <c r="I18" i="265"/>
  <c r="I39" i="266"/>
  <c r="J39" i="266"/>
  <c r="H53" i="266"/>
  <c r="G16" i="265"/>
  <c r="K21" i="272"/>
  <c r="I15" i="196"/>
  <c r="J15" i="196"/>
  <c r="H36" i="196"/>
  <c r="J26" i="265"/>
  <c r="I26" i="265"/>
  <c r="H53" i="192"/>
  <c r="I47" i="193"/>
  <c r="J47" i="193"/>
  <c r="K41" i="272"/>
  <c r="K40" i="265"/>
  <c r="F39" i="265"/>
  <c r="I33" i="272"/>
  <c r="J33" i="272"/>
  <c r="J22" i="265"/>
  <c r="I22" i="265"/>
  <c r="I50" i="193"/>
  <c r="J50" i="193"/>
  <c r="D37" i="270"/>
  <c r="F53" i="270"/>
  <c r="K39" i="270"/>
  <c r="I41" i="272"/>
  <c r="J41" i="272"/>
  <c r="C39" i="193"/>
  <c r="J39" i="217"/>
  <c r="H53" i="217"/>
  <c r="I39" i="217"/>
  <c r="J42" i="265"/>
  <c r="I42" i="265"/>
  <c r="K20" i="272"/>
  <c r="I16" i="192"/>
  <c r="K34" i="265"/>
  <c r="I51" i="193"/>
  <c r="J51" i="193"/>
  <c r="I43" i="272"/>
  <c r="J43" i="272"/>
  <c r="K16" i="266"/>
  <c r="I44" i="265"/>
  <c r="J44" i="265"/>
  <c r="I49" i="193"/>
  <c r="J49" i="193"/>
  <c r="K17" i="272"/>
  <c r="F16" i="272"/>
  <c r="F39" i="193"/>
  <c r="G53" i="193" s="1"/>
  <c r="K40" i="193"/>
  <c r="J30" i="193"/>
  <c r="I30" i="193"/>
  <c r="F53" i="188"/>
  <c r="K39" i="188"/>
  <c r="C16" i="272"/>
  <c r="K34" i="272"/>
  <c r="I49" i="265"/>
  <c r="J49" i="265"/>
  <c r="K33" i="265"/>
  <c r="I30" i="272"/>
  <c r="J30" i="272"/>
  <c r="F52" i="262"/>
  <c r="K38" i="262"/>
  <c r="J17" i="272"/>
  <c r="I17" i="272"/>
  <c r="H16" i="272"/>
  <c r="G37" i="186"/>
  <c r="J33" i="265"/>
  <c r="I33" i="265"/>
  <c r="J21" i="193"/>
  <c r="I21" i="193"/>
  <c r="J21" i="272"/>
  <c r="I21" i="272"/>
  <c r="J25" i="265"/>
  <c r="I25" i="265"/>
  <c r="K39" i="271"/>
  <c r="F53" i="271"/>
  <c r="I48" i="272"/>
  <c r="J48" i="272"/>
  <c r="I39" i="274"/>
  <c r="H53" i="274"/>
  <c r="J39" i="274"/>
  <c r="E53" i="189"/>
  <c r="D36" i="187"/>
  <c r="D16" i="272"/>
  <c r="E37" i="272" s="1"/>
  <c r="G36" i="262"/>
  <c r="K23" i="265"/>
  <c r="J24" i="265"/>
  <c r="I24" i="265"/>
  <c r="J33" i="193"/>
  <c r="I33" i="193"/>
  <c r="I20" i="193"/>
  <c r="J20" i="193"/>
  <c r="C39" i="272"/>
  <c r="I26" i="272"/>
  <c r="J26" i="272"/>
  <c r="K35" i="272"/>
  <c r="I22" i="272"/>
  <c r="J22" i="272"/>
  <c r="I16" i="274"/>
  <c r="H37" i="274"/>
  <c r="J16" i="274"/>
  <c r="I35" i="265"/>
  <c r="J35" i="265"/>
  <c r="J32" i="265"/>
  <c r="I32" i="265"/>
  <c r="J46" i="193"/>
  <c r="I46" i="193"/>
  <c r="E53" i="194"/>
  <c r="F37" i="189"/>
  <c r="K16" i="189"/>
  <c r="K18" i="272"/>
  <c r="K39" i="191"/>
  <c r="F53" i="191"/>
  <c r="K42" i="265"/>
  <c r="J42" i="193"/>
  <c r="I42" i="193"/>
  <c r="K29" i="272"/>
  <c r="K32" i="265"/>
  <c r="J19" i="272"/>
  <c r="I19" i="272"/>
  <c r="E53" i="186"/>
  <c r="G53" i="188"/>
  <c r="D53" i="217"/>
  <c r="I34" i="265"/>
  <c r="J34" i="265"/>
  <c r="G36" i="187"/>
  <c r="D16" i="193"/>
  <c r="D37" i="264"/>
  <c r="H37" i="271"/>
  <c r="I16" i="271"/>
  <c r="J16" i="271"/>
  <c r="K39" i="189"/>
  <c r="F53" i="189"/>
  <c r="K40" i="272"/>
  <c r="F39" i="272"/>
  <c r="G53" i="269"/>
  <c r="J23" i="193"/>
  <c r="I23" i="193"/>
  <c r="K39" i="194"/>
  <c r="F53" i="194"/>
  <c r="K24" i="272"/>
  <c r="K27" i="265"/>
  <c r="K39" i="190"/>
  <c r="F53" i="190"/>
  <c r="J44" i="272"/>
  <c r="I44" i="272"/>
  <c r="K15" i="262"/>
  <c r="F36" i="262"/>
  <c r="J48" i="265"/>
  <c r="I48" i="265"/>
  <c r="J25" i="272"/>
  <c r="I25" i="272"/>
  <c r="H53" i="263"/>
  <c r="J39" i="263"/>
  <c r="I39" i="263"/>
  <c r="I18" i="193"/>
  <c r="J18" i="193"/>
  <c r="H36" i="187"/>
  <c r="I15" i="187"/>
  <c r="J15" i="187"/>
  <c r="K22" i="265"/>
  <c r="J26" i="193"/>
  <c r="I26" i="193"/>
  <c r="K43" i="272"/>
  <c r="E53" i="264"/>
  <c r="F37" i="263"/>
  <c r="K16" i="263"/>
  <c r="H53" i="270"/>
  <c r="J39" i="270"/>
  <c r="I39" i="270"/>
  <c r="J43" i="265"/>
  <c r="I43" i="265"/>
  <c r="G37" i="270"/>
  <c r="D52" i="262"/>
  <c r="J50" i="272"/>
  <c r="I50" i="272"/>
  <c r="I51" i="265"/>
  <c r="J51" i="265"/>
  <c r="F52" i="196"/>
  <c r="K38" i="196"/>
  <c r="K39" i="275"/>
  <c r="F53" i="275"/>
  <c r="E53" i="192"/>
  <c r="J16" i="217"/>
  <c r="H37" i="217"/>
  <c r="I16" i="217"/>
  <c r="E37" i="191"/>
  <c r="J47" i="265"/>
  <c r="I47" i="265"/>
  <c r="D37" i="263"/>
  <c r="J24" i="193"/>
  <c r="I24" i="193"/>
  <c r="K16" i="188"/>
  <c r="F37" i="188"/>
  <c r="K18" i="265"/>
  <c r="E53" i="269"/>
  <c r="I27" i="272"/>
  <c r="J27" i="272"/>
  <c r="G53" i="186"/>
  <c r="J28" i="265"/>
  <c r="I28" i="265"/>
  <c r="G52" i="196"/>
  <c r="D36" i="196"/>
  <c r="K16" i="271"/>
  <c r="F37" i="271"/>
  <c r="D36" i="262"/>
  <c r="K16" i="217"/>
  <c r="F37" i="217"/>
  <c r="F37" i="192"/>
  <c r="K16" i="192"/>
  <c r="I23" i="265"/>
  <c r="J23" i="265"/>
  <c r="I35" i="193"/>
  <c r="J35" i="193"/>
  <c r="H53" i="190"/>
  <c r="I39" i="190"/>
  <c r="J39" i="190"/>
  <c r="E37" i="193"/>
  <c r="G37" i="192"/>
  <c r="I34" i="272"/>
  <c r="J34" i="272"/>
  <c r="J40" i="265"/>
  <c r="H39" i="265"/>
  <c r="I40" i="265"/>
  <c r="D37" i="194"/>
  <c r="K16" i="191"/>
  <c r="F37" i="191"/>
  <c r="F37" i="186"/>
  <c r="K16" i="186"/>
  <c r="I38" i="187"/>
  <c r="J38" i="187"/>
  <c r="H52" i="187"/>
  <c r="F37" i="194"/>
  <c r="K16" i="194"/>
  <c r="K17" i="265"/>
  <c r="F16" i="265"/>
  <c r="D37" i="192"/>
  <c r="G16" i="272"/>
  <c r="I31" i="193"/>
  <c r="J31" i="193"/>
  <c r="K23" i="272"/>
  <c r="K44" i="265"/>
  <c r="I28" i="272"/>
  <c r="J28" i="272"/>
  <c r="H37" i="273"/>
  <c r="I16" i="273"/>
  <c r="J16" i="273"/>
  <c r="K31" i="272"/>
  <c r="K24" i="265"/>
  <c r="E53" i="195"/>
  <c r="K16" i="273"/>
  <c r="F37" i="273"/>
  <c r="E37" i="194"/>
  <c r="H37" i="266"/>
  <c r="I16" i="266"/>
  <c r="J16" i="266"/>
  <c r="D16" i="265"/>
  <c r="D37" i="265" s="1"/>
  <c r="H37" i="189"/>
  <c r="I16" i="189"/>
  <c r="J16" i="189"/>
  <c r="F37" i="275"/>
  <c r="K16" i="275"/>
  <c r="D53" i="275"/>
  <c r="K26" i="272"/>
  <c r="K39" i="273"/>
  <c r="F53" i="273"/>
  <c r="I31" i="272"/>
  <c r="J31" i="272"/>
  <c r="J19" i="193"/>
  <c r="I19" i="193"/>
  <c r="J16" i="194"/>
  <c r="I16" i="194"/>
  <c r="H37" i="194"/>
  <c r="D37" i="189"/>
  <c r="F53" i="264"/>
  <c r="K39" i="264"/>
  <c r="K19" i="272"/>
  <c r="K29" i="265"/>
  <c r="K15" i="187"/>
  <c r="F36" i="187"/>
  <c r="I45" i="272"/>
  <c r="J45" i="272"/>
  <c r="I41" i="265"/>
  <c r="J41" i="265"/>
  <c r="K39" i="217"/>
  <c r="F53" i="217"/>
  <c r="J17" i="193"/>
  <c r="I17" i="193"/>
  <c r="H16" i="193"/>
  <c r="I46" i="272"/>
  <c r="J46" i="272"/>
  <c r="I22" i="193"/>
  <c r="J22" i="193"/>
  <c r="G37" i="217"/>
  <c r="K47" i="272"/>
  <c r="I39" i="191"/>
  <c r="H53" i="191"/>
  <c r="J39" i="191"/>
  <c r="J40" i="272"/>
  <c r="H39" i="272"/>
  <c r="I40" i="272"/>
  <c r="J39" i="275"/>
  <c r="H53" i="275"/>
  <c r="I39" i="275"/>
  <c r="J49" i="272"/>
  <c r="I49" i="272"/>
  <c r="D52" i="196"/>
  <c r="H16" i="195"/>
  <c r="F37" i="274"/>
  <c r="K16" i="274"/>
  <c r="I16" i="188"/>
  <c r="H37" i="188"/>
  <c r="J16" i="188"/>
  <c r="I29" i="193"/>
  <c r="J29" i="193"/>
  <c r="J39" i="194"/>
  <c r="I39" i="194"/>
  <c r="H53" i="194"/>
  <c r="J16" i="264"/>
  <c r="H37" i="264"/>
  <c r="I16" i="264"/>
  <c r="K50" i="265"/>
  <c r="E37" i="192"/>
  <c r="J29" i="272"/>
  <c r="I29" i="272"/>
  <c r="E53" i="273"/>
  <c r="I20" i="265"/>
  <c r="J20" i="265"/>
  <c r="I25" i="193"/>
  <c r="J25" i="193"/>
  <c r="K49" i="272"/>
  <c r="K39" i="274"/>
  <c r="F53" i="274"/>
  <c r="K26" i="265"/>
  <c r="K39" i="192"/>
  <c r="F53" i="192"/>
  <c r="D53" i="191"/>
  <c r="H53" i="188"/>
  <c r="I39" i="188"/>
  <c r="J39" i="188"/>
  <c r="D52" i="187"/>
  <c r="J16" i="269"/>
  <c r="H37" i="269"/>
  <c r="I16" i="269"/>
  <c r="I46" i="265"/>
  <c r="J46" i="265"/>
  <c r="J28" i="193"/>
  <c r="I28" i="193"/>
  <c r="J19" i="265"/>
  <c r="I19" i="265"/>
  <c r="F16" i="193"/>
  <c r="K17" i="193"/>
  <c r="I31" i="265"/>
  <c r="J31" i="265"/>
  <c r="H39" i="195"/>
  <c r="J44" i="193"/>
  <c r="I44" i="193"/>
  <c r="F36" i="196"/>
  <c r="K15" i="196"/>
  <c r="F53" i="186"/>
  <c r="K39" i="186"/>
  <c r="I39" i="271"/>
  <c r="H53" i="271"/>
  <c r="J39" i="271"/>
  <c r="J42" i="272"/>
  <c r="I42" i="272"/>
  <c r="J29" i="265"/>
  <c r="I29" i="265"/>
  <c r="D53" i="263"/>
  <c r="I34" i="193"/>
  <c r="J34" i="193"/>
  <c r="J16" i="186"/>
  <c r="I16" i="186"/>
  <c r="H37" i="186"/>
  <c r="J39" i="264"/>
  <c r="I39" i="264"/>
  <c r="H53" i="264"/>
  <c r="K28" i="265"/>
  <c r="J47" i="272"/>
  <c r="I47" i="272"/>
  <c r="E37" i="269"/>
  <c r="J45" i="265"/>
  <c r="I45" i="265"/>
  <c r="I39" i="192"/>
  <c r="I15" i="262"/>
  <c r="H36" i="262"/>
  <c r="J15" i="262"/>
  <c r="K46" i="272"/>
  <c r="K39" i="263"/>
  <c r="F53" i="263"/>
  <c r="G37" i="190"/>
  <c r="E37" i="195"/>
  <c r="E37" i="273"/>
  <c r="I32" i="193"/>
  <c r="J32" i="193"/>
  <c r="D53" i="270"/>
  <c r="F53" i="266"/>
  <c r="J23" i="272"/>
  <c r="I23" i="272"/>
  <c r="G37" i="269"/>
  <c r="I30" i="265"/>
  <c r="J30" i="265"/>
  <c r="D39" i="193"/>
  <c r="E37" i="263"/>
  <c r="G52" i="262"/>
  <c r="K25" i="272"/>
  <c r="K31" i="265"/>
  <c r="I35" i="272"/>
  <c r="J35" i="272"/>
  <c r="N14" i="276"/>
  <c r="N36" i="276"/>
  <c r="N41" i="276" s="1"/>
  <c r="G53" i="272" l="1"/>
  <c r="G37" i="272"/>
  <c r="D37" i="193"/>
  <c r="D37" i="272"/>
  <c r="D53" i="193"/>
  <c r="H37" i="193"/>
  <c r="I16" i="193"/>
  <c r="J16" i="193"/>
  <c r="E37" i="265"/>
  <c r="K16" i="193"/>
  <c r="F37" i="193"/>
  <c r="J16" i="272"/>
  <c r="H37" i="272"/>
  <c r="I16" i="272"/>
  <c r="G37" i="193"/>
  <c r="E53" i="193"/>
  <c r="G37" i="265"/>
  <c r="F53" i="193"/>
  <c r="K39" i="193"/>
  <c r="F37" i="195"/>
  <c r="K16" i="195"/>
  <c r="J16" i="265"/>
  <c r="I16" i="265"/>
  <c r="H37" i="265"/>
  <c r="F37" i="272"/>
  <c r="K16" i="272"/>
  <c r="F53" i="265"/>
  <c r="K39" i="265"/>
  <c r="I39" i="195"/>
  <c r="H53" i="195"/>
  <c r="J39" i="195"/>
  <c r="J16" i="195"/>
  <c r="H37" i="195"/>
  <c r="I16" i="195"/>
  <c r="J39" i="272"/>
  <c r="I39" i="272"/>
  <c r="H53" i="272"/>
  <c r="J39" i="265"/>
  <c r="I39" i="265"/>
  <c r="H53" i="265"/>
  <c r="K39" i="272"/>
  <c r="F53" i="272"/>
  <c r="E53" i="265"/>
  <c r="G53" i="265"/>
  <c r="K16" i="265"/>
  <c r="F37" i="265"/>
  <c r="F53" i="195"/>
  <c r="K39" i="195"/>
  <c r="D53" i="272"/>
  <c r="I39" i="193"/>
  <c r="H53" i="193"/>
  <c r="J39" i="193"/>
</calcChain>
</file>

<file path=xl/sharedStrings.xml><?xml version="1.0" encoding="utf-8"?>
<sst xmlns="http://schemas.openxmlformats.org/spreadsheetml/2006/main" count="1921" uniqueCount="219">
  <si>
    <t>Índice de cuadros y gráficas</t>
  </si>
  <si>
    <t>Año</t>
  </si>
  <si>
    <t xml:space="preserve"> </t>
  </si>
  <si>
    <t>% Cambio</t>
  </si>
  <si>
    <t>Año corrido</t>
  </si>
  <si>
    <t xml:space="preserve">   </t>
  </si>
  <si>
    <t/>
  </si>
  <si>
    <t>Total área culminada</t>
  </si>
  <si>
    <t>I</t>
  </si>
  <si>
    <t>II</t>
  </si>
  <si>
    <t>IV</t>
  </si>
  <si>
    <t>Área total en proceso de construcción</t>
  </si>
  <si>
    <t>Usaquén</t>
  </si>
  <si>
    <t>Chapinero</t>
  </si>
  <si>
    <t>Santafé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</si>
  <si>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</si>
  <si>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</si>
  <si>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</si>
  <si>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</si>
  <si>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</si>
  <si>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</si>
  <si>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</si>
  <si>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</si>
  <si>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</si>
  <si>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</si>
  <si>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</si>
  <si>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</si>
  <si>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</si>
  <si>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</si>
  <si>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</si>
  <si>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</si>
  <si>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Total Bogotá</t>
  </si>
  <si>
    <t>Área en proceso</t>
  </si>
  <si>
    <t>Nueva</t>
  </si>
  <si>
    <t>Continúa en proceso</t>
  </si>
  <si>
    <t>Reinicia proceso</t>
  </si>
  <si>
    <t>Total proceso</t>
  </si>
  <si>
    <t>Área paralizada</t>
  </si>
  <si>
    <t>Continúa paralizada</t>
  </si>
  <si>
    <t>Total paralizada</t>
  </si>
  <si>
    <t>Área nueva en proceso de construcción</t>
  </si>
  <si>
    <t>Área censada</t>
  </si>
  <si>
    <t>Área total en proceso para edificaciones</t>
  </si>
  <si>
    <t>Área total en proceso para vivienda</t>
  </si>
  <si>
    <t>Área total en proceso para VIS</t>
  </si>
  <si>
    <t>Área total en proceso para VIP</t>
  </si>
  <si>
    <t>Área total en proceso para No VIS</t>
  </si>
  <si>
    <t>Área total en proceso para otros destinos no residenciales</t>
  </si>
  <si>
    <t>Área nueva edificaciones en proceso de construcción</t>
  </si>
  <si>
    <t>Área nueva vivienda en proceso de construcción</t>
  </si>
  <si>
    <t>Área nueva VIS en proceso de construcción</t>
  </si>
  <si>
    <t>Área nueva VIP en proceso de construcción</t>
  </si>
  <si>
    <t>Área nueva No VIS en proceso de construcción</t>
  </si>
  <si>
    <t>Área nueva destinos no residenciales</t>
  </si>
  <si>
    <t xml:space="preserve">Área total en proceso de construcción </t>
  </si>
  <si>
    <t>Cajicá</t>
  </si>
  <si>
    <t>Chia</t>
  </si>
  <si>
    <t>Cota</t>
  </si>
  <si>
    <t>Facatativa</t>
  </si>
  <si>
    <t>Funza</t>
  </si>
  <si>
    <t>Fusagasugá</t>
  </si>
  <si>
    <t>La Calera</t>
  </si>
  <si>
    <t>Madrid</t>
  </si>
  <si>
    <t>Mosquera</t>
  </si>
  <si>
    <t>Soacha</t>
  </si>
  <si>
    <t>Sopó</t>
  </si>
  <si>
    <t>Zipaquirá</t>
  </si>
  <si>
    <t>Total general</t>
  </si>
  <si>
    <t>Total municipios</t>
  </si>
  <si>
    <t>Área total en proceso de construcción, total edificaciones, Bogotá, localidades y municipos aledaños</t>
  </si>
  <si>
    <t>Área total en proceso de construcción, total vivienda, Bogotá, localidades y municipios aledaños</t>
  </si>
  <si>
    <t>Área total en proceso de construcción,</t>
  </si>
  <si>
    <t xml:space="preserve"> Bogotá, localidades y municipios aledaños</t>
  </si>
  <si>
    <t>Área nueva en proceso de construcción,</t>
  </si>
  <si>
    <t>Resumen localidades y municipios:</t>
  </si>
  <si>
    <t>Bogotá, localidades y municipios aledaños</t>
  </si>
  <si>
    <t xml:space="preserve">Distribución del área censada de edificaciones según estados de obra, </t>
  </si>
  <si>
    <t xml:space="preserve"> Total Bogotá, localidades y municipios aledaños</t>
  </si>
  <si>
    <t>Unidades de vivienda en proceso</t>
  </si>
  <si>
    <t>Unidades de vivienda VIS en proceso</t>
  </si>
  <si>
    <t>Unidades de vivienda VIP en proceso</t>
  </si>
  <si>
    <t>Unidades de vivienda No VIS en proceso</t>
  </si>
  <si>
    <t>Área nueva en proceso de construcción, total vivienda</t>
  </si>
  <si>
    <t>Unidades de vivienda nueva en proceso de construcción</t>
  </si>
  <si>
    <t>Unidades nueva vivienda en proceso de construcción</t>
  </si>
  <si>
    <t>Unidades nueva VIS en proceso de construcción</t>
  </si>
  <si>
    <t>Unidades nueva VIP en proceso de construcción</t>
  </si>
  <si>
    <t>Área total en proceso para otros destinos oficinas</t>
  </si>
  <si>
    <t>Área total en proceso para otros destinos comercio</t>
  </si>
  <si>
    <t>Área total en proceso para otros destinos bodegas</t>
  </si>
  <si>
    <t>Unidades de vivienda en proceso de construcción, Bogotá, localidades y municipios aledaños</t>
  </si>
  <si>
    <t>Sin información</t>
  </si>
  <si>
    <t>III</t>
  </si>
  <si>
    <t>Años</t>
  </si>
  <si>
    <t>Área total en proceso VIS entre 70 y 150 SMMLV</t>
  </si>
  <si>
    <t>Unidades de vivienda VIS entre 70 y 150 SMMLV en proceso</t>
  </si>
  <si>
    <t>Área nueva en proceso VIS entre 70 y 150 SMMLV</t>
  </si>
  <si>
    <t>Unidades nueva en proceso VIS entre 70 y 150 SMMLV</t>
  </si>
  <si>
    <t>Según decreto 1467 de 2019 del ministrerio de vivienda, se aplica un precio excepcional máximo para viviendas VIS de 150 SMLV, para aglome-</t>
  </si>
  <si>
    <t xml:space="preserve">raciones con mas de un millón de habitantes y sus municipios aledaños, sin embargo, a Fusagasugá y Sopó no los cobija dicha medida, por </t>
  </si>
  <si>
    <t>tanto el precio max de vivienda VIS para estos seguirá siendo de 135 SMLV.</t>
  </si>
  <si>
    <t>Fuente: DANE. Cálculos Observatorio de Desarrollo Económico de Bogotá (ODEB).</t>
  </si>
  <si>
    <t>Área culminada</t>
  </si>
  <si>
    <t>Vivienda</t>
  </si>
  <si>
    <t>Área censada en vivienda, Bogotá</t>
  </si>
  <si>
    <t>Área censada en edificaciones, Bogotá</t>
  </si>
  <si>
    <t xml:space="preserve">  Continúa paralizada</t>
  </si>
  <si>
    <t xml:space="preserve">  Nueva paralizada</t>
  </si>
  <si>
    <t>Total paralizadas</t>
  </si>
  <si>
    <t xml:space="preserve">  Reinicia proceso</t>
  </si>
  <si>
    <t xml:space="preserve">  Continúa en proceso</t>
  </si>
  <si>
    <t xml:space="preserve">  Nueva en proceso</t>
  </si>
  <si>
    <t>Total área proceso</t>
  </si>
  <si>
    <t>Total vivienda</t>
  </si>
  <si>
    <t>Total área culminada vivienda</t>
  </si>
  <si>
    <t>Total edificaciones</t>
  </si>
  <si>
    <t>Distribución del área censada según estado de obra, Bogotá</t>
  </si>
  <si>
    <t>Área total en proceso de construcción, edificaciones, Bogotá</t>
  </si>
  <si>
    <t>Prom Año corrido</t>
  </si>
  <si>
    <t>Trimestre</t>
  </si>
  <si>
    <t>Área total en proceso de construcción, total edificaciones, Bogotá</t>
  </si>
  <si>
    <t>Edificaciones</t>
  </si>
  <si>
    <t>Área total en proceso de construcción de vivienda en Bogotá</t>
  </si>
  <si>
    <t>Área total en proceso de construcción, otros destinos no residenciales, Bogotá</t>
  </si>
  <si>
    <t>Otros destinos</t>
  </si>
  <si>
    <t>Área nueva de edificaciones en proceso de construcción, Bogotá</t>
  </si>
  <si>
    <t>Total</t>
  </si>
  <si>
    <t>Distribución del área nueva que inició proceso constructivo, total edificaciones, Bogotá</t>
  </si>
  <si>
    <t xml:space="preserve">Área nueva de vivienda en proceso de construcción, Bogotá </t>
  </si>
  <si>
    <t>Distribución del área nueva que inició proceso constructivo, total vivienda, Bogotá</t>
  </si>
  <si>
    <t>VIS</t>
  </si>
  <si>
    <t>No Vis</t>
  </si>
  <si>
    <t>VIP</t>
  </si>
  <si>
    <t>raciones con mas de un millón de habitantes.</t>
  </si>
  <si>
    <t>Área nueva de VIS entre 70 y 150 smmlv en proceso de construcción, Bogotá</t>
  </si>
  <si>
    <t>Distribución del área nueva que inició proceso constructivo,</t>
  </si>
  <si>
    <t>vis</t>
  </si>
  <si>
    <t>vip</t>
  </si>
  <si>
    <t>VIS 70-150smlv</t>
  </si>
  <si>
    <t>Área nueva otros destinos en proceso de construcción, Bogotá</t>
  </si>
  <si>
    <t>otros destinos no residenciales, Bogotá</t>
  </si>
  <si>
    <t xml:space="preserve">Distribución del área nueva que inició proceso constructivo, </t>
  </si>
  <si>
    <t>Histórico trimestral Bogotá</t>
  </si>
  <si>
    <t>Área nueva VIS 70-150 SMMLV</t>
  </si>
  <si>
    <r>
      <t>Unidades de vivienda VIS entre 70 y 150 smmlv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nuevas en proceso de construcción</t>
    </r>
  </si>
  <si>
    <r>
      <t>Total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</si>
  <si>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nuevas en proceso de construcción</t>
    </r>
  </si>
  <si>
    <r>
      <t>Área nueva en proceso de construcción, total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</si>
  <si>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bodegas,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</si>
  <si>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comercio,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</si>
  <si>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oficinas,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</si>
  <si>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</t>
    </r>
  </si>
  <si>
    <r>
      <t xml:space="preserve"> total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</si>
  <si>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</si>
  <si>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r>
      <t xml:space="preserve"> total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 localidades y municipios aledaños</t>
    </r>
  </si>
  <si>
    <r>
      <t>Área total en proceso de construcción, total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</si>
  <si>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total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entre 70 y 150 SMMLV, Bogotá</t>
    </r>
  </si>
  <si>
    <r>
      <t>Distribución del área nueva que inició proceso constructivo, total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</si>
  <si>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de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</t>
    </r>
  </si>
  <si>
    <r>
      <t>Distribución del área nueva que inició proceso constructivo, total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</si>
  <si>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
</t>
    </r>
  </si>
  <si>
    <r>
      <t>Distribución del área nueva que inició proceso constructivo, total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</si>
  <si>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de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</si>
  <si>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VIS: Vivienda de Interés Social. Viviendas de precio inferior a 150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</si>
  <si>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 VIS: Vivienda diferente a Interés Social. Viviendas de precio superior a 150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</si>
  <si>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VIP: Vivienda de Interés Prioritaria. Viviendas de valor inferior a 70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</si>
  <si>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VIS: Vivienda de Interés Social. Viviendas de precio entre 70 y 150 SMMLV.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</si>
  <si>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VIP: Vivienda de Interés Prioritario. Viviendas de precio inferior a 70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</si>
  <si>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 70-150 smmlv: Vivienda de Interés Social entre 70 y 150 salarios mínimos mensuales legales vigentes.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</si>
  <si>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 70-135 smmlv: Vivienda de Interés Social entre 70 y 135 salarios mínimos mensuales legales vigentes.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</si>
  <si>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 VIS: Viviendas de precios superiores a 150 smlmv.</t>
    </r>
  </si>
  <si>
    <r>
      <t>Unidades de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</t>
    </r>
  </si>
  <si>
    <r>
      <t>total vivienda de interés prioritario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</si>
  <si>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t>total Bogotá, localidades y municipios aledaños</t>
  </si>
  <si>
    <r>
      <t>Unidades de vivienda de interés prioritario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</si>
  <si>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r>
      <t>Unidades de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</si>
  <si>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t xml:space="preserve"> total edificaciones, Bogotá, localidades y municipios aledaños</t>
  </si>
  <si>
    <r>
      <t>total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</si>
  <si>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nuevas en proceso de construcción</t>
    </r>
  </si>
  <si>
    <r>
      <t>Área nueva en proceso de construcción, total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 y localidades</t>
    </r>
  </si>
  <si>
    <r>
      <t xml:space="preserve"> otros usos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</si>
  <si>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t>Los datos de la localidad de La Candelaria, estan contenidos dentro de los de la localidad Santa Fé.</t>
  </si>
  <si>
    <t>Fuente: Dane. Cálculos Observatorio de Desarrollo Económico de Bogotá (ODEB).</t>
  </si>
  <si>
    <t>Fuente: Dane</t>
  </si>
  <si>
    <t>Fecha de publicación: octubre de 2023</t>
  </si>
  <si>
    <t>miles de metros cuadrados, II trimestre 2023</t>
  </si>
  <si>
    <t>Fuente: DANE. Cálculos Observatorio de Desarrollo Económico de Bogotá (ODEB).
Nota: Las cifras de 2023 con provisionales</t>
  </si>
  <si>
    <t>II trimestre, miles de metros cuadrados, 2018-2023</t>
  </si>
  <si>
    <t>metros cuadrados, II trimestre de 2023</t>
  </si>
  <si>
    <t>metros cuadrados, II trimestre  2018-2023</t>
  </si>
  <si>
    <t>viviendas, II trimestre 2018-2023</t>
  </si>
  <si>
    <t>metros cuadrados, II trimestre 2018-2023</t>
  </si>
  <si>
    <r>
      <rPr>
        <vertAlign val="superscript"/>
        <sz val="8"/>
        <color rgb="FFFF0000"/>
        <rFont val="Arial"/>
        <family val="2"/>
      </rPr>
      <t>1</t>
    </r>
    <r>
      <rPr>
        <sz val="8"/>
        <color rgb="FFFF0000"/>
        <rFont val="Arial"/>
        <family val="2"/>
      </rPr>
      <t xml:space="preserve"> Incluye: Oficinas, comercio, bodegas, no comerciales y otros ?</t>
    </r>
  </si>
  <si>
    <t>Responsable de la actualización: Juliana Serna Trujillo- Profesional Universitario SIE</t>
  </si>
  <si>
    <t>Santafé 1</t>
  </si>
  <si>
    <t>Sin información 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</si>
  <si>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razones de reserva estadística en la publicación de microdatos anonimizados, las localidades 17- La Candelaria y 3 se agrupan en la localidad 3 ( Santa Fe)</t>
    </r>
  </si>
  <si>
    <t>2 Obedece al proceso de anonimización definido para el Censo de Edificaciones (CEED); es decir que para estos casos la localidad ha tenido que anonimizarse para preservar la reserva estadística</t>
  </si>
  <si>
    <t>Nota: Según decreto 1467 de 2019 del ministrerio de vivienda, se aplica un precio excepcional máximo para viviendas VIS de 150 SMLV, para aglomeraciones con mas de un millón de habitantes y sus municipios aledaños, sin embargo, a Fusagasugá y Sopó no los cobija dicha medida, por  tanto el precio max de vivienda VIS para estos seguirá siendo de 135 SMLV.</t>
  </si>
  <si>
    <t>2 Por razones de reserva estadística en la publicación de microdatos anonimizados, las localidades 17- La Candelaria y 3 se agrupan en la localidad 3 ( Santa Fe)</t>
  </si>
  <si>
    <t>3 Obedece al proceso de anonimización definido para el Censo de Edificaciones (CEED); es decir que para estos casos la localidad ha tenido que anonimizarse para preservar la reserva estadística</t>
  </si>
  <si>
    <t>Santafé 2</t>
  </si>
  <si>
    <t>Sin información 3</t>
  </si>
  <si>
    <r>
      <t xml:space="preserve">Santafé </t>
    </r>
    <r>
      <rPr>
        <sz val="8"/>
        <color theme="1"/>
        <rFont val="Arial"/>
        <family val="2"/>
      </rPr>
      <t>2</t>
    </r>
  </si>
  <si>
    <r>
      <t xml:space="preserve">Sin información </t>
    </r>
    <r>
      <rPr>
        <sz val="8"/>
        <color theme="1"/>
        <rFont val="Arial"/>
        <family val="2"/>
      </rPr>
      <t>3</t>
    </r>
  </si>
  <si>
    <t>Nota: Según decreto 1467 de 2019 del ministrerio de vivienda, se aplica un precio excepcional máximo para viviendas VIS de 150 SMLV, para aglome-</t>
  </si>
  <si>
    <r>
      <t xml:space="preserve">Sin información </t>
    </r>
    <r>
      <rPr>
        <vertAlign val="superscript"/>
        <sz val="10"/>
        <color theme="1"/>
        <rFont val="Arial"/>
        <family val="2"/>
      </rPr>
      <t>3</t>
    </r>
  </si>
  <si>
    <r>
      <t>Sin información</t>
    </r>
    <r>
      <rPr>
        <sz val="8"/>
        <color theme="1"/>
        <rFont val="Arial"/>
        <family val="2"/>
      </rPr>
      <t xml:space="preserve"> 3 </t>
    </r>
  </si>
  <si>
    <r>
      <t xml:space="preserve">Sin información </t>
    </r>
    <r>
      <rPr>
        <sz val="8"/>
        <rFont val="Arial"/>
        <family val="2"/>
      </rPr>
      <t>3</t>
    </r>
  </si>
  <si>
    <t>1 Por razones de reserva estadística en la publicación de microdatos anonimizados, las localidades 17- La Candelaria y 3 se agrupan en la localidad 3 ( Santa Fe)</t>
  </si>
  <si>
    <r>
      <t xml:space="preserve">Santafé </t>
    </r>
    <r>
      <rPr>
        <sz val="8"/>
        <color theme="1"/>
        <rFont val="Arial"/>
        <family val="2"/>
      </rPr>
      <t>1</t>
    </r>
  </si>
  <si>
    <r>
      <t xml:space="preserve">Sin información </t>
    </r>
    <r>
      <rPr>
        <sz val="8"/>
        <rFont val="Arial"/>
        <family val="2"/>
      </rPr>
      <t>2</t>
    </r>
  </si>
  <si>
    <r>
      <t>Sin información</t>
    </r>
    <r>
      <rPr>
        <sz val="8"/>
        <rFont val="Arial"/>
        <family val="2"/>
      </rPr>
      <t xml:space="preserve"> 3</t>
    </r>
  </si>
  <si>
    <t>% Cambio   '23/'22</t>
  </si>
  <si>
    <t>'23 como % de '22</t>
  </si>
  <si>
    <t>% Cambio   '22/'21</t>
  </si>
  <si>
    <r>
      <t>Santafé</t>
    </r>
    <r>
      <rPr>
        <sz val="8"/>
        <color theme="1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</si>
  <si>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Incluye: Oficinas, comercio, bodegas, y no comercializables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</si>
  <si>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Incluye: Oficinas, comercio, bodegas y no comercializables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</si>
</sst>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#,##0.000"/>
    <numFmt numFmtId="169" formatCode="0.0"/>
    <numFmt numFmtId="170" formatCode="0.0%"/>
    <numFmt numFmtId="171" formatCode="0.00000"/>
    <numFmt numFmtId="172" formatCode="0.000"/>
    <numFmt numFmtId="173" formatCode="_-* #,##0.00\ _€_-;\-* #,##0.00\ _€_-;_-* &quot;-&quot;??\ _€_-;_-@_-"/>
    <numFmt numFmtId="174" formatCode="_ * #,##0.00_ ;_ * \-#,##0.00_ ;_ * &quot;-&quot;??_ ;_ @_ "/>
    <numFmt numFmtId="175" formatCode="_(* #,##0_);_(* \(#,##0\);_(* &quot;-&quot;??_);_(@_)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4559"/>
      <name val="Calibri"/>
      <family val="2"/>
      <scheme val="minor"/>
    </font>
    <font>
      <b/>
      <sz val="10"/>
      <color rgb="FF00455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44A9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26" applyNumberFormat="0" applyAlignment="0" applyProtection="0"/>
    <xf numFmtId="0" fontId="14" fillId="21" borderId="27" applyNumberFormat="0" applyAlignment="0" applyProtection="0"/>
    <xf numFmtId="0" fontId="15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7" fillId="11" borderId="26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26" borderId="0" applyNumberFormat="0" applyBorder="0" applyAlignment="0" applyProtection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0" fontId="9" fillId="0" borderId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165" fontId="9" fillId="0" borderId="0" applyProtection="0"/>
    <xf numFmtId="0" fontId="9" fillId="0" borderId="0"/>
    <xf numFmtId="165" fontId="9" fillId="0" borderId="0" applyProtection="0"/>
    <xf numFmtId="165" fontId="9" fillId="0" borderId="0" applyProtection="0"/>
    <xf numFmtId="165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65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25" applyNumberFormat="0" applyFont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23" fillId="20" borderId="3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16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41" fontId="9" fillId="0" borderId="0" applyFont="0" applyFill="0" applyBorder="0" applyAlignment="0" applyProtection="0"/>
  </cellStyleXfs>
  <cellXfs count="427">
    <xf numFmtId="0" fontId="0" fillId="0" borderId="0" xfId="0"/>
    <xf numFmtId="0" fontId="1" fillId="2" borderId="12" xfId="1" applyFill="1" applyBorder="1" applyAlignment="1">
      <alignment vertical="center"/>
    </xf>
    <xf numFmtId="0" fontId="1" fillId="2" borderId="15" xfId="1" applyFill="1" applyBorder="1"/>
    <xf numFmtId="0" fontId="1" fillId="2" borderId="0" xfId="1" applyFill="1"/>
    <xf numFmtId="0" fontId="1" fillId="3" borderId="15" xfId="1" applyFill="1" applyBorder="1"/>
    <xf numFmtId="0" fontId="29" fillId="0" borderId="0" xfId="1" applyFont="1"/>
    <xf numFmtId="0" fontId="1" fillId="2" borderId="12" xfId="1" applyFill="1" applyBorder="1"/>
    <xf numFmtId="0" fontId="1" fillId="3" borderId="0" xfId="1" applyFill="1"/>
    <xf numFmtId="0" fontId="29" fillId="3" borderId="0" xfId="1" applyFont="1" applyFill="1"/>
    <xf numFmtId="0" fontId="1" fillId="0" borderId="0" xfId="1"/>
    <xf numFmtId="0" fontId="1" fillId="2" borderId="9" xfId="1" applyFill="1" applyBorder="1"/>
    <xf numFmtId="0" fontId="30" fillId="2" borderId="10" xfId="1" applyFont="1" applyFill="1" applyBorder="1" applyAlignment="1">
      <alignment horizontal="center"/>
    </xf>
    <xf numFmtId="0" fontId="30" fillId="2" borderId="11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13" xfId="1" applyFont="1" applyFill="1" applyBorder="1" applyAlignment="1">
      <alignment horizontal="center"/>
    </xf>
    <xf numFmtId="0" fontId="30" fillId="2" borderId="0" xfId="1" applyFont="1" applyFill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>
      <alignment horizontal="left"/>
    </xf>
    <xf numFmtId="0" fontId="30" fillId="2" borderId="0" xfId="2" applyFont="1" applyFill="1"/>
    <xf numFmtId="0" fontId="30" fillId="2" borderId="13" xfId="2" applyFont="1" applyFill="1" applyBorder="1"/>
    <xf numFmtId="0" fontId="18" fillId="0" borderId="0" xfId="13" applyFont="1" applyBorder="1" applyAlignment="1" applyProtection="1"/>
    <xf numFmtId="0" fontId="18" fillId="2" borderId="0" xfId="13" applyFont="1" applyFill="1" applyBorder="1" applyAlignment="1" applyProtection="1">
      <alignment horizontal="left"/>
    </xf>
    <xf numFmtId="0" fontId="18" fillId="2" borderId="0" xfId="13" applyFont="1" applyFill="1" applyBorder="1" applyAlignment="1" applyProtection="1"/>
    <xf numFmtId="0" fontId="1" fillId="2" borderId="13" xfId="1" applyFill="1" applyBorder="1"/>
    <xf numFmtId="0" fontId="18" fillId="2" borderId="13" xfId="13" applyFont="1" applyFill="1" applyBorder="1" applyAlignment="1" applyProtection="1">
      <alignment horizontal="left"/>
    </xf>
    <xf numFmtId="0" fontId="1" fillId="2" borderId="14" xfId="1" applyFill="1" applyBorder="1"/>
    <xf numFmtId="0" fontId="18" fillId="2" borderId="15" xfId="13" applyFont="1" applyFill="1" applyBorder="1" applyAlignment="1" applyProtection="1">
      <alignment horizontal="left"/>
    </xf>
    <xf numFmtId="0" fontId="31" fillId="2" borderId="15" xfId="13" applyFont="1" applyFill="1" applyBorder="1" applyAlignment="1" applyProtection="1"/>
    <xf numFmtId="0" fontId="31" fillId="2" borderId="16" xfId="13" applyFont="1" applyFill="1" applyBorder="1" applyAlignment="1" applyProtection="1"/>
    <xf numFmtId="0" fontId="32" fillId="3" borderId="9" xfId="1" applyFont="1" applyFill="1" applyBorder="1"/>
    <xf numFmtId="0" fontId="33" fillId="3" borderId="10" xfId="1" applyFont="1" applyFill="1" applyBorder="1" applyAlignment="1">
      <alignment horizontal="center"/>
    </xf>
    <xf numFmtId="0" fontId="33" fillId="3" borderId="11" xfId="1" applyFont="1" applyFill="1" applyBorder="1" applyAlignment="1">
      <alignment horizontal="center"/>
    </xf>
    <xf numFmtId="0" fontId="34" fillId="3" borderId="0" xfId="1" applyFont="1" applyFill="1"/>
    <xf numFmtId="0" fontId="34" fillId="2" borderId="0" xfId="1" applyFont="1" applyFill="1"/>
    <xf numFmtId="0" fontId="32" fillId="3" borderId="0" xfId="1" applyFont="1" applyFill="1"/>
    <xf numFmtId="0" fontId="32" fillId="3" borderId="12" xfId="1" applyFont="1" applyFill="1" applyBorder="1"/>
    <xf numFmtId="0" fontId="33" fillId="3" borderId="0" xfId="1" applyFont="1" applyFill="1" applyAlignment="1">
      <alignment horizontal="center"/>
    </xf>
    <xf numFmtId="0" fontId="33" fillId="3" borderId="13" xfId="1" applyFont="1" applyFill="1" applyBorder="1" applyAlignment="1">
      <alignment horizontal="center"/>
    </xf>
    <xf numFmtId="0" fontId="32" fillId="3" borderId="13" xfId="1" applyFont="1" applyFill="1" applyBorder="1"/>
    <xf numFmtId="168" fontId="34" fillId="2" borderId="0" xfId="1" applyNumberFormat="1" applyFont="1" applyFill="1"/>
    <xf numFmtId="0" fontId="33" fillId="3" borderId="0" xfId="2" applyFont="1" applyFill="1" applyAlignment="1">
      <alignment horizontal="center"/>
    </xf>
    <xf numFmtId="0" fontId="30" fillId="3" borderId="0" xfId="1" applyFont="1" applyFill="1"/>
    <xf numFmtId="0" fontId="30" fillId="3" borderId="0" xfId="2" applyFont="1" applyFill="1" applyAlignment="1">
      <alignment horizontal="center"/>
    </xf>
    <xf numFmtId="49" fontId="36" fillId="2" borderId="0" xfId="2" applyNumberFormat="1" applyFont="1" applyFill="1" applyAlignment="1">
      <alignment vertical="center" wrapText="1"/>
    </xf>
    <xf numFmtId="0" fontId="30" fillId="2" borderId="0" xfId="1" applyFont="1" applyFill="1" applyAlignment="1">
      <alignment vertical="center"/>
    </xf>
    <xf numFmtId="3" fontId="36" fillId="4" borderId="17" xfId="2" applyNumberFormat="1" applyFont="1" applyFill="1" applyBorder="1"/>
    <xf numFmtId="165" fontId="36" fillId="4" borderId="17" xfId="1" applyNumberFormat="1" applyFont="1" applyFill="1" applyBorder="1"/>
    <xf numFmtId="169" fontId="34" fillId="3" borderId="0" xfId="1" applyNumberFormat="1" applyFont="1" applyFill="1"/>
    <xf numFmtId="3" fontId="34" fillId="2" borderId="0" xfId="1" applyNumberFormat="1" applyFont="1" applyFill="1"/>
    <xf numFmtId="0" fontId="37" fillId="2" borderId="0" xfId="0" applyFont="1" applyFill="1" applyAlignment="1">
      <alignment horizontal="left" indent="1"/>
    </xf>
    <xf numFmtId="3" fontId="1" fillId="2" borderId="17" xfId="1" applyNumberFormat="1" applyFill="1" applyBorder="1"/>
    <xf numFmtId="3" fontId="36" fillId="4" borderId="17" xfId="1" applyNumberFormat="1" applyFont="1" applyFill="1" applyBorder="1"/>
    <xf numFmtId="165" fontId="1" fillId="3" borderId="17" xfId="2" applyNumberFormat="1" applyFont="1" applyFill="1" applyBorder="1"/>
    <xf numFmtId="3" fontId="37" fillId="2" borderId="0" xfId="1" applyNumberFormat="1" applyFont="1" applyFill="1"/>
    <xf numFmtId="0" fontId="37" fillId="2" borderId="0" xfId="1" applyFont="1" applyFill="1"/>
    <xf numFmtId="0" fontId="1" fillId="2" borderId="0" xfId="1" applyFill="1" applyAlignment="1">
      <alignment horizontal="left" vertical="center" indent="1"/>
    </xf>
    <xf numFmtId="165" fontId="1" fillId="3" borderId="0" xfId="2" applyNumberFormat="1" applyFont="1" applyFill="1"/>
    <xf numFmtId="9" fontId="1" fillId="3" borderId="0" xfId="3" applyFont="1" applyFill="1" applyBorder="1"/>
    <xf numFmtId="9" fontId="33" fillId="3" borderId="0" xfId="3" applyFont="1" applyFill="1" applyBorder="1"/>
    <xf numFmtId="165" fontId="30" fillId="2" borderId="7" xfId="2" applyNumberFormat="1" applyFont="1" applyFill="1" applyBorder="1"/>
    <xf numFmtId="165" fontId="30" fillId="3" borderId="17" xfId="2" applyNumberFormat="1" applyFont="1" applyFill="1" applyBorder="1"/>
    <xf numFmtId="165" fontId="36" fillId="4" borderId="2" xfId="2" applyNumberFormat="1" applyFont="1" applyFill="1" applyBorder="1"/>
    <xf numFmtId="165" fontId="33" fillId="3" borderId="0" xfId="2" applyNumberFormat="1" applyFont="1" applyFill="1"/>
    <xf numFmtId="0" fontId="1" fillId="2" borderId="0" xfId="1" applyFill="1" applyAlignment="1">
      <alignment vertical="center"/>
    </xf>
    <xf numFmtId="165" fontId="30" fillId="3" borderId="0" xfId="2" applyNumberFormat="1" applyFont="1" applyFill="1"/>
    <xf numFmtId="0" fontId="34" fillId="2" borderId="13" xfId="1" applyFont="1" applyFill="1" applyBorder="1" applyAlignment="1">
      <alignment vertical="center"/>
    </xf>
    <xf numFmtId="0" fontId="34" fillId="2" borderId="0" xfId="1" applyFont="1" applyFill="1" applyAlignment="1">
      <alignment vertical="center"/>
    </xf>
    <xf numFmtId="0" fontId="37" fillId="2" borderId="0" xfId="1" applyFont="1" applyFill="1" applyAlignment="1">
      <alignment vertical="center"/>
    </xf>
    <xf numFmtId="0" fontId="38" fillId="2" borderId="0" xfId="1" applyFont="1" applyFill="1" applyAlignment="1">
      <alignment vertical="center"/>
    </xf>
    <xf numFmtId="0" fontId="39" fillId="2" borderId="0" xfId="1" applyFont="1" applyFill="1" applyAlignment="1">
      <alignment vertical="center"/>
    </xf>
    <xf numFmtId="3" fontId="1" fillId="2" borderId="0" xfId="2" applyNumberFormat="1" applyFont="1" applyFill="1" applyAlignment="1">
      <alignment vertical="center"/>
    </xf>
    <xf numFmtId="3" fontId="30" fillId="2" borderId="0" xfId="2" applyNumberFormat="1" applyFont="1" applyFill="1" applyAlignment="1">
      <alignment vertical="center"/>
    </xf>
    <xf numFmtId="165" fontId="1" fillId="2" borderId="0" xfId="2" applyNumberFormat="1" applyFont="1" applyFill="1" applyAlignment="1">
      <alignment vertical="center"/>
    </xf>
    <xf numFmtId="165" fontId="30" fillId="2" borderId="0" xfId="2" applyNumberFormat="1" applyFont="1" applyFill="1"/>
    <xf numFmtId="165" fontId="36" fillId="4" borderId="2" xfId="1" applyNumberFormat="1" applyFont="1" applyFill="1" applyBorder="1"/>
    <xf numFmtId="3" fontId="1" fillId="2" borderId="15" xfId="2" applyNumberFormat="1" applyFont="1" applyFill="1" applyBorder="1" applyAlignment="1">
      <alignment vertical="center"/>
    </xf>
    <xf numFmtId="3" fontId="30" fillId="2" borderId="15" xfId="2" applyNumberFormat="1" applyFont="1" applyFill="1" applyBorder="1" applyAlignment="1">
      <alignment vertical="center"/>
    </xf>
    <xf numFmtId="165" fontId="1" fillId="2" borderId="15" xfId="2" applyNumberFormat="1" applyFont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34" fillId="2" borderId="16" xfId="1" applyFont="1" applyFill="1" applyBorder="1" applyAlignment="1">
      <alignment vertical="center"/>
    </xf>
    <xf numFmtId="0" fontId="1" fillId="2" borderId="6" xfId="1" applyFill="1" applyBorder="1" applyAlignment="1">
      <alignment vertical="center"/>
    </xf>
    <xf numFmtId="3" fontId="1" fillId="2" borderId="0" xfId="1" applyNumberFormat="1" applyFill="1" applyAlignment="1">
      <alignment vertical="center"/>
    </xf>
    <xf numFmtId="165" fontId="1" fillId="2" borderId="0" xfId="1" applyNumberFormat="1" applyFill="1" applyAlignment="1">
      <alignment vertical="center"/>
    </xf>
    <xf numFmtId="0" fontId="1" fillId="2" borderId="0" xfId="0" applyFont="1" applyFill="1"/>
    <xf numFmtId="1" fontId="1" fillId="2" borderId="0" xfId="1" applyNumberFormat="1" applyFill="1"/>
    <xf numFmtId="3" fontId="1" fillId="2" borderId="0" xfId="0" applyNumberFormat="1" applyFont="1" applyFill="1"/>
    <xf numFmtId="0" fontId="1" fillId="2" borderId="0" xfId="0" quotePrefix="1" applyFont="1" applyFill="1"/>
    <xf numFmtId="3" fontId="1" fillId="2" borderId="0" xfId="1" applyNumberFormat="1" applyFill="1"/>
    <xf numFmtId="17" fontId="1" fillId="2" borderId="0" xfId="1" applyNumberFormat="1" applyFill="1"/>
    <xf numFmtId="17" fontId="34" fillId="2" borderId="0" xfId="1" applyNumberFormat="1" applyFont="1" applyFill="1"/>
    <xf numFmtId="1" fontId="34" fillId="2" borderId="0" xfId="1" applyNumberFormat="1" applyFont="1" applyFill="1"/>
    <xf numFmtId="17" fontId="37" fillId="2" borderId="0" xfId="1" applyNumberFormat="1" applyFont="1" applyFill="1"/>
    <xf numFmtId="1" fontId="37" fillId="2" borderId="0" xfId="1" applyNumberFormat="1" applyFont="1" applyFill="1"/>
    <xf numFmtId="168" fontId="1" fillId="2" borderId="0" xfId="1" applyNumberFormat="1" applyFill="1"/>
    <xf numFmtId="49" fontId="30" fillId="2" borderId="0" xfId="2" applyNumberFormat="1" applyFont="1" applyFill="1" applyAlignment="1">
      <alignment vertical="center" wrapText="1"/>
    </xf>
    <xf numFmtId="169" fontId="1" fillId="3" borderId="0" xfId="1" applyNumberFormat="1" applyFill="1"/>
    <xf numFmtId="0" fontId="34" fillId="2" borderId="6" xfId="1" applyFont="1" applyFill="1" applyBorder="1" applyAlignment="1">
      <alignment vertical="center"/>
    </xf>
    <xf numFmtId="3" fontId="34" fillId="2" borderId="0" xfId="2" applyNumberFormat="1" applyFont="1" applyFill="1" applyAlignment="1">
      <alignment vertical="center"/>
    </xf>
    <xf numFmtId="3" fontId="36" fillId="2" borderId="0" xfId="2" applyNumberFormat="1" applyFont="1" applyFill="1" applyAlignment="1">
      <alignment vertical="center"/>
    </xf>
    <xf numFmtId="165" fontId="34" fillId="2" borderId="0" xfId="2" applyNumberFormat="1" applyFont="1" applyFill="1" applyAlignment="1">
      <alignment vertical="center"/>
    </xf>
    <xf numFmtId="0" fontId="32" fillId="0" borderId="12" xfId="1" applyFont="1" applyBorder="1"/>
    <xf numFmtId="0" fontId="30" fillId="0" borderId="0" xfId="1" applyFont="1"/>
    <xf numFmtId="0" fontId="32" fillId="0" borderId="13" xfId="1" applyFont="1" applyBorder="1"/>
    <xf numFmtId="0" fontId="34" fillId="0" borderId="0" xfId="1" applyFont="1"/>
    <xf numFmtId="0" fontId="32" fillId="0" borderId="0" xfId="1" applyFont="1"/>
    <xf numFmtId="3" fontId="34" fillId="2" borderId="0" xfId="0" applyNumberFormat="1" applyFont="1" applyFill="1"/>
    <xf numFmtId="0" fontId="34" fillId="2" borderId="0" xfId="0" quotePrefix="1" applyFont="1" applyFill="1"/>
    <xf numFmtId="0" fontId="34" fillId="2" borderId="0" xfId="0" applyFont="1" applyFill="1"/>
    <xf numFmtId="0" fontId="40" fillId="2" borderId="12" xfId="1" applyFont="1" applyFill="1" applyBorder="1" applyAlignment="1">
      <alignment vertical="center"/>
    </xf>
    <xf numFmtId="0" fontId="41" fillId="2" borderId="13" xfId="1" applyFont="1" applyFill="1" applyBorder="1" applyAlignment="1">
      <alignment vertical="center"/>
    </xf>
    <xf numFmtId="0" fontId="40" fillId="2" borderId="0" xfId="1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42" fillId="3" borderId="9" xfId="1" applyFont="1" applyFill="1" applyBorder="1"/>
    <xf numFmtId="0" fontId="43" fillId="3" borderId="10" xfId="1" applyFont="1" applyFill="1" applyBorder="1" applyAlignment="1">
      <alignment horizontal="center"/>
    </xf>
    <xf numFmtId="0" fontId="43" fillId="3" borderId="11" xfId="1" applyFont="1" applyFill="1" applyBorder="1" applyAlignment="1">
      <alignment horizontal="center"/>
    </xf>
    <xf numFmtId="0" fontId="40" fillId="3" borderId="0" xfId="1" applyFont="1" applyFill="1"/>
    <xf numFmtId="0" fontId="40" fillId="2" borderId="0" xfId="1" applyFont="1" applyFill="1"/>
    <xf numFmtId="0" fontId="42" fillId="3" borderId="0" xfId="1" applyFont="1" applyFill="1"/>
    <xf numFmtId="0" fontId="42" fillId="3" borderId="12" xfId="1" applyFont="1" applyFill="1" applyBorder="1"/>
    <xf numFmtId="0" fontId="43" fillId="3" borderId="0" xfId="1" applyFont="1" applyFill="1" applyAlignment="1">
      <alignment horizontal="center"/>
    </xf>
    <xf numFmtId="0" fontId="43" fillId="3" borderId="13" xfId="1" applyFont="1" applyFill="1" applyBorder="1" applyAlignment="1">
      <alignment horizontal="center"/>
    </xf>
    <xf numFmtId="0" fontId="42" fillId="3" borderId="13" xfId="1" applyFont="1" applyFill="1" applyBorder="1"/>
    <xf numFmtId="168" fontId="40" fillId="2" borderId="0" xfId="1" applyNumberFormat="1" applyFont="1" applyFill="1"/>
    <xf numFmtId="49" fontId="44" fillId="2" borderId="0" xfId="2" applyNumberFormat="1" applyFont="1" applyFill="1" applyAlignment="1">
      <alignment vertical="center" wrapText="1"/>
    </xf>
    <xf numFmtId="169" fontId="40" fillId="3" borderId="0" xfId="1" applyNumberFormat="1" applyFont="1" applyFill="1"/>
    <xf numFmtId="3" fontId="40" fillId="2" borderId="0" xfId="1" applyNumberFormat="1" applyFont="1" applyFill="1"/>
    <xf numFmtId="0" fontId="37" fillId="0" borderId="0" xfId="0" applyFont="1" applyAlignment="1">
      <alignment horizontal="left" indent="1"/>
    </xf>
    <xf numFmtId="0" fontId="41" fillId="2" borderId="0" xfId="1" applyFont="1" applyFill="1"/>
    <xf numFmtId="0" fontId="41" fillId="2" borderId="16" xfId="1" applyFont="1" applyFill="1" applyBorder="1" applyAlignment="1">
      <alignment vertical="center"/>
    </xf>
    <xf numFmtId="0" fontId="40" fillId="2" borderId="6" xfId="1" applyFont="1" applyFill="1" applyBorder="1" applyAlignment="1">
      <alignment vertical="center"/>
    </xf>
    <xf numFmtId="3" fontId="40" fillId="2" borderId="0" xfId="2" applyNumberFormat="1" applyFont="1" applyFill="1" applyAlignment="1">
      <alignment vertical="center"/>
    </xf>
    <xf numFmtId="3" fontId="44" fillId="2" borderId="0" xfId="2" applyNumberFormat="1" applyFont="1" applyFill="1" applyAlignment="1">
      <alignment vertical="center"/>
    </xf>
    <xf numFmtId="165" fontId="40" fillId="2" borderId="0" xfId="2" applyNumberFormat="1" applyFont="1" applyFill="1" applyAlignment="1">
      <alignment vertical="center"/>
    </xf>
    <xf numFmtId="3" fontId="40" fillId="2" borderId="0" xfId="1" applyNumberFormat="1" applyFont="1" applyFill="1" applyAlignment="1">
      <alignment vertical="center"/>
    </xf>
    <xf numFmtId="165" fontId="40" fillId="2" borderId="0" xfId="1" applyNumberFormat="1" applyFont="1" applyFill="1" applyAlignment="1">
      <alignment vertical="center"/>
    </xf>
    <xf numFmtId="0" fontId="40" fillId="2" borderId="0" xfId="0" applyFont="1" applyFill="1"/>
    <xf numFmtId="1" fontId="40" fillId="2" borderId="0" xfId="1" applyNumberFormat="1" applyFont="1" applyFill="1"/>
    <xf numFmtId="3" fontId="40" fillId="2" borderId="0" xfId="0" applyNumberFormat="1" applyFont="1" applyFill="1"/>
    <xf numFmtId="0" fontId="40" fillId="2" borderId="0" xfId="0" quotePrefix="1" applyFont="1" applyFill="1"/>
    <xf numFmtId="17" fontId="40" fillId="2" borderId="0" xfId="1" applyNumberFormat="1" applyFont="1" applyFill="1"/>
    <xf numFmtId="0" fontId="41" fillId="3" borderId="0" xfId="1" applyFont="1" applyFill="1"/>
    <xf numFmtId="170" fontId="1" fillId="3" borderId="0" xfId="30" applyNumberFormat="1" applyFont="1" applyFill="1"/>
    <xf numFmtId="0" fontId="32" fillId="3" borderId="18" xfId="1" applyFont="1" applyFill="1" applyBorder="1"/>
    <xf numFmtId="0" fontId="33" fillId="3" borderId="19" xfId="1" applyFont="1" applyFill="1" applyBorder="1" applyAlignment="1">
      <alignment horizontal="center"/>
    </xf>
    <xf numFmtId="0" fontId="33" fillId="3" borderId="20" xfId="1" applyFont="1" applyFill="1" applyBorder="1" applyAlignment="1">
      <alignment horizontal="center"/>
    </xf>
    <xf numFmtId="0" fontId="32" fillId="3" borderId="21" xfId="1" applyFont="1" applyFill="1" applyBorder="1"/>
    <xf numFmtId="0" fontId="33" fillId="3" borderId="22" xfId="1" applyFont="1" applyFill="1" applyBorder="1" applyAlignment="1">
      <alignment horizontal="center"/>
    </xf>
    <xf numFmtId="0" fontId="32" fillId="3" borderId="22" xfId="1" applyFont="1" applyFill="1" applyBorder="1"/>
    <xf numFmtId="0" fontId="1" fillId="2" borderId="21" xfId="1" applyFill="1" applyBorder="1" applyAlignment="1">
      <alignment vertical="center"/>
    </xf>
    <xf numFmtId="0" fontId="34" fillId="2" borderId="22" xfId="1" applyFont="1" applyFill="1" applyBorder="1" applyAlignment="1">
      <alignment vertical="center"/>
    </xf>
    <xf numFmtId="3" fontId="1" fillId="2" borderId="8" xfId="2" applyNumberFormat="1" applyFont="1" applyFill="1" applyBorder="1" applyAlignment="1">
      <alignment vertical="center"/>
    </xf>
    <xf numFmtId="3" fontId="30" fillId="2" borderId="8" xfId="2" applyNumberFormat="1" applyFont="1" applyFill="1" applyBorder="1" applyAlignment="1">
      <alignment vertical="center"/>
    </xf>
    <xf numFmtId="165" fontId="1" fillId="2" borderId="8" xfId="2" applyNumberFormat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34" fillId="2" borderId="23" xfId="1" applyFont="1" applyFill="1" applyBorder="1" applyAlignment="1">
      <alignment vertical="center"/>
    </xf>
    <xf numFmtId="0" fontId="32" fillId="3" borderId="21" xfId="1" applyFont="1" applyFill="1" applyBorder="1" applyAlignment="1">
      <alignment vertical="top"/>
    </xf>
    <xf numFmtId="0" fontId="32" fillId="3" borderId="22" xfId="1" applyFont="1" applyFill="1" applyBorder="1" applyAlignment="1">
      <alignment vertical="top"/>
    </xf>
    <xf numFmtId="0" fontId="1" fillId="3" borderId="0" xfId="1" applyFill="1" applyAlignment="1">
      <alignment vertical="top"/>
    </xf>
    <xf numFmtId="0" fontId="1" fillId="2" borderId="0" xfId="1" applyFill="1" applyAlignment="1">
      <alignment vertical="top"/>
    </xf>
    <xf numFmtId="0" fontId="1" fillId="0" borderId="21" xfId="1" applyBorder="1" applyAlignment="1">
      <alignment vertical="center"/>
    </xf>
    <xf numFmtId="165" fontId="30" fillId="0" borderId="0" xfId="2" applyNumberFormat="1" applyFont="1"/>
    <xf numFmtId="165" fontId="36" fillId="0" borderId="0" xfId="1" applyNumberFormat="1" applyFont="1"/>
    <xf numFmtId="165" fontId="1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0" fontId="34" fillId="0" borderId="22" xfId="1" applyFont="1" applyBorder="1" applyAlignment="1">
      <alignment vertical="center"/>
    </xf>
    <xf numFmtId="3" fontId="1" fillId="2" borderId="0" xfId="0" quotePrefix="1" applyNumberFormat="1" applyFont="1" applyFill="1"/>
    <xf numFmtId="0" fontId="1" fillId="0" borderId="12" xfId="1" applyBorder="1" applyAlignment="1">
      <alignment vertical="center"/>
    </xf>
    <xf numFmtId="0" fontId="36" fillId="2" borderId="0" xfId="1" applyFont="1" applyFill="1"/>
    <xf numFmtId="169" fontId="1" fillId="2" borderId="0" xfId="1" applyNumberFormat="1" applyFill="1"/>
    <xf numFmtId="172" fontId="1" fillId="2" borderId="0" xfId="1" applyNumberFormat="1" applyFill="1"/>
    <xf numFmtId="0" fontId="1" fillId="3" borderId="15" xfId="1" applyFill="1" applyBorder="1" applyAlignment="1">
      <alignment vertical="center"/>
    </xf>
    <xf numFmtId="0" fontId="46" fillId="2" borderId="0" xfId="1" applyFont="1" applyFill="1"/>
    <xf numFmtId="171" fontId="1" fillId="3" borderId="0" xfId="1" applyNumberFormat="1" applyFill="1"/>
    <xf numFmtId="165" fontId="1" fillId="2" borderId="0" xfId="1" applyNumberFormat="1" applyFill="1"/>
    <xf numFmtId="165" fontId="32" fillId="3" borderId="0" xfId="3" applyNumberFormat="1" applyFont="1" applyFill="1" applyBorder="1"/>
    <xf numFmtId="0" fontId="1" fillId="2" borderId="9" xfId="1" applyFill="1" applyBorder="1" applyAlignment="1">
      <alignment vertical="center"/>
    </xf>
    <xf numFmtId="0" fontId="30" fillId="2" borderId="10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vertical="center"/>
    </xf>
    <xf numFmtId="0" fontId="30" fillId="2" borderId="11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2" borderId="13" xfId="1" applyFont="1" applyFill="1" applyBorder="1" applyAlignment="1">
      <alignment horizontal="center" vertical="center"/>
    </xf>
    <xf numFmtId="0" fontId="1" fillId="2" borderId="13" xfId="1" applyFill="1" applyBorder="1" applyAlignment="1">
      <alignment vertical="center"/>
    </xf>
    <xf numFmtId="0" fontId="30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 wrapText="1"/>
    </xf>
    <xf numFmtId="49" fontId="30" fillId="3" borderId="0" xfId="2" applyNumberFormat="1" applyFont="1" applyFill="1" applyAlignment="1">
      <alignment horizontal="center" vertical="center" wrapText="1"/>
    </xf>
    <xf numFmtId="3" fontId="1" fillId="2" borderId="17" xfId="2" applyNumberFormat="1" applyFont="1" applyFill="1" applyBorder="1" applyAlignment="1">
      <alignment vertical="center"/>
    </xf>
    <xf numFmtId="3" fontId="36" fillId="4" borderId="17" xfId="2" applyNumberFormat="1" applyFont="1" applyFill="1" applyBorder="1" applyAlignment="1">
      <alignment vertical="center"/>
    </xf>
    <xf numFmtId="0" fontId="30" fillId="0" borderId="0" xfId="1" applyFont="1" applyAlignment="1">
      <alignment vertical="center"/>
    </xf>
    <xf numFmtId="3" fontId="36" fillId="0" borderId="0" xfId="2" applyNumberFormat="1" applyFont="1" applyAlignment="1">
      <alignment vertical="center"/>
    </xf>
    <xf numFmtId="0" fontId="1" fillId="0" borderId="13" xfId="1" applyBorder="1" applyAlignment="1">
      <alignment vertical="center"/>
    </xf>
    <xf numFmtId="0" fontId="1" fillId="2" borderId="16" xfId="1" applyFill="1" applyBorder="1" applyAlignment="1">
      <alignment vertical="center"/>
    </xf>
    <xf numFmtId="3" fontId="34" fillId="2" borderId="0" xfId="1" applyNumberFormat="1" applyFont="1" applyFill="1" applyAlignment="1">
      <alignment vertical="center"/>
    </xf>
    <xf numFmtId="0" fontId="29" fillId="2" borderId="0" xfId="1" applyFont="1" applyFill="1"/>
    <xf numFmtId="0" fontId="29" fillId="2" borderId="0" xfId="0" applyFont="1" applyFill="1"/>
    <xf numFmtId="17" fontId="29" fillId="2" borderId="0" xfId="1" applyNumberFormat="1" applyFont="1" applyFill="1"/>
    <xf numFmtId="3" fontId="29" fillId="0" borderId="0" xfId="1" applyNumberFormat="1" applyFont="1"/>
    <xf numFmtId="165" fontId="47" fillId="0" borderId="0" xfId="2" applyNumberFormat="1" applyFont="1"/>
    <xf numFmtId="165" fontId="36" fillId="0" borderId="0" xfId="2" applyNumberFormat="1" applyFont="1"/>
    <xf numFmtId="9" fontId="32" fillId="3" borderId="0" xfId="3" applyFont="1" applyFill="1" applyBorder="1"/>
    <xf numFmtId="0" fontId="33" fillId="3" borderId="0" xfId="1" applyFont="1" applyFill="1"/>
    <xf numFmtId="0" fontId="32" fillId="2" borderId="12" xfId="1" applyFont="1" applyFill="1" applyBorder="1"/>
    <xf numFmtId="3" fontId="32" fillId="2" borderId="0" xfId="2" applyNumberFormat="1" applyFont="1" applyFill="1"/>
    <xf numFmtId="3" fontId="33" fillId="2" borderId="0" xfId="2" applyNumberFormat="1" applyFont="1" applyFill="1"/>
    <xf numFmtId="165" fontId="32" fillId="2" borderId="0" xfId="2" applyNumberFormat="1" applyFont="1" applyFill="1"/>
    <xf numFmtId="165" fontId="33" fillId="2" borderId="0" xfId="2" applyNumberFormat="1" applyFont="1" applyFill="1"/>
    <xf numFmtId="0" fontId="32" fillId="3" borderId="16" xfId="1" applyFont="1" applyFill="1" applyBorder="1"/>
    <xf numFmtId="1" fontId="29" fillId="2" borderId="0" xfId="1" applyNumberFormat="1" applyFont="1" applyFill="1"/>
    <xf numFmtId="0" fontId="38" fillId="2" borderId="0" xfId="1" applyFont="1" applyFill="1"/>
    <xf numFmtId="0" fontId="38" fillId="0" borderId="0" xfId="1" applyFont="1"/>
    <xf numFmtId="0" fontId="37" fillId="0" borderId="0" xfId="1" applyFont="1"/>
    <xf numFmtId="0" fontId="32" fillId="3" borderId="3" xfId="1" applyFont="1" applyFill="1" applyBorder="1"/>
    <xf numFmtId="0" fontId="33" fillId="3" borderId="4" xfId="1" applyFont="1" applyFill="1" applyBorder="1" applyAlignment="1">
      <alignment horizontal="center"/>
    </xf>
    <xf numFmtId="0" fontId="33" fillId="3" borderId="5" xfId="1" applyFont="1" applyFill="1" applyBorder="1" applyAlignment="1">
      <alignment horizontal="center"/>
    </xf>
    <xf numFmtId="3" fontId="29" fillId="2" borderId="0" xfId="0" applyNumberFormat="1" applyFont="1" applyFill="1"/>
    <xf numFmtId="3" fontId="30" fillId="3" borderId="17" xfId="2" applyNumberFormat="1" applyFont="1" applyFill="1" applyBorder="1"/>
    <xf numFmtId="3" fontId="33" fillId="0" borderId="0" xfId="2" applyNumberFormat="1" applyFont="1"/>
    <xf numFmtId="0" fontId="32" fillId="3" borderId="15" xfId="1" applyFont="1" applyFill="1" applyBorder="1"/>
    <xf numFmtId="3" fontId="29" fillId="0" borderId="0" xfId="0" quotePrefix="1" applyNumberFormat="1" applyFont="1"/>
    <xf numFmtId="3" fontId="37" fillId="2" borderId="0" xfId="0" applyNumberFormat="1" applyFont="1" applyFill="1"/>
    <xf numFmtId="0" fontId="37" fillId="2" borderId="0" xfId="0" applyFont="1" applyFill="1"/>
    <xf numFmtId="1" fontId="38" fillId="2" borderId="0" xfId="1" applyNumberFormat="1" applyFont="1" applyFill="1"/>
    <xf numFmtId="3" fontId="38" fillId="2" borderId="0" xfId="1" applyNumberFormat="1" applyFont="1" applyFill="1"/>
    <xf numFmtId="17" fontId="38" fillId="2" borderId="0" xfId="1" applyNumberFormat="1" applyFont="1" applyFill="1"/>
    <xf numFmtId="41" fontId="29" fillId="0" borderId="0" xfId="338" applyFont="1" applyFill="1"/>
    <xf numFmtId="3" fontId="34" fillId="0" borderId="0" xfId="1" applyNumberFormat="1" applyFont="1"/>
    <xf numFmtId="0" fontId="32" fillId="2" borderId="0" xfId="1" applyFont="1" applyFill="1"/>
    <xf numFmtId="0" fontId="39" fillId="0" borderId="0" xfId="1" applyFont="1"/>
    <xf numFmtId="3" fontId="29" fillId="2" borderId="0" xfId="1" applyNumberFormat="1" applyFont="1" applyFill="1"/>
    <xf numFmtId="3" fontId="1" fillId="0" borderId="0" xfId="1" applyNumberFormat="1"/>
    <xf numFmtId="169" fontId="29" fillId="0" borderId="0" xfId="1" applyNumberFormat="1" applyFont="1"/>
    <xf numFmtId="165" fontId="47" fillId="3" borderId="0" xfId="2" applyNumberFormat="1" applyFont="1" applyFill="1"/>
    <xf numFmtId="1" fontId="29" fillId="0" borderId="0" xfId="1" applyNumberFormat="1" applyFont="1"/>
    <xf numFmtId="9" fontId="33" fillId="2" borderId="0" xfId="3" applyFont="1" applyFill="1" applyBorder="1"/>
    <xf numFmtId="0" fontId="30" fillId="2" borderId="10" xfId="1" applyFont="1" applyFill="1" applyBorder="1"/>
    <xf numFmtId="3" fontId="49" fillId="2" borderId="0" xfId="0" applyNumberFormat="1" applyFont="1" applyFill="1"/>
    <xf numFmtId="3" fontId="41" fillId="2" borderId="0" xfId="0" applyNumberFormat="1" applyFont="1" applyFill="1"/>
    <xf numFmtId="165" fontId="1" fillId="2" borderId="17" xfId="2" applyNumberFormat="1" applyFont="1" applyFill="1" applyBorder="1"/>
    <xf numFmtId="3" fontId="45" fillId="0" borderId="0" xfId="0" applyNumberFormat="1" applyFont="1"/>
    <xf numFmtId="0" fontId="1" fillId="2" borderId="0" xfId="1" applyFill="1" applyAlignment="1">
      <alignment wrapText="1"/>
    </xf>
    <xf numFmtId="3" fontId="37" fillId="0" borderId="0" xfId="2" applyNumberFormat="1" applyFont="1"/>
    <xf numFmtId="3" fontId="48" fillId="0" borderId="0" xfId="2" applyNumberFormat="1" applyFont="1"/>
    <xf numFmtId="3" fontId="30" fillId="2" borderId="0" xfId="2" applyNumberFormat="1" applyFont="1" applyFill="1"/>
    <xf numFmtId="165" fontId="1" fillId="2" borderId="0" xfId="2" applyNumberFormat="1" applyFont="1" applyFill="1"/>
    <xf numFmtId="3" fontId="1" fillId="2" borderId="0" xfId="2" applyNumberFormat="1" applyFont="1" applyFill="1"/>
    <xf numFmtId="0" fontId="1" fillId="2" borderId="16" xfId="1" applyFill="1" applyBorder="1"/>
    <xf numFmtId="3" fontId="1" fillId="3" borderId="17" xfId="2" applyNumberFormat="1" applyFont="1" applyFill="1" applyBorder="1"/>
    <xf numFmtId="0" fontId="52" fillId="3" borderId="14" xfId="1" applyFont="1" applyFill="1" applyBorder="1"/>
    <xf numFmtId="0" fontId="52" fillId="3" borderId="12" xfId="1" applyFont="1" applyFill="1" applyBorder="1"/>
    <xf numFmtId="0" fontId="54" fillId="2" borderId="0" xfId="1" applyFont="1" applyFill="1"/>
    <xf numFmtId="0" fontId="52" fillId="0" borderId="12" xfId="1" applyFont="1" applyBorder="1"/>
    <xf numFmtId="0" fontId="52" fillId="2" borderId="24" xfId="1" applyFont="1" applyFill="1" applyBorder="1"/>
    <xf numFmtId="0" fontId="52" fillId="2" borderId="12" xfId="1" applyFont="1" applyFill="1" applyBorder="1" applyAlignment="1">
      <alignment vertical="center"/>
    </xf>
    <xf numFmtId="0" fontId="52" fillId="3" borderId="14" xfId="1" applyFont="1" applyFill="1" applyBorder="1" applyAlignment="1">
      <alignment vertical="center"/>
    </xf>
    <xf numFmtId="0" fontId="52" fillId="3" borderId="12" xfId="1" applyFont="1" applyFill="1" applyBorder="1" applyAlignment="1">
      <alignment vertical="center"/>
    </xf>
    <xf numFmtId="0" fontId="52" fillId="2" borderId="12" xfId="1" applyFont="1" applyFill="1" applyBorder="1"/>
    <xf numFmtId="0" fontId="52" fillId="3" borderId="21" xfId="1" applyFont="1" applyFill="1" applyBorder="1"/>
    <xf numFmtId="0" fontId="52" fillId="2" borderId="21" xfId="1" applyFont="1" applyFill="1" applyBorder="1" applyAlignment="1">
      <alignment vertical="center"/>
    </xf>
    <xf numFmtId="0" fontId="52" fillId="2" borderId="0" xfId="1" applyFont="1" applyFill="1"/>
    <xf numFmtId="0" fontId="52" fillId="2" borderId="0" xfId="1" applyFont="1" applyFill="1" applyAlignment="1">
      <alignment vertical="center"/>
    </xf>
    <xf numFmtId="3" fontId="52" fillId="2" borderId="15" xfId="2" applyNumberFormat="1" applyFont="1" applyFill="1" applyBorder="1" applyAlignment="1">
      <alignment vertical="center"/>
    </xf>
    <xf numFmtId="3" fontId="48" fillId="0" borderId="17" xfId="2" applyNumberFormat="1" applyFont="1" applyBorder="1"/>
    <xf numFmtId="3" fontId="1" fillId="0" borderId="17" xfId="2" applyNumberFormat="1" applyFont="1" applyBorder="1"/>
    <xf numFmtId="0" fontId="52" fillId="3" borderId="0" xfId="1" applyFont="1" applyFill="1"/>
    <xf numFmtId="0" fontId="52" fillId="2" borderId="15" xfId="1" applyFont="1" applyFill="1" applyBorder="1"/>
    <xf numFmtId="0" fontId="29" fillId="2" borderId="0" xfId="1" applyFont="1" applyFill="1" applyAlignment="1">
      <alignment vertical="center"/>
    </xf>
    <xf numFmtId="3" fontId="29" fillId="2" borderId="0" xfId="1" applyNumberFormat="1" applyFont="1" applyFill="1" applyAlignment="1">
      <alignment vertical="center"/>
    </xf>
    <xf numFmtId="0" fontId="29" fillId="0" borderId="0" xfId="1" applyFont="1" applyAlignment="1">
      <alignment vertical="center"/>
    </xf>
    <xf numFmtId="49" fontId="47" fillId="2" borderId="0" xfId="2" applyNumberFormat="1" applyFont="1" applyFill="1" applyAlignment="1">
      <alignment vertical="center" wrapText="1"/>
    </xf>
    <xf numFmtId="169" fontId="29" fillId="3" borderId="0" xfId="1" applyNumberFormat="1" applyFont="1" applyFill="1"/>
    <xf numFmtId="0" fontId="29" fillId="3" borderId="0" xfId="1" applyFont="1" applyFill="1" applyAlignment="1">
      <alignment vertical="top"/>
    </xf>
    <xf numFmtId="0" fontId="29" fillId="2" borderId="0" xfId="1" applyFont="1" applyFill="1" applyAlignment="1">
      <alignment vertical="top"/>
    </xf>
    <xf numFmtId="168" fontId="29" fillId="2" borderId="0" xfId="1" applyNumberFormat="1" applyFont="1" applyFill="1"/>
    <xf numFmtId="170" fontId="29" fillId="3" borderId="0" xfId="30" applyNumberFormat="1" applyFont="1" applyFill="1"/>
    <xf numFmtId="0" fontId="1" fillId="2" borderId="0" xfId="1" applyFont="1" applyFill="1" applyAlignment="1">
      <alignment vertical="center"/>
    </xf>
    <xf numFmtId="0" fontId="1" fillId="3" borderId="0" xfId="1" applyFont="1" applyFill="1"/>
    <xf numFmtId="0" fontId="1" fillId="2" borderId="0" xfId="1" applyFont="1" applyFill="1"/>
    <xf numFmtId="9" fontId="1" fillId="2" borderId="0" xfId="30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0" fontId="1" fillId="2" borderId="0" xfId="1" applyFill="1" applyBorder="1" applyAlignment="1">
      <alignment vertical="center"/>
    </xf>
    <xf numFmtId="3" fontId="1" fillId="2" borderId="0" xfId="1" applyNumberFormat="1" applyFill="1" applyBorder="1" applyAlignment="1">
      <alignment vertical="center"/>
    </xf>
    <xf numFmtId="0" fontId="34" fillId="2" borderId="0" xfId="1" applyFont="1" applyFill="1" applyBorder="1" applyAlignment="1">
      <alignment vertical="center"/>
    </xf>
    <xf numFmtId="3" fontId="1" fillId="2" borderId="0" xfId="2" applyNumberFormat="1" applyFont="1" applyFill="1" applyBorder="1" applyAlignment="1">
      <alignment vertical="center"/>
    </xf>
    <xf numFmtId="3" fontId="36" fillId="28" borderId="17" xfId="2" applyNumberFormat="1" applyFont="1" applyFill="1" applyBorder="1"/>
    <xf numFmtId="165" fontId="36" fillId="28" borderId="17" xfId="2" applyNumberFormat="1" applyFont="1" applyFill="1" applyBorder="1"/>
    <xf numFmtId="3" fontId="48" fillId="0" borderId="34" xfId="2" applyNumberFormat="1" applyFont="1" applyBorder="1"/>
    <xf numFmtId="3" fontId="1" fillId="0" borderId="34" xfId="2" applyNumberFormat="1" applyFont="1" applyBorder="1"/>
    <xf numFmtId="165" fontId="36" fillId="28" borderId="35" xfId="2" applyNumberFormat="1" applyFont="1" applyFill="1" applyBorder="1"/>
    <xf numFmtId="3" fontId="36" fillId="28" borderId="0" xfId="2" applyNumberFormat="1" applyFont="1" applyFill="1" applyBorder="1"/>
    <xf numFmtId="3" fontId="1" fillId="0" borderId="17" xfId="1" applyNumberFormat="1" applyFill="1" applyBorder="1"/>
    <xf numFmtId="165" fontId="36" fillId="28" borderId="17" xfId="1" applyNumberFormat="1" applyFont="1" applyFill="1" applyBorder="1"/>
    <xf numFmtId="3" fontId="36" fillId="28" borderId="17" xfId="1" applyNumberFormat="1" applyFont="1" applyFill="1" applyBorder="1"/>
    <xf numFmtId="165" fontId="36" fillId="28" borderId="2" xfId="2" applyNumberFormat="1" applyFont="1" applyFill="1" applyBorder="1"/>
    <xf numFmtId="3" fontId="36" fillId="28" borderId="34" xfId="2" applyNumberFormat="1" applyFont="1" applyFill="1" applyBorder="1"/>
    <xf numFmtId="3" fontId="1" fillId="2" borderId="34" xfId="1" applyNumberFormat="1" applyFill="1" applyBorder="1"/>
    <xf numFmtId="165" fontId="36" fillId="28" borderId="35" xfId="1" applyNumberFormat="1" applyFont="1" applyFill="1" applyBorder="1"/>
    <xf numFmtId="165" fontId="1" fillId="3" borderId="35" xfId="2" applyNumberFormat="1" applyFont="1" applyFill="1" applyBorder="1"/>
    <xf numFmtId="3" fontId="36" fillId="28" borderId="0" xfId="1" applyNumberFormat="1" applyFont="1" applyFill="1" applyBorder="1"/>
    <xf numFmtId="165" fontId="36" fillId="28" borderId="2" xfId="1" applyNumberFormat="1" applyFont="1" applyFill="1" applyBorder="1"/>
    <xf numFmtId="0" fontId="34" fillId="28" borderId="22" xfId="1" applyFont="1" applyFill="1" applyBorder="1" applyAlignment="1">
      <alignment vertical="center"/>
    </xf>
    <xf numFmtId="3" fontId="1" fillId="2" borderId="36" xfId="1" applyNumberFormat="1" applyFill="1" applyBorder="1"/>
    <xf numFmtId="165" fontId="1" fillId="3" borderId="36" xfId="2" applyNumberFormat="1" applyFont="1" applyFill="1" applyBorder="1"/>
    <xf numFmtId="165" fontId="36" fillId="28" borderId="0" xfId="1" applyNumberFormat="1" applyFont="1" applyFill="1" applyBorder="1"/>
    <xf numFmtId="3" fontId="1" fillId="2" borderId="14" xfId="1" applyNumberFormat="1" applyFill="1" applyBorder="1"/>
    <xf numFmtId="165" fontId="1" fillId="3" borderId="16" xfId="2" applyNumberFormat="1" applyFont="1" applyFill="1" applyBorder="1"/>
    <xf numFmtId="165" fontId="30" fillId="3" borderId="34" xfId="2" applyNumberFormat="1" applyFont="1" applyFill="1" applyBorder="1"/>
    <xf numFmtId="3" fontId="36" fillId="28" borderId="37" xfId="2" applyNumberFormat="1" applyFont="1" applyFill="1" applyBorder="1"/>
    <xf numFmtId="3" fontId="1" fillId="0" borderId="17" xfId="2" applyNumberFormat="1" applyFont="1" applyFill="1" applyBorder="1"/>
    <xf numFmtId="0" fontId="1" fillId="2" borderId="0" xfId="1" applyFill="1" applyAlignment="1">
      <alignment vertical="center" wrapText="1"/>
    </xf>
    <xf numFmtId="0" fontId="48" fillId="2" borderId="0" xfId="0" applyFont="1" applyFill="1" applyAlignment="1">
      <alignment horizontal="center" vertical="center" wrapText="1"/>
    </xf>
    <xf numFmtId="0" fontId="37" fillId="2" borderId="0" xfId="0" quotePrefix="1" applyFont="1" applyFill="1" applyAlignment="1">
      <alignment horizontal="right"/>
    </xf>
    <xf numFmtId="1" fontId="37" fillId="2" borderId="0" xfId="0" quotePrefix="1" applyNumberFormat="1" applyFont="1" applyFill="1" applyAlignment="1">
      <alignment horizontal="right" vertical="center"/>
    </xf>
    <xf numFmtId="0" fontId="37" fillId="2" borderId="0" xfId="0" quotePrefix="1" applyFont="1" applyFill="1"/>
    <xf numFmtId="0" fontId="1" fillId="0" borderId="0" xfId="1" applyFill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3" fontId="34" fillId="0" borderId="0" xfId="0" quotePrefix="1" applyNumberFormat="1" applyFont="1" applyFill="1"/>
    <xf numFmtId="1" fontId="1" fillId="2" borderId="0" xfId="1" applyNumberFormat="1" applyFill="1" applyAlignment="1">
      <alignment vertical="center"/>
    </xf>
    <xf numFmtId="1" fontId="1" fillId="3" borderId="0" xfId="1" applyNumberFormat="1" applyFill="1"/>
    <xf numFmtId="0" fontId="55" fillId="2" borderId="12" xfId="1" applyFont="1" applyFill="1" applyBorder="1" applyAlignment="1">
      <alignment vertical="center"/>
    </xf>
    <xf numFmtId="0" fontId="49" fillId="2" borderId="0" xfId="1" applyFont="1" applyFill="1" applyAlignment="1">
      <alignment vertical="center"/>
    </xf>
    <xf numFmtId="3" fontId="29" fillId="2" borderId="0" xfId="2" applyNumberFormat="1" applyFont="1" applyFill="1" applyAlignment="1">
      <alignment vertical="center"/>
    </xf>
    <xf numFmtId="0" fontId="1" fillId="2" borderId="0" xfId="1" quotePrefix="1" applyFill="1" applyAlignment="1">
      <alignment horizontal="left" vertical="center" indent="1"/>
    </xf>
    <xf numFmtId="165" fontId="1" fillId="0" borderId="35" xfId="2" applyNumberFormat="1" applyFont="1" applyFill="1" applyBorder="1"/>
    <xf numFmtId="165" fontId="36" fillId="28" borderId="0" xfId="2" applyNumberFormat="1" applyFont="1" applyFill="1" applyBorder="1"/>
    <xf numFmtId="169" fontId="48" fillId="2" borderId="0" xfId="0" applyNumberFormat="1" applyFont="1" applyFill="1" applyAlignment="1">
      <alignment horizontal="center" vertical="center"/>
    </xf>
    <xf numFmtId="2" fontId="1" fillId="2" borderId="0" xfId="1" applyNumberFormat="1" applyFill="1" applyAlignment="1">
      <alignment vertical="center"/>
    </xf>
    <xf numFmtId="169" fontId="1" fillId="2" borderId="0" xfId="1" applyNumberFormat="1" applyFill="1" applyAlignment="1">
      <alignment vertical="center"/>
    </xf>
    <xf numFmtId="169" fontId="29" fillId="2" borderId="0" xfId="1" applyNumberFormat="1" applyFont="1" applyFill="1" applyAlignment="1">
      <alignment vertical="center"/>
    </xf>
    <xf numFmtId="170" fontId="1" fillId="2" borderId="0" xfId="30" applyNumberFormat="1" applyFont="1" applyFill="1" applyAlignment="1">
      <alignment vertical="center"/>
    </xf>
    <xf numFmtId="170" fontId="1" fillId="2" borderId="0" xfId="1" applyNumberFormat="1" applyFill="1" applyAlignment="1">
      <alignment vertical="center"/>
    </xf>
    <xf numFmtId="165" fontId="1" fillId="2" borderId="34" xfId="1" applyNumberFormat="1" applyFill="1" applyBorder="1"/>
    <xf numFmtId="9" fontId="29" fillId="2" borderId="0" xfId="30" applyFont="1" applyFill="1"/>
    <xf numFmtId="3" fontId="57" fillId="0" borderId="0" xfId="0" applyNumberFormat="1" applyFont="1"/>
    <xf numFmtId="165" fontId="1" fillId="0" borderId="0" xfId="2" applyNumberFormat="1" applyFont="1" applyFill="1"/>
    <xf numFmtId="165" fontId="36" fillId="0" borderId="35" xfId="2" applyNumberFormat="1" applyFont="1" applyFill="1" applyBorder="1"/>
    <xf numFmtId="165" fontId="1" fillId="0" borderId="17" xfId="2" applyNumberFormat="1" applyFont="1" applyFill="1" applyBorder="1"/>
    <xf numFmtId="3" fontId="37" fillId="0" borderId="17" xfId="2" applyNumberFormat="1" applyFont="1" applyFill="1" applyBorder="1"/>
    <xf numFmtId="165" fontId="37" fillId="0" borderId="17" xfId="2" applyNumberFormat="1" applyFont="1" applyFill="1" applyBorder="1"/>
    <xf numFmtId="3" fontId="1" fillId="2" borderId="17" xfId="2" applyNumberFormat="1" applyFont="1" applyFill="1" applyBorder="1"/>
    <xf numFmtId="0" fontId="1" fillId="0" borderId="0" xfId="1" applyFill="1"/>
    <xf numFmtId="168" fontId="1" fillId="0" borderId="0" xfId="1" applyNumberFormat="1" applyFill="1"/>
    <xf numFmtId="0" fontId="29" fillId="0" borderId="0" xfId="1" applyFont="1" applyFill="1"/>
    <xf numFmtId="49" fontId="47" fillId="0" borderId="0" xfId="2" applyNumberFormat="1" applyFont="1" applyFill="1" applyAlignment="1">
      <alignment vertical="center" wrapText="1"/>
    </xf>
    <xf numFmtId="169" fontId="29" fillId="0" borderId="0" xfId="1" applyNumberFormat="1" applyFont="1" applyFill="1"/>
    <xf numFmtId="3" fontId="29" fillId="0" borderId="0" xfId="1" applyNumberFormat="1" applyFont="1" applyFill="1"/>
    <xf numFmtId="0" fontId="33" fillId="3" borderId="0" xfId="1" applyFont="1" applyFill="1" applyBorder="1" applyAlignment="1">
      <alignment horizontal="center"/>
    </xf>
    <xf numFmtId="0" fontId="33" fillId="3" borderId="0" xfId="2" applyFont="1" applyFill="1" applyBorder="1" applyAlignment="1">
      <alignment horizontal="center"/>
    </xf>
    <xf numFmtId="0" fontId="32" fillId="3" borderId="0" xfId="1" applyFont="1" applyFill="1" applyBorder="1"/>
    <xf numFmtId="0" fontId="30" fillId="3" borderId="0" xfId="1" applyFont="1" applyFill="1" applyBorder="1"/>
    <xf numFmtId="0" fontId="30" fillId="3" borderId="0" xfId="2" applyFont="1" applyFill="1" applyBorder="1" applyAlignment="1">
      <alignment horizontal="center"/>
    </xf>
    <xf numFmtId="0" fontId="30" fillId="2" borderId="0" xfId="1" applyFont="1" applyFill="1" applyBorder="1" applyAlignment="1">
      <alignment vertical="center"/>
    </xf>
    <xf numFmtId="0" fontId="37" fillId="2" borderId="0" xfId="0" applyFont="1" applyFill="1" applyBorder="1"/>
    <xf numFmtId="0" fontId="1" fillId="3" borderId="0" xfId="1" applyFill="1" applyBorder="1"/>
    <xf numFmtId="165" fontId="1" fillId="3" borderId="0" xfId="2" applyNumberFormat="1" applyFont="1" applyFill="1" applyBorder="1"/>
    <xf numFmtId="165" fontId="33" fillId="3" borderId="0" xfId="2" applyNumberFormat="1" applyFont="1" applyFill="1" applyBorder="1"/>
    <xf numFmtId="165" fontId="30" fillId="3" borderId="0" xfId="2" applyNumberFormat="1" applyFont="1" applyFill="1" applyBorder="1"/>
    <xf numFmtId="3" fontId="30" fillId="2" borderId="0" xfId="2" applyNumberFormat="1" applyFont="1" applyFill="1" applyBorder="1" applyAlignment="1">
      <alignment vertical="center"/>
    </xf>
    <xf numFmtId="165" fontId="1" fillId="2" borderId="0" xfId="2" applyNumberFormat="1" applyFont="1" applyFill="1" applyBorder="1" applyAlignment="1">
      <alignment vertical="center"/>
    </xf>
    <xf numFmtId="165" fontId="30" fillId="2" borderId="0" xfId="2" applyNumberFormat="1" applyFont="1" applyFill="1" applyBorder="1"/>
    <xf numFmtId="0" fontId="30" fillId="0" borderId="0" xfId="1" applyFont="1" applyBorder="1"/>
    <xf numFmtId="165" fontId="30" fillId="0" borderId="0" xfId="2" applyNumberFormat="1" applyFont="1" applyBorder="1"/>
    <xf numFmtId="165" fontId="36" fillId="0" borderId="0" xfId="1" applyNumberFormat="1" applyFont="1" applyBorder="1"/>
    <xf numFmtId="165" fontId="1" fillId="0" borderId="0" xfId="2" applyNumberFormat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2" fillId="3" borderId="38" xfId="1" applyFont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37" fillId="0" borderId="0" xfId="0" applyFont="1" applyAlignment="1"/>
    <xf numFmtId="0" fontId="37" fillId="2" borderId="0" xfId="0" applyFont="1" applyFill="1" applyAlignment="1"/>
    <xf numFmtId="0" fontId="30" fillId="2" borderId="0" xfId="1" applyFont="1" applyFill="1" applyBorder="1" applyAlignment="1">
      <alignment vertical="center" wrapText="1"/>
    </xf>
    <xf numFmtId="0" fontId="37" fillId="2" borderId="0" xfId="0" applyFont="1" applyFill="1" applyBorder="1" applyAlignment="1">
      <alignment horizontal="left" indent="1"/>
    </xf>
    <xf numFmtId="0" fontId="1" fillId="2" borderId="0" xfId="1" applyFill="1" applyBorder="1" applyAlignment="1">
      <alignment horizontal="left" vertical="center" indent="1"/>
    </xf>
    <xf numFmtId="0" fontId="40" fillId="2" borderId="21" xfId="1" applyFont="1" applyFill="1" applyBorder="1" applyAlignment="1">
      <alignment vertical="center"/>
    </xf>
    <xf numFmtId="0" fontId="41" fillId="2" borderId="22" xfId="1" applyFont="1" applyFill="1" applyBorder="1" applyAlignment="1">
      <alignment vertical="center"/>
    </xf>
    <xf numFmtId="0" fontId="30" fillId="2" borderId="14" xfId="2" applyFont="1" applyFill="1" applyBorder="1" applyAlignment="1">
      <alignment horizontal="center" vertical="center"/>
    </xf>
    <xf numFmtId="0" fontId="30" fillId="2" borderId="15" xfId="2" applyFont="1" applyFill="1" applyBorder="1" applyAlignment="1">
      <alignment horizontal="center" vertical="center"/>
    </xf>
    <xf numFmtId="0" fontId="30" fillId="2" borderId="16" xfId="2" applyFont="1" applyFill="1" applyBorder="1" applyAlignment="1">
      <alignment horizontal="center" vertical="center"/>
    </xf>
    <xf numFmtId="0" fontId="52" fillId="3" borderId="14" xfId="1" applyFont="1" applyFill="1" applyBorder="1" applyAlignment="1">
      <alignment horizontal="left" vertical="center" wrapText="1"/>
    </xf>
    <xf numFmtId="0" fontId="52" fillId="3" borderId="15" xfId="1" applyFont="1" applyFill="1" applyBorder="1" applyAlignment="1">
      <alignment horizontal="left" vertical="center" wrapText="1"/>
    </xf>
    <xf numFmtId="0" fontId="48" fillId="2" borderId="0" xfId="0" applyFont="1" applyFill="1" applyAlignment="1">
      <alignment horizontal="center" vertical="center" readingOrder="1"/>
    </xf>
    <xf numFmtId="3" fontId="30" fillId="0" borderId="0" xfId="2" applyNumberFormat="1" applyFont="1" applyAlignment="1">
      <alignment horizontal="center"/>
    </xf>
    <xf numFmtId="0" fontId="50" fillId="2" borderId="0" xfId="0" applyFont="1" applyFill="1" applyAlignment="1">
      <alignment horizontal="center" vertical="center" readingOrder="1"/>
    </xf>
    <xf numFmtId="0" fontId="30" fillId="0" borderId="0" xfId="1" applyFont="1" applyAlignment="1">
      <alignment horizontal="center"/>
    </xf>
    <xf numFmtId="0" fontId="30" fillId="2" borderId="0" xfId="2" applyFont="1" applyFill="1" applyAlignment="1">
      <alignment horizontal="center"/>
    </xf>
    <xf numFmtId="0" fontId="30" fillId="3" borderId="15" xfId="2" applyFont="1" applyFill="1" applyBorder="1" applyAlignment="1">
      <alignment horizontal="center"/>
    </xf>
    <xf numFmtId="0" fontId="30" fillId="3" borderId="0" xfId="2" applyFont="1" applyFill="1" applyAlignment="1">
      <alignment horizontal="center" vertical="center" wrapText="1"/>
    </xf>
    <xf numFmtId="0" fontId="30" fillId="3" borderId="0" xfId="2" applyFont="1" applyFill="1" applyAlignment="1">
      <alignment horizontal="center"/>
    </xf>
    <xf numFmtId="0" fontId="30" fillId="2" borderId="0" xfId="0" applyFont="1" applyFill="1" applyAlignment="1">
      <alignment horizontal="center" vertical="center" readingOrder="1"/>
    </xf>
    <xf numFmtId="3" fontId="30" fillId="3" borderId="0" xfId="2" applyNumberFormat="1" applyFont="1" applyFill="1" applyAlignment="1">
      <alignment horizontal="center" vertical="center"/>
    </xf>
    <xf numFmtId="0" fontId="30" fillId="3" borderId="0" xfId="2" applyFont="1" applyFill="1" applyAlignment="1">
      <alignment horizontal="center" vertical="center"/>
    </xf>
    <xf numFmtId="0" fontId="30" fillId="3" borderId="0" xfId="2" applyFont="1" applyFill="1" applyAlignment="1">
      <alignment horizontal="center" vertical="top"/>
    </xf>
    <xf numFmtId="0" fontId="52" fillId="2" borderId="12" xfId="1" applyFont="1" applyFill="1" applyBorder="1" applyAlignment="1">
      <alignment horizontal="left" vertical="center" wrapText="1"/>
    </xf>
    <xf numFmtId="0" fontId="52" fillId="2" borderId="0" xfId="1" applyFont="1" applyFill="1" applyBorder="1" applyAlignment="1">
      <alignment horizontal="left" vertical="center" wrapText="1"/>
    </xf>
    <xf numFmtId="0" fontId="30" fillId="2" borderId="0" xfId="1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 wrapText="1"/>
    </xf>
    <xf numFmtId="0" fontId="30" fillId="3" borderId="15" xfId="2" applyFont="1" applyFill="1" applyBorder="1" applyAlignment="1">
      <alignment horizontal="center" vertical="center" wrapText="1"/>
    </xf>
    <xf numFmtId="0" fontId="30" fillId="3" borderId="8" xfId="2" applyFont="1" applyFill="1" applyBorder="1" applyAlignment="1">
      <alignment horizontal="center"/>
    </xf>
    <xf numFmtId="1" fontId="30" fillId="3" borderId="0" xfId="2" applyNumberFormat="1" applyFont="1" applyFill="1" applyAlignment="1">
      <alignment horizontal="center" vertical="center" wrapText="1"/>
    </xf>
    <xf numFmtId="0" fontId="34" fillId="2" borderId="0" xfId="1" applyFont="1" applyFill="1" applyAlignment="1">
      <alignment horizontal="center"/>
    </xf>
    <xf numFmtId="0" fontId="52" fillId="2" borderId="12" xfId="1" applyFont="1" applyFill="1" applyBorder="1" applyAlignment="1">
      <alignment horizontal="left" vertical="top" wrapText="1"/>
    </xf>
    <xf numFmtId="0" fontId="52" fillId="2" borderId="0" xfId="1" applyFont="1" applyFill="1" applyBorder="1" applyAlignment="1">
      <alignment horizontal="left" vertical="top" wrapText="1"/>
    </xf>
    <xf numFmtId="49" fontId="30" fillId="3" borderId="0" xfId="2" quotePrefix="1" applyNumberFormat="1" applyFont="1" applyFill="1" applyAlignment="1">
      <alignment horizontal="center" vertical="center" wrapText="1"/>
    </xf>
    <xf numFmtId="49" fontId="30" fillId="3" borderId="0" xfId="2" applyNumberFormat="1" applyFont="1" applyFill="1" applyAlignment="1">
      <alignment horizontal="center" vertical="center" wrapText="1"/>
    </xf>
    <xf numFmtId="0" fontId="52" fillId="2" borderId="21" xfId="1" applyFont="1" applyFill="1" applyBorder="1" applyAlignment="1">
      <alignment horizontal="left" vertical="center" wrapText="1"/>
    </xf>
    <xf numFmtId="0" fontId="30" fillId="3" borderId="0" xfId="2" applyFont="1" applyFill="1" applyBorder="1" applyAlignment="1">
      <alignment horizontal="center"/>
    </xf>
    <xf numFmtId="0" fontId="30" fillId="2" borderId="0" xfId="2" applyFont="1" applyFill="1" applyBorder="1" applyAlignment="1">
      <alignment horizontal="center"/>
    </xf>
    <xf numFmtId="1" fontId="30" fillId="3" borderId="0" xfId="2" applyNumberFormat="1" applyFont="1" applyFill="1" applyBorder="1" applyAlignment="1">
      <alignment horizontal="center" vertical="center" wrapText="1"/>
    </xf>
    <xf numFmtId="0" fontId="30" fillId="3" borderId="0" xfId="1" applyFont="1" applyFill="1" applyAlignment="1">
      <alignment horizontal="center"/>
    </xf>
    <xf numFmtId="0" fontId="30" fillId="3" borderId="1" xfId="2" applyFont="1" applyFill="1" applyBorder="1" applyAlignment="1">
      <alignment horizontal="center"/>
    </xf>
    <xf numFmtId="0" fontId="52" fillId="2" borderId="22" xfId="1" applyFont="1" applyFill="1" applyBorder="1" applyAlignment="1">
      <alignment horizontal="left" vertical="center" wrapText="1"/>
    </xf>
    <xf numFmtId="0" fontId="34" fillId="0" borderId="0" xfId="1" applyFont="1" applyFill="1"/>
    <xf numFmtId="3" fontId="41" fillId="0" borderId="0" xfId="0" applyNumberFormat="1" applyFont="1" applyFill="1"/>
    <xf numFmtId="0" fontId="41" fillId="0" borderId="0" xfId="0" applyFont="1" applyFill="1"/>
    <xf numFmtId="165" fontId="34" fillId="0" borderId="0" xfId="1" applyNumberFormat="1" applyFont="1" applyFill="1"/>
    <xf numFmtId="175" fontId="34" fillId="2" borderId="0" xfId="31" applyNumberFormat="1" applyFont="1" applyFill="1"/>
    <xf numFmtId="17" fontId="34" fillId="0" borderId="0" xfId="1" applyNumberFormat="1" applyFont="1"/>
    <xf numFmtId="1" fontId="34" fillId="0" borderId="0" xfId="1" applyNumberFormat="1" applyFont="1"/>
    <xf numFmtId="3" fontId="34" fillId="0" borderId="0" xfId="0" applyNumberFormat="1" applyFont="1" applyFill="1"/>
    <xf numFmtId="17" fontId="34" fillId="0" borderId="0" xfId="1" applyNumberFormat="1" applyFont="1" applyFill="1"/>
    <xf numFmtId="169" fontId="34" fillId="0" borderId="0" xfId="1" applyNumberFormat="1" applyFont="1"/>
    <xf numFmtId="3" fontId="34" fillId="0" borderId="0" xfId="0" quotePrefix="1" applyNumberFormat="1" applyFont="1"/>
    <xf numFmtId="0" fontId="34" fillId="0" borderId="0" xfId="0" applyFont="1" applyFill="1"/>
    <xf numFmtId="3" fontId="34" fillId="0" borderId="0" xfId="1" applyNumberFormat="1" applyFont="1" applyFill="1"/>
    <xf numFmtId="41" fontId="34" fillId="2" borderId="0" xfId="338" applyFont="1" applyFill="1"/>
    <xf numFmtId="41" fontId="34" fillId="0" borderId="0" xfId="338" applyFont="1" applyFill="1"/>
    <xf numFmtId="1" fontId="34" fillId="2" borderId="0" xfId="0" applyNumberFormat="1" applyFont="1" applyFill="1"/>
    <xf numFmtId="1" fontId="34" fillId="0" borderId="0" xfId="0" applyNumberFormat="1" applyFont="1" applyFill="1"/>
    <xf numFmtId="169" fontId="34" fillId="2" borderId="0" xfId="1" applyNumberFormat="1" applyFont="1" applyFill="1"/>
  </cellXfs>
  <cellStyles count="339">
    <cellStyle name="20% - Énfasis1 2" xfId="32" xr:uid="{00000000-0005-0000-0000-000000000000}"/>
    <cellStyle name="20% - Énfasis2 2" xfId="33" xr:uid="{00000000-0005-0000-0000-000001000000}"/>
    <cellStyle name="20% - Énfasis3 2" xfId="34" xr:uid="{00000000-0005-0000-0000-000002000000}"/>
    <cellStyle name="20% - Énfasis4 2" xfId="35" xr:uid="{00000000-0005-0000-0000-000003000000}"/>
    <cellStyle name="20% - Énfasis5 2" xfId="36" xr:uid="{00000000-0005-0000-0000-000004000000}"/>
    <cellStyle name="20% - Énfasis6 2" xfId="37" xr:uid="{00000000-0005-0000-0000-000005000000}"/>
    <cellStyle name="40% - Énfasis1 2" xfId="38" xr:uid="{00000000-0005-0000-0000-000006000000}"/>
    <cellStyle name="40% - Énfasis2 2" xfId="39" xr:uid="{00000000-0005-0000-0000-000007000000}"/>
    <cellStyle name="40% - Énfasis3 2" xfId="40" xr:uid="{00000000-0005-0000-0000-000008000000}"/>
    <cellStyle name="40% - Énfasis4 2" xfId="41" xr:uid="{00000000-0005-0000-0000-000009000000}"/>
    <cellStyle name="40% - Énfasis5 2" xfId="42" xr:uid="{00000000-0005-0000-0000-00000A000000}"/>
    <cellStyle name="40% - Énfasis6 2" xfId="43" xr:uid="{00000000-0005-0000-0000-00000B000000}"/>
    <cellStyle name="60% - Énfasis1 2" xfId="44" xr:uid="{00000000-0005-0000-0000-00000C000000}"/>
    <cellStyle name="60% - Énfasis2 2" xfId="45" xr:uid="{00000000-0005-0000-0000-00000D000000}"/>
    <cellStyle name="60% - Énfasis3 2" xfId="46" xr:uid="{00000000-0005-0000-0000-00000E000000}"/>
    <cellStyle name="60% - Énfasis4 2" xfId="47" xr:uid="{00000000-0005-0000-0000-00000F000000}"/>
    <cellStyle name="60% - Énfasis5 2" xfId="48" xr:uid="{00000000-0005-0000-0000-000010000000}"/>
    <cellStyle name="60% - Énfasis6 2" xfId="49" xr:uid="{00000000-0005-0000-0000-000011000000}"/>
    <cellStyle name="Buena 2" xfId="50" xr:uid="{00000000-0005-0000-0000-000012000000}"/>
    <cellStyle name="Cálculo 2" xfId="51" xr:uid="{00000000-0005-0000-0000-000013000000}"/>
    <cellStyle name="Celda de comprobación 2" xfId="52" xr:uid="{00000000-0005-0000-0000-000014000000}"/>
    <cellStyle name="Celda vinculada 2" xfId="53" xr:uid="{00000000-0005-0000-0000-000015000000}"/>
    <cellStyle name="Comma0" xfId="4" xr:uid="{00000000-0005-0000-0000-000016000000}"/>
    <cellStyle name="Currency0" xfId="5" xr:uid="{00000000-0005-0000-0000-000017000000}"/>
    <cellStyle name="Date" xfId="6" xr:uid="{00000000-0005-0000-0000-000018000000}"/>
    <cellStyle name="Encabezado 4 2" xfId="54" xr:uid="{00000000-0005-0000-0000-000019000000}"/>
    <cellStyle name="Énfasis1 2" xfId="55" xr:uid="{00000000-0005-0000-0000-00001A000000}"/>
    <cellStyle name="Énfasis2 2" xfId="56" xr:uid="{00000000-0005-0000-0000-00001B000000}"/>
    <cellStyle name="Énfasis3 2" xfId="57" xr:uid="{00000000-0005-0000-0000-00001C000000}"/>
    <cellStyle name="Énfasis4 2" xfId="58" xr:uid="{00000000-0005-0000-0000-00001D000000}"/>
    <cellStyle name="Énfasis5 2" xfId="59" xr:uid="{00000000-0005-0000-0000-00001E000000}"/>
    <cellStyle name="Énfasis6 2" xfId="60" xr:uid="{00000000-0005-0000-0000-00001F000000}"/>
    <cellStyle name="Entrada 2" xfId="61" xr:uid="{00000000-0005-0000-0000-000020000000}"/>
    <cellStyle name="Estilo 1" xfId="7" xr:uid="{00000000-0005-0000-0000-000021000000}"/>
    <cellStyle name="Euro" xfId="8" xr:uid="{00000000-0005-0000-0000-000022000000}"/>
    <cellStyle name="Euro 2" xfId="14" xr:uid="{00000000-0005-0000-0000-000023000000}"/>
    <cellStyle name="Euro 3" xfId="15" xr:uid="{00000000-0005-0000-0000-000024000000}"/>
    <cellStyle name="Euro 4" xfId="16" xr:uid="{00000000-0005-0000-0000-000025000000}"/>
    <cellStyle name="Euro 5" xfId="17" xr:uid="{00000000-0005-0000-0000-000026000000}"/>
    <cellStyle name="Euro 6" xfId="18" xr:uid="{00000000-0005-0000-0000-000027000000}"/>
    <cellStyle name="Euro 7" xfId="19" xr:uid="{00000000-0005-0000-0000-000028000000}"/>
    <cellStyle name="Fixed" xfId="9" xr:uid="{00000000-0005-0000-0000-000029000000}"/>
    <cellStyle name="Heading 1" xfId="10" xr:uid="{00000000-0005-0000-0000-00002A000000}"/>
    <cellStyle name="Heading 2" xfId="11" xr:uid="{00000000-0005-0000-0000-00002B000000}"/>
    <cellStyle name="Hipervínculo" xfId="13" builtinId="8"/>
    <cellStyle name="Hipervínculo 2" xfId="62" xr:uid="{00000000-0005-0000-0000-00002D000000}"/>
    <cellStyle name="Hipervínculo 2 2" xfId="63" xr:uid="{00000000-0005-0000-0000-00002E000000}"/>
    <cellStyle name="Hipervínculo 3" xfId="64" xr:uid="{00000000-0005-0000-0000-00002F000000}"/>
    <cellStyle name="Incorrecto 2" xfId="65" xr:uid="{00000000-0005-0000-0000-000030000000}"/>
    <cellStyle name="Millares" xfId="31" builtinId="3"/>
    <cellStyle name="Millares [0] 2" xfId="338" xr:uid="{00000000-0005-0000-0000-000032000000}"/>
    <cellStyle name="Millares 2" xfId="66" xr:uid="{00000000-0005-0000-0000-000033000000}"/>
    <cellStyle name="Millares 2 2" xfId="67" xr:uid="{00000000-0005-0000-0000-000034000000}"/>
    <cellStyle name="Millares 2 3" xfId="68" xr:uid="{00000000-0005-0000-0000-000035000000}"/>
    <cellStyle name="Millares 2 3 2" xfId="69" xr:uid="{00000000-0005-0000-0000-000036000000}"/>
    <cellStyle name="Millares 2 3 2 2" xfId="70" xr:uid="{00000000-0005-0000-0000-000037000000}"/>
    <cellStyle name="Millares 2 3 2 3" xfId="71" xr:uid="{00000000-0005-0000-0000-000038000000}"/>
    <cellStyle name="Millares 2 3 2 4" xfId="72" xr:uid="{00000000-0005-0000-0000-000039000000}"/>
    <cellStyle name="Millares 3" xfId="73" xr:uid="{00000000-0005-0000-0000-00003A000000}"/>
    <cellStyle name="Millares 3 2" xfId="74" xr:uid="{00000000-0005-0000-0000-00003B000000}"/>
    <cellStyle name="Millares 4" xfId="75" xr:uid="{00000000-0005-0000-0000-00003C000000}"/>
    <cellStyle name="Millares 4 2" xfId="76" xr:uid="{00000000-0005-0000-0000-00003D000000}"/>
    <cellStyle name="Millares 4 3" xfId="77" xr:uid="{00000000-0005-0000-0000-00003E000000}"/>
    <cellStyle name="Millares 4 4" xfId="78" xr:uid="{00000000-0005-0000-0000-00003F000000}"/>
    <cellStyle name="Millares 5" xfId="79" xr:uid="{00000000-0005-0000-0000-000040000000}"/>
    <cellStyle name="Millares 6" xfId="80" xr:uid="{00000000-0005-0000-0000-000041000000}"/>
    <cellStyle name="Neutral 2" xfId="81" xr:uid="{00000000-0005-0000-0000-000042000000}"/>
    <cellStyle name="Normal" xfId="0" builtinId="0"/>
    <cellStyle name="Normal 10" xfId="82" xr:uid="{00000000-0005-0000-0000-000044000000}"/>
    <cellStyle name="Normal 100" xfId="83" xr:uid="{00000000-0005-0000-0000-000045000000}"/>
    <cellStyle name="Normal 101" xfId="84" xr:uid="{00000000-0005-0000-0000-000046000000}"/>
    <cellStyle name="Normal 102" xfId="85" xr:uid="{00000000-0005-0000-0000-000047000000}"/>
    <cellStyle name="Normal 103" xfId="86" xr:uid="{00000000-0005-0000-0000-000048000000}"/>
    <cellStyle name="Normal 104" xfId="87" xr:uid="{00000000-0005-0000-0000-000049000000}"/>
    <cellStyle name="Normal 105" xfId="88" xr:uid="{00000000-0005-0000-0000-00004A000000}"/>
    <cellStyle name="Normal 106" xfId="89" xr:uid="{00000000-0005-0000-0000-00004B000000}"/>
    <cellStyle name="Normal 107" xfId="90" xr:uid="{00000000-0005-0000-0000-00004C000000}"/>
    <cellStyle name="Normal 108" xfId="91" xr:uid="{00000000-0005-0000-0000-00004D000000}"/>
    <cellStyle name="Normal 109" xfId="92" xr:uid="{00000000-0005-0000-0000-00004E000000}"/>
    <cellStyle name="Normal 11" xfId="20" xr:uid="{00000000-0005-0000-0000-00004F000000}"/>
    <cellStyle name="Normal 11 2" xfId="93" xr:uid="{00000000-0005-0000-0000-000050000000}"/>
    <cellStyle name="Normal 11 3" xfId="94" xr:uid="{00000000-0005-0000-0000-000051000000}"/>
    <cellStyle name="Normal 110" xfId="95" xr:uid="{00000000-0005-0000-0000-000052000000}"/>
    <cellStyle name="Normal 111" xfId="96" xr:uid="{00000000-0005-0000-0000-000053000000}"/>
    <cellStyle name="Normal 112" xfId="97" xr:uid="{00000000-0005-0000-0000-000054000000}"/>
    <cellStyle name="Normal 113" xfId="98" xr:uid="{00000000-0005-0000-0000-000055000000}"/>
    <cellStyle name="Normal 114" xfId="99" xr:uid="{00000000-0005-0000-0000-000056000000}"/>
    <cellStyle name="Normal 115" xfId="100" xr:uid="{00000000-0005-0000-0000-000057000000}"/>
    <cellStyle name="Normal 116" xfId="101" xr:uid="{00000000-0005-0000-0000-000058000000}"/>
    <cellStyle name="Normal 117" xfId="102" xr:uid="{00000000-0005-0000-0000-000059000000}"/>
    <cellStyle name="Normal 118" xfId="103" xr:uid="{00000000-0005-0000-0000-00005A000000}"/>
    <cellStyle name="Normal 119" xfId="104" xr:uid="{00000000-0005-0000-0000-00005B000000}"/>
    <cellStyle name="Normal 12" xfId="21" xr:uid="{00000000-0005-0000-0000-00005C000000}"/>
    <cellStyle name="Normal 12 2" xfId="105" xr:uid="{00000000-0005-0000-0000-00005D000000}"/>
    <cellStyle name="Normal 12 3" xfId="106" xr:uid="{00000000-0005-0000-0000-00005E000000}"/>
    <cellStyle name="Normal 120" xfId="107" xr:uid="{00000000-0005-0000-0000-00005F000000}"/>
    <cellStyle name="Normal 121" xfId="108" xr:uid="{00000000-0005-0000-0000-000060000000}"/>
    <cellStyle name="Normal 122" xfId="109" xr:uid="{00000000-0005-0000-0000-000061000000}"/>
    <cellStyle name="Normal 123" xfId="110" xr:uid="{00000000-0005-0000-0000-000062000000}"/>
    <cellStyle name="Normal 124" xfId="111" xr:uid="{00000000-0005-0000-0000-000063000000}"/>
    <cellStyle name="Normal 125" xfId="112" xr:uid="{00000000-0005-0000-0000-000064000000}"/>
    <cellStyle name="Normal 126" xfId="113" xr:uid="{00000000-0005-0000-0000-000065000000}"/>
    <cellStyle name="Normal 127" xfId="114" xr:uid="{00000000-0005-0000-0000-000066000000}"/>
    <cellStyle name="Normal 128" xfId="115" xr:uid="{00000000-0005-0000-0000-000067000000}"/>
    <cellStyle name="Normal 129" xfId="116" xr:uid="{00000000-0005-0000-0000-000068000000}"/>
    <cellStyle name="Normal 13" xfId="22" xr:uid="{00000000-0005-0000-0000-000069000000}"/>
    <cellStyle name="Normal 13 2" xfId="117" xr:uid="{00000000-0005-0000-0000-00006A000000}"/>
    <cellStyle name="Normal 13 3" xfId="118" xr:uid="{00000000-0005-0000-0000-00006B000000}"/>
    <cellStyle name="Normal 130" xfId="119" xr:uid="{00000000-0005-0000-0000-00006C000000}"/>
    <cellStyle name="Normal 131" xfId="120" xr:uid="{00000000-0005-0000-0000-00006D000000}"/>
    <cellStyle name="Normal 132" xfId="121" xr:uid="{00000000-0005-0000-0000-00006E000000}"/>
    <cellStyle name="Normal 133" xfId="122" xr:uid="{00000000-0005-0000-0000-00006F000000}"/>
    <cellStyle name="Normal 134" xfId="123" xr:uid="{00000000-0005-0000-0000-000070000000}"/>
    <cellStyle name="Normal 135" xfId="124" xr:uid="{00000000-0005-0000-0000-000071000000}"/>
    <cellStyle name="Normal 136" xfId="125" xr:uid="{00000000-0005-0000-0000-000072000000}"/>
    <cellStyle name="Normal 137" xfId="126" xr:uid="{00000000-0005-0000-0000-000073000000}"/>
    <cellStyle name="Normal 138" xfId="127" xr:uid="{00000000-0005-0000-0000-000074000000}"/>
    <cellStyle name="Normal 139" xfId="128" xr:uid="{00000000-0005-0000-0000-000075000000}"/>
    <cellStyle name="Normal 14" xfId="23" xr:uid="{00000000-0005-0000-0000-000076000000}"/>
    <cellStyle name="Normal 14 2" xfId="129" xr:uid="{00000000-0005-0000-0000-000077000000}"/>
    <cellStyle name="Normal 14 3" xfId="130" xr:uid="{00000000-0005-0000-0000-000078000000}"/>
    <cellStyle name="Normal 140" xfId="131" xr:uid="{00000000-0005-0000-0000-000079000000}"/>
    <cellStyle name="Normal 141" xfId="132" xr:uid="{00000000-0005-0000-0000-00007A000000}"/>
    <cellStyle name="Normal 142" xfId="133" xr:uid="{00000000-0005-0000-0000-00007B000000}"/>
    <cellStyle name="Normal 143" xfId="134" xr:uid="{00000000-0005-0000-0000-00007C000000}"/>
    <cellStyle name="Normal 144" xfId="135" xr:uid="{00000000-0005-0000-0000-00007D000000}"/>
    <cellStyle name="Normal 145" xfId="136" xr:uid="{00000000-0005-0000-0000-00007E000000}"/>
    <cellStyle name="Normal 146" xfId="137" xr:uid="{00000000-0005-0000-0000-00007F000000}"/>
    <cellStyle name="Normal 147" xfId="138" xr:uid="{00000000-0005-0000-0000-000080000000}"/>
    <cellStyle name="Normal 148" xfId="139" xr:uid="{00000000-0005-0000-0000-000081000000}"/>
    <cellStyle name="Normal 149" xfId="140" xr:uid="{00000000-0005-0000-0000-000082000000}"/>
    <cellStyle name="Normal 15" xfId="141" xr:uid="{00000000-0005-0000-0000-000083000000}"/>
    <cellStyle name="Normal 150" xfId="142" xr:uid="{00000000-0005-0000-0000-000084000000}"/>
    <cellStyle name="Normal 151" xfId="143" xr:uid="{00000000-0005-0000-0000-000085000000}"/>
    <cellStyle name="Normal 152" xfId="144" xr:uid="{00000000-0005-0000-0000-000086000000}"/>
    <cellStyle name="Normal 153" xfId="145" xr:uid="{00000000-0005-0000-0000-000087000000}"/>
    <cellStyle name="Normal 154" xfId="146" xr:uid="{00000000-0005-0000-0000-000088000000}"/>
    <cellStyle name="Normal 155" xfId="147" xr:uid="{00000000-0005-0000-0000-000089000000}"/>
    <cellStyle name="Normal 156" xfId="148" xr:uid="{00000000-0005-0000-0000-00008A000000}"/>
    <cellStyle name="Normal 157" xfId="149" xr:uid="{00000000-0005-0000-0000-00008B000000}"/>
    <cellStyle name="Normal 158" xfId="150" xr:uid="{00000000-0005-0000-0000-00008C000000}"/>
    <cellStyle name="Normal 159" xfId="151" xr:uid="{00000000-0005-0000-0000-00008D000000}"/>
    <cellStyle name="Normal 16" xfId="152" xr:uid="{00000000-0005-0000-0000-00008E000000}"/>
    <cellStyle name="Normal 160" xfId="153" xr:uid="{00000000-0005-0000-0000-00008F000000}"/>
    <cellStyle name="Normal 161" xfId="154" xr:uid="{00000000-0005-0000-0000-000090000000}"/>
    <cellStyle name="Normal 162" xfId="155" xr:uid="{00000000-0005-0000-0000-000091000000}"/>
    <cellStyle name="Normal 163" xfId="156" xr:uid="{00000000-0005-0000-0000-000092000000}"/>
    <cellStyle name="Normal 164" xfId="157" xr:uid="{00000000-0005-0000-0000-000093000000}"/>
    <cellStyle name="Normal 165" xfId="158" xr:uid="{00000000-0005-0000-0000-000094000000}"/>
    <cellStyle name="Normal 166" xfId="159" xr:uid="{00000000-0005-0000-0000-000095000000}"/>
    <cellStyle name="Normal 167" xfId="160" xr:uid="{00000000-0005-0000-0000-000096000000}"/>
    <cellStyle name="Normal 168" xfId="161" xr:uid="{00000000-0005-0000-0000-000097000000}"/>
    <cellStyle name="Normal 169" xfId="162" xr:uid="{00000000-0005-0000-0000-000098000000}"/>
    <cellStyle name="Normal 17" xfId="163" xr:uid="{00000000-0005-0000-0000-000099000000}"/>
    <cellStyle name="Normal 17 2" xfId="164" xr:uid="{00000000-0005-0000-0000-00009A000000}"/>
    <cellStyle name="Normal 170" xfId="165" xr:uid="{00000000-0005-0000-0000-00009B000000}"/>
    <cellStyle name="Normal 171" xfId="166" xr:uid="{00000000-0005-0000-0000-00009C000000}"/>
    <cellStyle name="Normal 172" xfId="167" xr:uid="{00000000-0005-0000-0000-00009D000000}"/>
    <cellStyle name="Normal 173" xfId="168" xr:uid="{00000000-0005-0000-0000-00009E000000}"/>
    <cellStyle name="Normal 174" xfId="169" xr:uid="{00000000-0005-0000-0000-00009F000000}"/>
    <cellStyle name="Normal 175" xfId="170" xr:uid="{00000000-0005-0000-0000-0000A0000000}"/>
    <cellStyle name="Normal 176" xfId="171" xr:uid="{00000000-0005-0000-0000-0000A1000000}"/>
    <cellStyle name="Normal 177" xfId="172" xr:uid="{00000000-0005-0000-0000-0000A2000000}"/>
    <cellStyle name="Normal 178" xfId="173" xr:uid="{00000000-0005-0000-0000-0000A3000000}"/>
    <cellStyle name="Normal 179" xfId="174" xr:uid="{00000000-0005-0000-0000-0000A4000000}"/>
    <cellStyle name="Normal 18" xfId="175" xr:uid="{00000000-0005-0000-0000-0000A5000000}"/>
    <cellStyle name="Normal 180" xfId="176" xr:uid="{00000000-0005-0000-0000-0000A6000000}"/>
    <cellStyle name="Normal 181" xfId="177" xr:uid="{00000000-0005-0000-0000-0000A7000000}"/>
    <cellStyle name="Normal 182" xfId="178" xr:uid="{00000000-0005-0000-0000-0000A8000000}"/>
    <cellStyle name="Normal 183" xfId="179" xr:uid="{00000000-0005-0000-0000-0000A9000000}"/>
    <cellStyle name="Normal 184" xfId="180" xr:uid="{00000000-0005-0000-0000-0000AA000000}"/>
    <cellStyle name="Normal 185" xfId="181" xr:uid="{00000000-0005-0000-0000-0000AB000000}"/>
    <cellStyle name="Normal 186" xfId="182" xr:uid="{00000000-0005-0000-0000-0000AC000000}"/>
    <cellStyle name="Normal 187" xfId="183" xr:uid="{00000000-0005-0000-0000-0000AD000000}"/>
    <cellStyle name="Normal 188" xfId="184" xr:uid="{00000000-0005-0000-0000-0000AE000000}"/>
    <cellStyle name="Normal 189" xfId="185" xr:uid="{00000000-0005-0000-0000-0000AF000000}"/>
    <cellStyle name="Normal 19" xfId="186" xr:uid="{00000000-0005-0000-0000-0000B0000000}"/>
    <cellStyle name="Normal 190" xfId="187" xr:uid="{00000000-0005-0000-0000-0000B1000000}"/>
    <cellStyle name="Normal 191" xfId="188" xr:uid="{00000000-0005-0000-0000-0000B2000000}"/>
    <cellStyle name="Normal 192" xfId="189" xr:uid="{00000000-0005-0000-0000-0000B3000000}"/>
    <cellStyle name="Normal 193" xfId="190" xr:uid="{00000000-0005-0000-0000-0000B4000000}"/>
    <cellStyle name="Normal 194" xfId="191" xr:uid="{00000000-0005-0000-0000-0000B5000000}"/>
    <cellStyle name="Normal 195" xfId="192" xr:uid="{00000000-0005-0000-0000-0000B6000000}"/>
    <cellStyle name="Normal 196" xfId="193" xr:uid="{00000000-0005-0000-0000-0000B7000000}"/>
    <cellStyle name="Normal 197" xfId="194" xr:uid="{00000000-0005-0000-0000-0000B8000000}"/>
    <cellStyle name="Normal 198" xfId="195" xr:uid="{00000000-0005-0000-0000-0000B9000000}"/>
    <cellStyle name="Normal 199" xfId="196" xr:uid="{00000000-0005-0000-0000-0000BA000000}"/>
    <cellStyle name="Normal 2" xfId="24" xr:uid="{00000000-0005-0000-0000-0000BB000000}"/>
    <cellStyle name="Normal 2 2" xfId="197" xr:uid="{00000000-0005-0000-0000-0000BC000000}"/>
    <cellStyle name="Normal 2 2 2" xfId="198" xr:uid="{00000000-0005-0000-0000-0000BD000000}"/>
    <cellStyle name="Normal 2 2 3" xfId="199" xr:uid="{00000000-0005-0000-0000-0000BE000000}"/>
    <cellStyle name="Normal 2 3" xfId="200" xr:uid="{00000000-0005-0000-0000-0000BF000000}"/>
    <cellStyle name="Normal 2 3 2" xfId="201" xr:uid="{00000000-0005-0000-0000-0000C0000000}"/>
    <cellStyle name="Normal 2 3 2 2" xfId="202" xr:uid="{00000000-0005-0000-0000-0000C1000000}"/>
    <cellStyle name="Normal 2 3 2 3" xfId="203" xr:uid="{00000000-0005-0000-0000-0000C2000000}"/>
    <cellStyle name="Normal 2 3 2 4" xfId="204" xr:uid="{00000000-0005-0000-0000-0000C3000000}"/>
    <cellStyle name="Normal 2 3 3" xfId="205" xr:uid="{00000000-0005-0000-0000-0000C4000000}"/>
    <cellStyle name="Normal 2 4" xfId="206" xr:uid="{00000000-0005-0000-0000-0000C5000000}"/>
    <cellStyle name="Normal 20" xfId="207" xr:uid="{00000000-0005-0000-0000-0000C6000000}"/>
    <cellStyle name="Normal 200" xfId="208" xr:uid="{00000000-0005-0000-0000-0000C7000000}"/>
    <cellStyle name="Normal 201" xfId="209" xr:uid="{00000000-0005-0000-0000-0000C8000000}"/>
    <cellStyle name="Normal 202" xfId="210" xr:uid="{00000000-0005-0000-0000-0000C9000000}"/>
    <cellStyle name="Normal 203" xfId="211" xr:uid="{00000000-0005-0000-0000-0000CA000000}"/>
    <cellStyle name="Normal 204" xfId="212" xr:uid="{00000000-0005-0000-0000-0000CB000000}"/>
    <cellStyle name="Normal 205" xfId="213" xr:uid="{00000000-0005-0000-0000-0000CC000000}"/>
    <cellStyle name="Normal 206" xfId="214" xr:uid="{00000000-0005-0000-0000-0000CD000000}"/>
    <cellStyle name="Normal 207" xfId="215" xr:uid="{00000000-0005-0000-0000-0000CE000000}"/>
    <cellStyle name="Normal 208" xfId="216" xr:uid="{00000000-0005-0000-0000-0000CF000000}"/>
    <cellStyle name="Normal 209" xfId="217" xr:uid="{00000000-0005-0000-0000-0000D0000000}"/>
    <cellStyle name="Normal 21" xfId="218" xr:uid="{00000000-0005-0000-0000-0000D1000000}"/>
    <cellStyle name="Normal 210" xfId="219" xr:uid="{00000000-0005-0000-0000-0000D2000000}"/>
    <cellStyle name="Normal 211" xfId="220" xr:uid="{00000000-0005-0000-0000-0000D3000000}"/>
    <cellStyle name="Normal 212" xfId="221" xr:uid="{00000000-0005-0000-0000-0000D4000000}"/>
    <cellStyle name="Normal 213" xfId="222" xr:uid="{00000000-0005-0000-0000-0000D5000000}"/>
    <cellStyle name="Normal 214" xfId="223" xr:uid="{00000000-0005-0000-0000-0000D6000000}"/>
    <cellStyle name="Normal 215" xfId="224" xr:uid="{00000000-0005-0000-0000-0000D7000000}"/>
    <cellStyle name="Normal 216" xfId="225" xr:uid="{00000000-0005-0000-0000-0000D8000000}"/>
    <cellStyle name="Normal 217" xfId="226" xr:uid="{00000000-0005-0000-0000-0000D9000000}"/>
    <cellStyle name="Normal 218" xfId="227" xr:uid="{00000000-0005-0000-0000-0000DA000000}"/>
    <cellStyle name="Normal 219" xfId="228" xr:uid="{00000000-0005-0000-0000-0000DB000000}"/>
    <cellStyle name="Normal 22" xfId="229" xr:uid="{00000000-0005-0000-0000-0000DC000000}"/>
    <cellStyle name="Normal 220" xfId="230" xr:uid="{00000000-0005-0000-0000-0000DD000000}"/>
    <cellStyle name="Normal 221" xfId="231" xr:uid="{00000000-0005-0000-0000-0000DE000000}"/>
    <cellStyle name="Normal 222" xfId="232" xr:uid="{00000000-0005-0000-0000-0000DF000000}"/>
    <cellStyle name="Normal 23" xfId="233" xr:uid="{00000000-0005-0000-0000-0000E0000000}"/>
    <cellStyle name="Normal 24" xfId="234" xr:uid="{00000000-0005-0000-0000-0000E1000000}"/>
    <cellStyle name="Normal 25" xfId="235" xr:uid="{00000000-0005-0000-0000-0000E2000000}"/>
    <cellStyle name="Normal 26" xfId="236" xr:uid="{00000000-0005-0000-0000-0000E3000000}"/>
    <cellStyle name="Normal 27" xfId="237" xr:uid="{00000000-0005-0000-0000-0000E4000000}"/>
    <cellStyle name="Normal 28" xfId="238" xr:uid="{00000000-0005-0000-0000-0000E5000000}"/>
    <cellStyle name="Normal 29" xfId="239" xr:uid="{00000000-0005-0000-0000-0000E6000000}"/>
    <cellStyle name="Normal 3" xfId="25" xr:uid="{00000000-0005-0000-0000-0000E7000000}"/>
    <cellStyle name="Normal 3 2" xfId="240" xr:uid="{00000000-0005-0000-0000-0000E8000000}"/>
    <cellStyle name="Normal 3 3" xfId="241" xr:uid="{00000000-0005-0000-0000-0000E9000000}"/>
    <cellStyle name="Normal 30" xfId="242" xr:uid="{00000000-0005-0000-0000-0000EA000000}"/>
    <cellStyle name="Normal 31" xfId="243" xr:uid="{00000000-0005-0000-0000-0000EB000000}"/>
    <cellStyle name="Normal 32" xfId="244" xr:uid="{00000000-0005-0000-0000-0000EC000000}"/>
    <cellStyle name="Normal 33" xfId="245" xr:uid="{00000000-0005-0000-0000-0000ED000000}"/>
    <cellStyle name="Normal 34" xfId="246" xr:uid="{00000000-0005-0000-0000-0000EE000000}"/>
    <cellStyle name="Normal 35" xfId="247" xr:uid="{00000000-0005-0000-0000-0000EF000000}"/>
    <cellStyle name="Normal 36" xfId="248" xr:uid="{00000000-0005-0000-0000-0000F0000000}"/>
    <cellStyle name="Normal 37" xfId="249" xr:uid="{00000000-0005-0000-0000-0000F1000000}"/>
    <cellStyle name="Normal 38" xfId="250" xr:uid="{00000000-0005-0000-0000-0000F2000000}"/>
    <cellStyle name="Normal 39" xfId="251" xr:uid="{00000000-0005-0000-0000-0000F3000000}"/>
    <cellStyle name="Normal 4" xfId="26" xr:uid="{00000000-0005-0000-0000-0000F4000000}"/>
    <cellStyle name="Normal 4 2" xfId="252" xr:uid="{00000000-0005-0000-0000-0000F5000000}"/>
    <cellStyle name="Normal 4 3" xfId="253" xr:uid="{00000000-0005-0000-0000-0000F6000000}"/>
    <cellStyle name="Normal 4 4" xfId="254" xr:uid="{00000000-0005-0000-0000-0000F7000000}"/>
    <cellStyle name="Normal 40" xfId="255" xr:uid="{00000000-0005-0000-0000-0000F8000000}"/>
    <cellStyle name="Normal 41" xfId="256" xr:uid="{00000000-0005-0000-0000-0000F9000000}"/>
    <cellStyle name="Normal 42" xfId="257" xr:uid="{00000000-0005-0000-0000-0000FA000000}"/>
    <cellStyle name="Normal 43" xfId="258" xr:uid="{00000000-0005-0000-0000-0000FB000000}"/>
    <cellStyle name="Normal 44" xfId="259" xr:uid="{00000000-0005-0000-0000-0000FC000000}"/>
    <cellStyle name="Normal 45" xfId="260" xr:uid="{00000000-0005-0000-0000-0000FD000000}"/>
    <cellStyle name="Normal 46" xfId="261" xr:uid="{00000000-0005-0000-0000-0000FE000000}"/>
    <cellStyle name="Normal 47" xfId="262" xr:uid="{00000000-0005-0000-0000-0000FF000000}"/>
    <cellStyle name="Normal 48" xfId="263" xr:uid="{00000000-0005-0000-0000-000000010000}"/>
    <cellStyle name="Normal 49" xfId="264" xr:uid="{00000000-0005-0000-0000-000001010000}"/>
    <cellStyle name="Normal 5" xfId="27" xr:uid="{00000000-0005-0000-0000-000002010000}"/>
    <cellStyle name="Normal 5 2" xfId="265" xr:uid="{00000000-0005-0000-0000-000003010000}"/>
    <cellStyle name="Normal 5 3" xfId="266" xr:uid="{00000000-0005-0000-0000-000004010000}"/>
    <cellStyle name="Normal 50" xfId="267" xr:uid="{00000000-0005-0000-0000-000005010000}"/>
    <cellStyle name="Normal 51" xfId="268" xr:uid="{00000000-0005-0000-0000-000006010000}"/>
    <cellStyle name="Normal 52" xfId="269" xr:uid="{00000000-0005-0000-0000-000007010000}"/>
    <cellStyle name="Normal 53" xfId="270" xr:uid="{00000000-0005-0000-0000-000008010000}"/>
    <cellStyle name="Normal 54" xfId="271" xr:uid="{00000000-0005-0000-0000-000009010000}"/>
    <cellStyle name="Normal 55" xfId="272" xr:uid="{00000000-0005-0000-0000-00000A010000}"/>
    <cellStyle name="Normal 56" xfId="273" xr:uid="{00000000-0005-0000-0000-00000B010000}"/>
    <cellStyle name="Normal 57" xfId="274" xr:uid="{00000000-0005-0000-0000-00000C010000}"/>
    <cellStyle name="Normal 58" xfId="275" xr:uid="{00000000-0005-0000-0000-00000D010000}"/>
    <cellStyle name="Normal 59" xfId="276" xr:uid="{00000000-0005-0000-0000-00000E010000}"/>
    <cellStyle name="Normal 6" xfId="277" xr:uid="{00000000-0005-0000-0000-00000F010000}"/>
    <cellStyle name="Normal 6 2" xfId="278" xr:uid="{00000000-0005-0000-0000-000010010000}"/>
    <cellStyle name="Normal 6 3" xfId="279" xr:uid="{00000000-0005-0000-0000-000011010000}"/>
    <cellStyle name="Normal 6 4" xfId="280" xr:uid="{00000000-0005-0000-0000-000012010000}"/>
    <cellStyle name="Normal 60" xfId="281" xr:uid="{00000000-0005-0000-0000-000013010000}"/>
    <cellStyle name="Normal 61" xfId="282" xr:uid="{00000000-0005-0000-0000-000014010000}"/>
    <cellStyle name="Normal 62" xfId="283" xr:uid="{00000000-0005-0000-0000-000015010000}"/>
    <cellStyle name="Normal 63" xfId="284" xr:uid="{00000000-0005-0000-0000-000016010000}"/>
    <cellStyle name="Normal 64" xfId="285" xr:uid="{00000000-0005-0000-0000-000017010000}"/>
    <cellStyle name="Normal 65" xfId="286" xr:uid="{00000000-0005-0000-0000-000018010000}"/>
    <cellStyle name="Normal 66" xfId="287" xr:uid="{00000000-0005-0000-0000-000019010000}"/>
    <cellStyle name="Normal 67" xfId="288" xr:uid="{00000000-0005-0000-0000-00001A010000}"/>
    <cellStyle name="Normal 68" xfId="289" xr:uid="{00000000-0005-0000-0000-00001B010000}"/>
    <cellStyle name="Normal 69" xfId="290" xr:uid="{00000000-0005-0000-0000-00001C010000}"/>
    <cellStyle name="Normal 7" xfId="28" xr:uid="{00000000-0005-0000-0000-00001D010000}"/>
    <cellStyle name="Normal 7 2" xfId="291" xr:uid="{00000000-0005-0000-0000-00001E010000}"/>
    <cellStyle name="Normal 7 3" xfId="292" xr:uid="{00000000-0005-0000-0000-00001F010000}"/>
    <cellStyle name="Normal 70" xfId="293" xr:uid="{00000000-0005-0000-0000-000020010000}"/>
    <cellStyle name="Normal 71" xfId="294" xr:uid="{00000000-0005-0000-0000-000021010000}"/>
    <cellStyle name="Normal 72" xfId="295" xr:uid="{00000000-0005-0000-0000-000022010000}"/>
    <cellStyle name="Normal 73" xfId="296" xr:uid="{00000000-0005-0000-0000-000023010000}"/>
    <cellStyle name="Normal 74" xfId="297" xr:uid="{00000000-0005-0000-0000-000024010000}"/>
    <cellStyle name="Normal 75" xfId="298" xr:uid="{00000000-0005-0000-0000-000025010000}"/>
    <cellStyle name="Normal 76" xfId="299" xr:uid="{00000000-0005-0000-0000-000026010000}"/>
    <cellStyle name="Normal 77" xfId="300" xr:uid="{00000000-0005-0000-0000-000027010000}"/>
    <cellStyle name="Normal 78" xfId="301" xr:uid="{00000000-0005-0000-0000-000028010000}"/>
    <cellStyle name="Normal 79" xfId="302" xr:uid="{00000000-0005-0000-0000-000029010000}"/>
    <cellStyle name="Normal 8" xfId="303" xr:uid="{00000000-0005-0000-0000-00002A010000}"/>
    <cellStyle name="Normal 8 2" xfId="304" xr:uid="{00000000-0005-0000-0000-00002B010000}"/>
    <cellStyle name="Normal 80" xfId="305" xr:uid="{00000000-0005-0000-0000-00002C010000}"/>
    <cellStyle name="Normal 81" xfId="306" xr:uid="{00000000-0005-0000-0000-00002D010000}"/>
    <cellStyle name="Normal 82" xfId="307" xr:uid="{00000000-0005-0000-0000-00002E010000}"/>
    <cellStyle name="Normal 83" xfId="308" xr:uid="{00000000-0005-0000-0000-00002F010000}"/>
    <cellStyle name="Normal 84" xfId="309" xr:uid="{00000000-0005-0000-0000-000030010000}"/>
    <cellStyle name="Normal 85" xfId="310" xr:uid="{00000000-0005-0000-0000-000031010000}"/>
    <cellStyle name="Normal 86" xfId="311" xr:uid="{00000000-0005-0000-0000-000032010000}"/>
    <cellStyle name="Normal 87" xfId="312" xr:uid="{00000000-0005-0000-0000-000033010000}"/>
    <cellStyle name="Normal 88" xfId="313" xr:uid="{00000000-0005-0000-0000-000034010000}"/>
    <cellStyle name="Normal 89" xfId="314" xr:uid="{00000000-0005-0000-0000-000035010000}"/>
    <cellStyle name="Normal 9" xfId="29" xr:uid="{00000000-0005-0000-0000-000036010000}"/>
    <cellStyle name="Normal 9 2" xfId="315" xr:uid="{00000000-0005-0000-0000-000037010000}"/>
    <cellStyle name="Normal 9 3" xfId="316" xr:uid="{00000000-0005-0000-0000-000038010000}"/>
    <cellStyle name="Normal 9 4" xfId="317" xr:uid="{00000000-0005-0000-0000-000039010000}"/>
    <cellStyle name="Normal 90" xfId="318" xr:uid="{00000000-0005-0000-0000-00003A010000}"/>
    <cellStyle name="Normal 91" xfId="319" xr:uid="{00000000-0005-0000-0000-00003B010000}"/>
    <cellStyle name="Normal 92" xfId="320" xr:uid="{00000000-0005-0000-0000-00003C010000}"/>
    <cellStyle name="Normal 93" xfId="321" xr:uid="{00000000-0005-0000-0000-00003D010000}"/>
    <cellStyle name="Normal 94" xfId="322" xr:uid="{00000000-0005-0000-0000-00003E010000}"/>
    <cellStyle name="Normal 95" xfId="323" xr:uid="{00000000-0005-0000-0000-00003F010000}"/>
    <cellStyle name="Normal 96" xfId="324" xr:uid="{00000000-0005-0000-0000-000040010000}"/>
    <cellStyle name="Normal 97" xfId="325" xr:uid="{00000000-0005-0000-0000-000041010000}"/>
    <cellStyle name="Normal 98" xfId="326" xr:uid="{00000000-0005-0000-0000-000042010000}"/>
    <cellStyle name="Normal 99" xfId="327" xr:uid="{00000000-0005-0000-0000-000043010000}"/>
    <cellStyle name="Normal_Fenaviquín 14 (2007) - Base importaciones maquinaria" xfId="1" xr:uid="{00000000-0005-0000-0000-000044010000}"/>
    <cellStyle name="Normal_Fenaviquín 15 (2007) - Huevo por colores" xfId="2" xr:uid="{00000000-0005-0000-0000-000045010000}"/>
    <cellStyle name="Notas 2" xfId="328" xr:uid="{00000000-0005-0000-0000-000046010000}"/>
    <cellStyle name="Notas 2 2" xfId="329" xr:uid="{00000000-0005-0000-0000-000047010000}"/>
    <cellStyle name="Porcentaje" xfId="30" builtinId="5"/>
    <cellStyle name="Porcentual 2" xfId="3" xr:uid="{00000000-0005-0000-0000-000049010000}"/>
    <cellStyle name="Porcentual 3" xfId="330" xr:uid="{00000000-0005-0000-0000-00004A010000}"/>
    <cellStyle name="rojo" xfId="12" xr:uid="{00000000-0005-0000-0000-00004B010000}"/>
    <cellStyle name="Salida 2" xfId="331" xr:uid="{00000000-0005-0000-0000-00004C010000}"/>
    <cellStyle name="Texto de advertencia 2" xfId="332" xr:uid="{00000000-0005-0000-0000-00004D010000}"/>
    <cellStyle name="Texto explicativo 2" xfId="333" xr:uid="{00000000-0005-0000-0000-00004E010000}"/>
    <cellStyle name="Título 2 2" xfId="334" xr:uid="{00000000-0005-0000-0000-00004F010000}"/>
    <cellStyle name="Título 3 2" xfId="335" xr:uid="{00000000-0005-0000-0000-000050010000}"/>
    <cellStyle name="Título 4" xfId="336" xr:uid="{00000000-0005-0000-0000-000051010000}"/>
    <cellStyle name="Total 2" xfId="337" xr:uid="{00000000-0005-0000-0000-000052010000}"/>
  </cellStyles>
  <dxfs count="0"/>
  <tableStyles count="0" defaultTableStyle="TableStyleMedium9"/>
  <colors>
    <mruColors>
      <color rgb="FF344A95"/>
      <color rgb="FF99CC00"/>
      <color rgb="FFCCFF99"/>
      <color rgb="FF53722D"/>
      <color rgb="FF669900"/>
      <color rgb="FF33CC33"/>
      <color rgb="FF00CC66"/>
      <color rgb="FF00FF99"/>
      <color rgb="FF6B9709"/>
      <color rgb="FF0045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6962081306392"/>
          <c:y val="4.970316254895981E-2"/>
          <c:w val="0.7530566306330394"/>
          <c:h val="0.706226267171149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'Área censada Btá'!$M$38</c:f>
              <c:strCache>
                <c:ptCount val="1"/>
                <c:pt idx="0">
                  <c:v>Área en proceso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Btá'!$N$38:$S$38</c:f>
              <c:numCache>
                <c:formatCode>#,##0</c:formatCode>
                <c:ptCount val="6"/>
                <c:pt idx="0">
                  <c:v>7112.4759999999997</c:v>
                </c:pt>
                <c:pt idx="1">
                  <c:v>6096.2219999999998</c:v>
                </c:pt>
                <c:pt idx="2">
                  <c:v>3716.886</c:v>
                </c:pt>
                <c:pt idx="3">
                  <c:v>4744.91</c:v>
                </c:pt>
                <c:pt idx="4">
                  <c:v>5520.73</c:v>
                </c:pt>
                <c:pt idx="5">
                  <c:v>6242.2079999999996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2-43F8-9C9F-C7003E94A058}"/>
            </c:ext>
          </c:extLst>
        </c:ser>
        <c:ser>
          <c:idx val="0"/>
          <c:order val="0"/>
          <c:tx>
            <c:strRef>
              <c:f>'Área censada Btá'!$M$37</c:f>
              <c:strCache>
                <c:ptCount val="1"/>
                <c:pt idx="0">
                  <c:v>Área culminada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Btá'!$N$37:$S$37</c:f>
              <c:numCache>
                <c:formatCode>#,##0</c:formatCode>
                <c:ptCount val="6"/>
                <c:pt idx="0">
                  <c:v>880.98299999999995</c:v>
                </c:pt>
                <c:pt idx="1">
                  <c:v>887.32500000000005</c:v>
                </c:pt>
                <c:pt idx="2">
                  <c:v>427.11</c:v>
                </c:pt>
                <c:pt idx="3">
                  <c:v>945.47900000000004</c:v>
                </c:pt>
                <c:pt idx="4">
                  <c:v>778.72299999999996</c:v>
                </c:pt>
                <c:pt idx="5">
                  <c:v>629.40499999999997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2-43F8-9C9F-C7003E94A058}"/>
            </c:ext>
          </c:extLst>
        </c:ser>
        <c:ser>
          <c:idx val="2"/>
          <c:order val="2"/>
          <c:tx>
            <c:strRef>
              <c:f>'Área censada Btá'!$M$39</c:f>
              <c:strCache>
                <c:ptCount val="1"/>
                <c:pt idx="0">
                  <c:v>Área paralizada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Btá'!$N$39:$S$39</c:f>
              <c:numCache>
                <c:formatCode>#,##0</c:formatCode>
                <c:ptCount val="6"/>
                <c:pt idx="0">
                  <c:v>736.75699999999995</c:v>
                </c:pt>
                <c:pt idx="1">
                  <c:v>932.51400000000001</c:v>
                </c:pt>
                <c:pt idx="2">
                  <c:v>2706.0279999999998</c:v>
                </c:pt>
                <c:pt idx="3">
                  <c:v>1435.69</c:v>
                </c:pt>
                <c:pt idx="4">
                  <c:v>1404.472</c:v>
                </c:pt>
                <c:pt idx="5">
                  <c:v>1419.3579999999999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2-43F8-9C9F-C7003E94A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96774784"/>
        <c:axId val="96792960"/>
      </c:barChart>
      <c:catAx>
        <c:axId val="96774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6792960"/>
        <c:crosses val="autoZero"/>
        <c:auto val="1"/>
        <c:lblAlgn val="ctr"/>
        <c:lblOffset val="100"/>
        <c:noMultiLvlLbl val="0"/>
      </c:catAx>
      <c:valAx>
        <c:axId val="9679296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967747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0039295935465734E-2"/>
          <c:y val="0.87240504614344738"/>
          <c:w val="0.89999985926692139"/>
          <c:h val="0.110980346968824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0176568825E-2"/>
          <c:y val="5.475618088633695E-2"/>
          <c:w val="0.87962085943636936"/>
          <c:h val="0.80404250515651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VIP Btá'!$O$27:$O$47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VIP Btá'!$P$27:$P$47</c:f>
              <c:numCache>
                <c:formatCode>#,##0</c:formatCode>
                <c:ptCount val="21"/>
                <c:pt idx="0">
                  <c:v>38.93</c:v>
                </c:pt>
                <c:pt idx="1">
                  <c:v>42.686999999999998</c:v>
                </c:pt>
                <c:pt idx="2">
                  <c:v>0.86799999999999999</c:v>
                </c:pt>
                <c:pt idx="3">
                  <c:v>2.6659999999999999</c:v>
                </c:pt>
                <c:pt idx="4">
                  <c:v>23.282</c:v>
                </c:pt>
                <c:pt idx="5">
                  <c:v>5.0789999999999997</c:v>
                </c:pt>
                <c:pt idx="6">
                  <c:v>3.9129999999999998</c:v>
                </c:pt>
                <c:pt idx="7">
                  <c:v>7.2759999999999998</c:v>
                </c:pt>
                <c:pt idx="8">
                  <c:v>0.188</c:v>
                </c:pt>
                <c:pt idx="9">
                  <c:v>1.792</c:v>
                </c:pt>
                <c:pt idx="10">
                  <c:v>27.466999999999999</c:v>
                </c:pt>
                <c:pt idx="11">
                  <c:v>3.9740000000000002</c:v>
                </c:pt>
                <c:pt idx="12">
                  <c:v>2.3260000000000001</c:v>
                </c:pt>
                <c:pt idx="13">
                  <c:v>0.55700000000000005</c:v>
                </c:pt>
                <c:pt idx="14">
                  <c:v>4.59</c:v>
                </c:pt>
                <c:pt idx="15">
                  <c:v>4.9660000000000002</c:v>
                </c:pt>
                <c:pt idx="16">
                  <c:v>11.286</c:v>
                </c:pt>
                <c:pt idx="17">
                  <c:v>1.93</c:v>
                </c:pt>
                <c:pt idx="18">
                  <c:v>7.3129999999999997</c:v>
                </c:pt>
                <c:pt idx="19">
                  <c:v>1.4550000000000001</c:v>
                </c:pt>
                <c:pt idx="20">
                  <c:v>5.33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24-488B-99CF-102C30FF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08832"/>
        <c:axId val="103210368"/>
      </c:lineChart>
      <c:catAx>
        <c:axId val="1032088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210368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2103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208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1765463279352E-2"/>
          <c:y val="6.1170907355588819E-2"/>
          <c:w val="0.8755325112662804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VIS 70-150smlm Btá'!$Q$27:$Q$47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VIS 70-150smlm Btá'!$R$27:$R$47</c:f>
              <c:numCache>
                <c:formatCode>0</c:formatCode>
                <c:ptCount val="21"/>
                <c:pt idx="0">
                  <c:v>67.349999999999994</c:v>
                </c:pt>
                <c:pt idx="1">
                  <c:v>115.657</c:v>
                </c:pt>
                <c:pt idx="2">
                  <c:v>92.582999999999998</c:v>
                </c:pt>
                <c:pt idx="3">
                  <c:v>186.65700000000001</c:v>
                </c:pt>
                <c:pt idx="4">
                  <c:v>61.616999999999997</c:v>
                </c:pt>
                <c:pt idx="5">
                  <c:v>100.072</c:v>
                </c:pt>
                <c:pt idx="6">
                  <c:v>110.40300000000001</c:v>
                </c:pt>
                <c:pt idx="7">
                  <c:v>92.652000000000001</c:v>
                </c:pt>
                <c:pt idx="8">
                  <c:v>31.315000000000001</c:v>
                </c:pt>
                <c:pt idx="9">
                  <c:v>102.10899999999999</c:v>
                </c:pt>
                <c:pt idx="10">
                  <c:v>200.422</c:v>
                </c:pt>
                <c:pt idx="11">
                  <c:v>154.61799999999999</c:v>
                </c:pt>
                <c:pt idx="12">
                  <c:v>172.88499999999999</c:v>
                </c:pt>
                <c:pt idx="13">
                  <c:v>232.291</c:v>
                </c:pt>
                <c:pt idx="14">
                  <c:v>346.66300000000001</c:v>
                </c:pt>
                <c:pt idx="15">
                  <c:v>386.31400000000002</c:v>
                </c:pt>
                <c:pt idx="16">
                  <c:v>203.22300000000001</c:v>
                </c:pt>
                <c:pt idx="17">
                  <c:v>255.845</c:v>
                </c:pt>
                <c:pt idx="18">
                  <c:v>242.97200000000001</c:v>
                </c:pt>
                <c:pt idx="19">
                  <c:v>316.78100000000001</c:v>
                </c:pt>
                <c:pt idx="20">
                  <c:v>362.91800000000001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55-40D3-8299-F1A07D57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15904"/>
        <c:axId val="103917440"/>
      </c:lineChart>
      <c:catAx>
        <c:axId val="1039159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917440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9174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91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1765463279352E-2"/>
          <c:y val="6.0669480371119841E-2"/>
          <c:w val="0.8755325112662804"/>
          <c:h val="0.8024362968735007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otros destinos Btá'!$O$27:$O$47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otros destinos Btá'!$P$27:$P$47</c:f>
              <c:numCache>
                <c:formatCode>0</c:formatCode>
                <c:ptCount val="21"/>
                <c:pt idx="0">
                  <c:v>193.28800000000001</c:v>
                </c:pt>
                <c:pt idx="1">
                  <c:v>274.31299999999999</c:v>
                </c:pt>
                <c:pt idx="2">
                  <c:v>137.83099999999999</c:v>
                </c:pt>
                <c:pt idx="3">
                  <c:v>167.685</c:v>
                </c:pt>
                <c:pt idx="4">
                  <c:v>252.43100000000001</c:v>
                </c:pt>
                <c:pt idx="5">
                  <c:v>183.23099999999999</c:v>
                </c:pt>
                <c:pt idx="6">
                  <c:v>221.83</c:v>
                </c:pt>
                <c:pt idx="7">
                  <c:v>75.311000000000007</c:v>
                </c:pt>
                <c:pt idx="8">
                  <c:v>66.784999999999997</c:v>
                </c:pt>
                <c:pt idx="9">
                  <c:v>135.476</c:v>
                </c:pt>
                <c:pt idx="10">
                  <c:v>81.805999999999997</c:v>
                </c:pt>
                <c:pt idx="11">
                  <c:v>164.63300000000001</c:v>
                </c:pt>
                <c:pt idx="12">
                  <c:v>151.49799999999999</c:v>
                </c:pt>
                <c:pt idx="13">
                  <c:v>192.73099999999999</c:v>
                </c:pt>
                <c:pt idx="14">
                  <c:v>227.965</c:v>
                </c:pt>
                <c:pt idx="15">
                  <c:v>138.904</c:v>
                </c:pt>
                <c:pt idx="16">
                  <c:v>133.96600000000001</c:v>
                </c:pt>
                <c:pt idx="17">
                  <c:v>123.76300000000001</c:v>
                </c:pt>
                <c:pt idx="18">
                  <c:v>106.238</c:v>
                </c:pt>
                <c:pt idx="19">
                  <c:v>252.422</c:v>
                </c:pt>
                <c:pt idx="20">
                  <c:v>224.04400000000001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95-4942-B64B-289E9C12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70304"/>
        <c:axId val="103971840"/>
      </c:lineChart>
      <c:catAx>
        <c:axId val="1039703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971840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971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970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41049595844054E-2"/>
          <c:y val="5.7152528112299303E-2"/>
          <c:w val="0.81485009495764249"/>
          <c:h val="0.698777033036162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'Área censada Btá'!$M$43</c:f>
              <c:strCache>
                <c:ptCount val="1"/>
                <c:pt idx="0">
                  <c:v>Área en proceso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Btá'!$N$43:$S$43</c:f>
              <c:numCache>
                <c:formatCode>#,##0</c:formatCode>
                <c:ptCount val="6"/>
                <c:pt idx="0">
                  <c:v>4035.4789999999998</c:v>
                </c:pt>
                <c:pt idx="1">
                  <c:v>3618.58</c:v>
                </c:pt>
                <c:pt idx="2">
                  <c:v>2675.7890000000002</c:v>
                </c:pt>
                <c:pt idx="3">
                  <c:v>3544.748</c:v>
                </c:pt>
                <c:pt idx="4">
                  <c:v>4243.5739999999996</c:v>
                </c:pt>
                <c:pt idx="5">
                  <c:v>4866.402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A-4D15-B4AF-89715895AD67}"/>
            </c:ext>
          </c:extLst>
        </c:ser>
        <c:ser>
          <c:idx val="0"/>
          <c:order val="0"/>
          <c:tx>
            <c:strRef>
              <c:f>'Área censada Btá'!$M$42</c:f>
              <c:strCache>
                <c:ptCount val="1"/>
                <c:pt idx="0">
                  <c:v>Área culminada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  <a:prstDash val="sys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Btá'!$N$42:$S$42</c:f>
              <c:numCache>
                <c:formatCode>#,##0</c:formatCode>
                <c:ptCount val="6"/>
                <c:pt idx="0">
                  <c:v>658.92700000000002</c:v>
                </c:pt>
                <c:pt idx="1">
                  <c:v>554.89400000000001</c:v>
                </c:pt>
                <c:pt idx="2">
                  <c:v>314.279</c:v>
                </c:pt>
                <c:pt idx="3">
                  <c:v>628.57000000000005</c:v>
                </c:pt>
                <c:pt idx="4">
                  <c:v>647.46</c:v>
                </c:pt>
                <c:pt idx="5">
                  <c:v>462.07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A-4D15-B4AF-89715895AD67}"/>
            </c:ext>
          </c:extLst>
        </c:ser>
        <c:ser>
          <c:idx val="2"/>
          <c:order val="2"/>
          <c:tx>
            <c:strRef>
              <c:f>'Área censada Btá'!$M$44</c:f>
              <c:strCache>
                <c:ptCount val="1"/>
                <c:pt idx="0">
                  <c:v>Área paralizada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Btá'!$N$44:$S$44</c:f>
              <c:numCache>
                <c:formatCode>#,##0</c:formatCode>
                <c:ptCount val="6"/>
                <c:pt idx="0">
                  <c:v>418.07600000000002</c:v>
                </c:pt>
                <c:pt idx="1">
                  <c:v>467.75299999999999</c:v>
                </c:pt>
                <c:pt idx="2">
                  <c:v>1153.0730000000001</c:v>
                </c:pt>
                <c:pt idx="3">
                  <c:v>444.59500000000003</c:v>
                </c:pt>
                <c:pt idx="4">
                  <c:v>412.54300000000001</c:v>
                </c:pt>
                <c:pt idx="5">
                  <c:v>502.20400000000001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A-4D15-B4AF-89715895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454976"/>
        <c:axId val="99456512"/>
      </c:barChart>
      <c:catAx>
        <c:axId val="99454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9456512"/>
        <c:crosses val="autoZero"/>
        <c:auto val="1"/>
        <c:lblAlgn val="ctr"/>
        <c:lblOffset val="100"/>
        <c:noMultiLvlLbl val="0"/>
      </c:catAx>
      <c:valAx>
        <c:axId val="994565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994549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608058608058613E-2"/>
          <c:y val="0.87240504614344772"/>
          <c:w val="0.89999988367108463"/>
          <c:h val="0.10156683539557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83152105986709E-2"/>
          <c:y val="6.4362432956750634E-2"/>
          <c:w val="0.85505811773528362"/>
          <c:h val="0.7904105899805972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proceso edificaciones Btá'!$O$26:$O$46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proceso edificaciones Btá'!$P$26:$P$46</c:f>
              <c:numCache>
                <c:formatCode>#,##0</c:formatCode>
                <c:ptCount val="21"/>
                <c:pt idx="0">
                  <c:v>7112.4759999999997</c:v>
                </c:pt>
                <c:pt idx="1">
                  <c:v>6776.1440000000002</c:v>
                </c:pt>
                <c:pt idx="2">
                  <c:v>6534.66</c:v>
                </c:pt>
                <c:pt idx="3">
                  <c:v>6213.616</c:v>
                </c:pt>
                <c:pt idx="4">
                  <c:v>6096.2219999999998</c:v>
                </c:pt>
                <c:pt idx="5">
                  <c:v>6016.8649999999998</c:v>
                </c:pt>
                <c:pt idx="6">
                  <c:v>6012.0429999999997</c:v>
                </c:pt>
                <c:pt idx="7">
                  <c:v>5191.607</c:v>
                </c:pt>
                <c:pt idx="8">
                  <c:v>3716.886</c:v>
                </c:pt>
                <c:pt idx="9">
                  <c:v>5119.982</c:v>
                </c:pt>
                <c:pt idx="10">
                  <c:v>4844.2470000000003</c:v>
                </c:pt>
                <c:pt idx="11">
                  <c:v>4985.3909999999996</c:v>
                </c:pt>
                <c:pt idx="12">
                  <c:v>4744.91</c:v>
                </c:pt>
                <c:pt idx="13">
                  <c:v>4960.0540000000001</c:v>
                </c:pt>
                <c:pt idx="14">
                  <c:v>5134.0280000000002</c:v>
                </c:pt>
                <c:pt idx="15">
                  <c:v>5499.63</c:v>
                </c:pt>
                <c:pt idx="16">
                  <c:v>5520.73</c:v>
                </c:pt>
                <c:pt idx="17">
                  <c:v>5569.5590000000002</c:v>
                </c:pt>
                <c:pt idx="18">
                  <c:v>5500.2820000000002</c:v>
                </c:pt>
                <c:pt idx="19">
                  <c:v>5917.8450000000003</c:v>
                </c:pt>
                <c:pt idx="20">
                  <c:v>6242.2079999999996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96E-4BA6-8C74-2634F0465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48480"/>
        <c:axId val="99350016"/>
      </c:lineChart>
      <c:catAx>
        <c:axId val="9934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35001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993500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348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83152105986709E-2"/>
          <c:y val="4.3387004558709433E-2"/>
          <c:w val="0.84235970503687063"/>
          <c:h val="0.806403274580010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'Area proceso vivienda Btá'!$O$26:$O$46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'Area proceso vivienda Btá'!$P$26:$P$46</c:f>
              <c:numCache>
                <c:formatCode>#,##0</c:formatCode>
                <c:ptCount val="21"/>
                <c:pt idx="0">
                  <c:v>4035.4789999999998</c:v>
                </c:pt>
                <c:pt idx="1">
                  <c:v>4093.4340000000002</c:v>
                </c:pt>
                <c:pt idx="2">
                  <c:v>3891.8989999999999</c:v>
                </c:pt>
                <c:pt idx="3">
                  <c:v>3684.1410000000001</c:v>
                </c:pt>
                <c:pt idx="4">
                  <c:v>3618.58</c:v>
                </c:pt>
                <c:pt idx="5">
                  <c:v>3698.299</c:v>
                </c:pt>
                <c:pt idx="6">
                  <c:v>3652.018</c:v>
                </c:pt>
                <c:pt idx="7">
                  <c:v>3204.8760000000002</c:v>
                </c:pt>
                <c:pt idx="8">
                  <c:v>2675.7890000000002</c:v>
                </c:pt>
                <c:pt idx="9">
                  <c:v>3545.8110000000001</c:v>
                </c:pt>
                <c:pt idx="10">
                  <c:v>3532.2139999999999</c:v>
                </c:pt>
                <c:pt idx="11">
                  <c:v>3606.3220000000001</c:v>
                </c:pt>
                <c:pt idx="12">
                  <c:v>3544.748</c:v>
                </c:pt>
                <c:pt idx="13">
                  <c:v>3673.5149999999999</c:v>
                </c:pt>
                <c:pt idx="14">
                  <c:v>3778.5369999999998</c:v>
                </c:pt>
                <c:pt idx="15">
                  <c:v>4244.3419999999996</c:v>
                </c:pt>
                <c:pt idx="16">
                  <c:v>4243.5739999999996</c:v>
                </c:pt>
                <c:pt idx="17">
                  <c:v>4321.0439999999999</c:v>
                </c:pt>
                <c:pt idx="18">
                  <c:v>4287.5559999999996</c:v>
                </c:pt>
                <c:pt idx="19">
                  <c:v>4601.4279999999999</c:v>
                </c:pt>
                <c:pt idx="20">
                  <c:v>4866.402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B1-4809-B17F-2A1CAB1D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37120"/>
        <c:axId val="101238656"/>
      </c:lineChart>
      <c:catAx>
        <c:axId val="10123712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23865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01238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237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43912219305879E-2"/>
          <c:y val="4.8741738607975205E-2"/>
          <c:w val="0.85642549398306644"/>
          <c:h val="0.7796295944934653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3769363166953697E-2"/>
                  <c:y val="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E0-43E3-99FF-86E67E54ED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'Área proceso otros destinos Btá'!$O$26:$O$46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proceso otros destinos Btá'!$P$26:$P$46</c:f>
              <c:numCache>
                <c:formatCode>#,##0</c:formatCode>
                <c:ptCount val="21"/>
                <c:pt idx="0">
                  <c:v>3076.9969999999998</c:v>
                </c:pt>
                <c:pt idx="1">
                  <c:v>2682.71</c:v>
                </c:pt>
                <c:pt idx="2">
                  <c:v>2642.761</c:v>
                </c:pt>
                <c:pt idx="3">
                  <c:v>2529.4749999999999</c:v>
                </c:pt>
                <c:pt idx="4">
                  <c:v>2477.6419999999998</c:v>
                </c:pt>
                <c:pt idx="5">
                  <c:v>2318.5659999999998</c:v>
                </c:pt>
                <c:pt idx="6">
                  <c:v>2360.0250000000001</c:v>
                </c:pt>
                <c:pt idx="7">
                  <c:v>1986.731</c:v>
                </c:pt>
                <c:pt idx="8">
                  <c:v>1041.097</c:v>
                </c:pt>
                <c:pt idx="9">
                  <c:v>1574.171</c:v>
                </c:pt>
                <c:pt idx="10">
                  <c:v>1312.0329999999999</c:v>
                </c:pt>
                <c:pt idx="11">
                  <c:v>1379.069</c:v>
                </c:pt>
                <c:pt idx="12">
                  <c:v>1200.162</c:v>
                </c:pt>
                <c:pt idx="13">
                  <c:v>1286.539</c:v>
                </c:pt>
                <c:pt idx="14">
                  <c:v>1355.491</c:v>
                </c:pt>
                <c:pt idx="15">
                  <c:v>1255.288</c:v>
                </c:pt>
                <c:pt idx="16">
                  <c:v>1277.1559999999999</c:v>
                </c:pt>
                <c:pt idx="17">
                  <c:v>1248.5150000000001</c:v>
                </c:pt>
                <c:pt idx="18">
                  <c:v>1212.7260000000001</c:v>
                </c:pt>
                <c:pt idx="19">
                  <c:v>1316.4169999999999</c:v>
                </c:pt>
                <c:pt idx="20">
                  <c:v>1375.806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CF-468D-AB21-A1E697E7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96960"/>
        <c:axId val="101898496"/>
      </c:lineChart>
      <c:catAx>
        <c:axId val="1018969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89849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1898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89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8782746496708E-2"/>
          <c:y val="5.8977552876181505E-2"/>
          <c:w val="0.85642549398306644"/>
          <c:h val="0.80794587861504685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'Área nueva edificaciones Btá'!$O$26:$O$46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edificaciones Btá'!$P$26:$P$46</c:f>
              <c:numCache>
                <c:formatCode>#,##0</c:formatCode>
                <c:ptCount val="21"/>
                <c:pt idx="0">
                  <c:v>736.75699999999995</c:v>
                </c:pt>
                <c:pt idx="1">
                  <c:v>828.45899999999995</c:v>
                </c:pt>
                <c:pt idx="2">
                  <c:v>703.01800000000003</c:v>
                </c:pt>
                <c:pt idx="3">
                  <c:v>711.45699999999999</c:v>
                </c:pt>
                <c:pt idx="4">
                  <c:v>715.13199999999995</c:v>
                </c:pt>
                <c:pt idx="5">
                  <c:v>748.822</c:v>
                </c:pt>
                <c:pt idx="6">
                  <c:v>726.476</c:v>
                </c:pt>
                <c:pt idx="7">
                  <c:v>492.04599999999999</c:v>
                </c:pt>
                <c:pt idx="8">
                  <c:v>200.97499999999999</c:v>
                </c:pt>
                <c:pt idx="9">
                  <c:v>636.87</c:v>
                </c:pt>
                <c:pt idx="10">
                  <c:v>533.56799999999998</c:v>
                </c:pt>
                <c:pt idx="11">
                  <c:v>697.56200000000001</c:v>
                </c:pt>
                <c:pt idx="12">
                  <c:v>703.69200000000001</c:v>
                </c:pt>
                <c:pt idx="13">
                  <c:v>834.52300000000002</c:v>
                </c:pt>
                <c:pt idx="14">
                  <c:v>894.11199999999997</c:v>
                </c:pt>
                <c:pt idx="15">
                  <c:v>1077.9970000000001</c:v>
                </c:pt>
                <c:pt idx="16">
                  <c:v>799.55899999999997</c:v>
                </c:pt>
                <c:pt idx="17">
                  <c:v>769.5</c:v>
                </c:pt>
                <c:pt idx="18">
                  <c:v>676.55799999999999</c:v>
                </c:pt>
                <c:pt idx="19">
                  <c:v>958.66600000000005</c:v>
                </c:pt>
                <c:pt idx="20">
                  <c:v>1035.1510000000001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27-4AF7-AE9D-3D0A7A1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94880"/>
        <c:axId val="101996416"/>
      </c:lineChart>
      <c:catAx>
        <c:axId val="10199488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199641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1996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199488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55687614519894E-2"/>
          <c:y val="7.7892695845452428E-2"/>
          <c:w val="0.85792858911503989"/>
          <c:h val="0.7793639308599938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vivienda Btá'!$O$27:$O$47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vivienda Btá'!$P$27:$P$47</c:f>
              <c:numCache>
                <c:formatCode>#,##0</c:formatCode>
                <c:ptCount val="21"/>
                <c:pt idx="0">
                  <c:v>543.46900000000005</c:v>
                </c:pt>
                <c:pt idx="1">
                  <c:v>554.14599999999996</c:v>
                </c:pt>
                <c:pt idx="2">
                  <c:v>565.18700000000001</c:v>
                </c:pt>
                <c:pt idx="3">
                  <c:v>543.77200000000005</c:v>
                </c:pt>
                <c:pt idx="4">
                  <c:v>462.70100000000002</c:v>
                </c:pt>
                <c:pt idx="5">
                  <c:v>565.59100000000001</c:v>
                </c:pt>
                <c:pt idx="6">
                  <c:v>504.64600000000002</c:v>
                </c:pt>
                <c:pt idx="7">
                  <c:v>416.73500000000001</c:v>
                </c:pt>
                <c:pt idx="8">
                  <c:v>134.19</c:v>
                </c:pt>
                <c:pt idx="9">
                  <c:v>501.39400000000001</c:v>
                </c:pt>
                <c:pt idx="10">
                  <c:v>451.762</c:v>
                </c:pt>
                <c:pt idx="11">
                  <c:v>532.92899999999997</c:v>
                </c:pt>
                <c:pt idx="12">
                  <c:v>552.19399999999996</c:v>
                </c:pt>
                <c:pt idx="13">
                  <c:v>641.79200000000003</c:v>
                </c:pt>
                <c:pt idx="14">
                  <c:v>666.14700000000005</c:v>
                </c:pt>
                <c:pt idx="15">
                  <c:v>939.09299999999996</c:v>
                </c:pt>
                <c:pt idx="16">
                  <c:v>665.59299999999996</c:v>
                </c:pt>
                <c:pt idx="17">
                  <c:v>645.73699999999997</c:v>
                </c:pt>
                <c:pt idx="18">
                  <c:v>570.32000000000005</c:v>
                </c:pt>
                <c:pt idx="19">
                  <c:v>706.24400000000003</c:v>
                </c:pt>
                <c:pt idx="20">
                  <c:v>811.10699999999997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59-4899-88C1-A6B904EA6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98432"/>
        <c:axId val="102099968"/>
      </c:lineChart>
      <c:catAx>
        <c:axId val="1020984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099968"/>
        <c:crossesAt val="0"/>
        <c:auto val="0"/>
        <c:lblAlgn val="ctr"/>
        <c:lblOffset val="100"/>
        <c:tickLblSkip val="4"/>
        <c:tickMarkSkip val="12"/>
        <c:noMultiLvlLbl val="1"/>
      </c:catAx>
      <c:valAx>
        <c:axId val="1020999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098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4595651958599E-2"/>
          <c:y val="6.2726072011178524E-2"/>
          <c:w val="0.88217076954599949"/>
          <c:h val="0.7957392251705062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11-4774-99F2-4BE8CFF794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'Área nueva VIS Btá'!$O$27:$O$47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VIS Btá'!$P$27:$P$47</c:f>
              <c:numCache>
                <c:formatCode>#,##0</c:formatCode>
                <c:ptCount val="21"/>
                <c:pt idx="0">
                  <c:v>106.28</c:v>
                </c:pt>
                <c:pt idx="1">
                  <c:v>158.34399999999999</c:v>
                </c:pt>
                <c:pt idx="2">
                  <c:v>93.450999999999993</c:v>
                </c:pt>
                <c:pt idx="3">
                  <c:v>189.32300000000001</c:v>
                </c:pt>
                <c:pt idx="4">
                  <c:v>84.899000000000001</c:v>
                </c:pt>
                <c:pt idx="5">
                  <c:v>105.151</c:v>
                </c:pt>
                <c:pt idx="6">
                  <c:v>114.316</c:v>
                </c:pt>
                <c:pt idx="7">
                  <c:v>99.927999999999997</c:v>
                </c:pt>
                <c:pt idx="8">
                  <c:v>31.503</c:v>
                </c:pt>
                <c:pt idx="9">
                  <c:v>103.901</c:v>
                </c:pt>
                <c:pt idx="10">
                  <c:v>227.88900000000001</c:v>
                </c:pt>
                <c:pt idx="11">
                  <c:v>158.59200000000001</c:v>
                </c:pt>
                <c:pt idx="12">
                  <c:v>175.21100000000001</c:v>
                </c:pt>
                <c:pt idx="13">
                  <c:v>232.84800000000001</c:v>
                </c:pt>
                <c:pt idx="14">
                  <c:v>351.25299999999999</c:v>
                </c:pt>
                <c:pt idx="15">
                  <c:v>391.28</c:v>
                </c:pt>
                <c:pt idx="16">
                  <c:v>214.50899999999999</c:v>
                </c:pt>
                <c:pt idx="17">
                  <c:v>257.77499999999998</c:v>
                </c:pt>
                <c:pt idx="18">
                  <c:v>250.285</c:v>
                </c:pt>
                <c:pt idx="19">
                  <c:v>318.23599999999999</c:v>
                </c:pt>
                <c:pt idx="20">
                  <c:v>368.24799999999999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1C-46CA-B0A5-C3BE3FEDD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22976"/>
        <c:axId val="103024512"/>
      </c:lineChart>
      <c:catAx>
        <c:axId val="103022976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3024512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02451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02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34240038177044E-2"/>
          <c:y val="7.0728851201292159E-2"/>
          <c:w val="0.8755325112662804"/>
          <c:h val="0.80483577204671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No VIS Btá'!$O$27:$O$47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'Área nueva No VIS Btá'!$P$27:$P$47</c:f>
              <c:numCache>
                <c:formatCode>#,##0</c:formatCode>
                <c:ptCount val="21"/>
                <c:pt idx="0">
                  <c:v>437.18900000000002</c:v>
                </c:pt>
                <c:pt idx="1">
                  <c:v>395.80200000000002</c:v>
                </c:pt>
                <c:pt idx="2">
                  <c:v>471.73599999999999</c:v>
                </c:pt>
                <c:pt idx="3">
                  <c:v>354.44900000000001</c:v>
                </c:pt>
                <c:pt idx="4">
                  <c:v>377.80200000000002</c:v>
                </c:pt>
                <c:pt idx="5">
                  <c:v>460.44</c:v>
                </c:pt>
                <c:pt idx="6">
                  <c:v>390.33</c:v>
                </c:pt>
                <c:pt idx="7">
                  <c:v>316.80700000000002</c:v>
                </c:pt>
                <c:pt idx="8">
                  <c:v>102.687</c:v>
                </c:pt>
                <c:pt idx="9">
                  <c:v>397.49299999999999</c:v>
                </c:pt>
                <c:pt idx="10">
                  <c:v>223.87299999999999</c:v>
                </c:pt>
                <c:pt idx="11">
                  <c:v>374.33699999999999</c:v>
                </c:pt>
                <c:pt idx="12">
                  <c:v>376.983</c:v>
                </c:pt>
                <c:pt idx="13">
                  <c:v>408.94400000000002</c:v>
                </c:pt>
                <c:pt idx="14">
                  <c:v>314.89400000000001</c:v>
                </c:pt>
                <c:pt idx="15">
                  <c:v>547.81299999999999</c:v>
                </c:pt>
                <c:pt idx="16">
                  <c:v>451.084</c:v>
                </c:pt>
                <c:pt idx="17">
                  <c:v>387.96199999999999</c:v>
                </c:pt>
                <c:pt idx="18">
                  <c:v>320.03500000000003</c:v>
                </c:pt>
                <c:pt idx="19">
                  <c:v>388.00799999999998</c:v>
                </c:pt>
                <c:pt idx="20">
                  <c:v>442.85899999999998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BC5-49FE-87EC-748C80F6F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40736"/>
        <c:axId val="103142528"/>
      </c:lineChart>
      <c:catAx>
        <c:axId val="10314073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142528"/>
        <c:crossesAt val="0"/>
        <c:auto val="0"/>
        <c:lblAlgn val="ctr"/>
        <c:lblOffset val="100"/>
        <c:tickLblSkip val="4"/>
        <c:tickMarkSkip val="12"/>
        <c:noMultiLvlLbl val="1"/>
      </c:catAx>
      <c:valAx>
        <c:axId val="1031425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140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VIP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&#193;rea nueva No VIS Bt&#225;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&#193;rea nueva VIS 70-135smlm'!A1"/><Relationship Id="rId9" Type="http://schemas.openxmlformats.org/officeDocument/2006/relationships/hyperlink" Target="#'&#193;rea nueva VIS 70-150smlm Bt&#225;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&#193;rea nueva VIP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otros destinos Bt&#225;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&#193;rea nueva VIS 70-150smlm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censada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edific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otros destinos Bt&#225;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censada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edificaciones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viend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vienda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S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&#193;rea proceso edificaciones Bt&#225;'!A1"/><Relationship Id="rId7" Type="http://schemas.openxmlformats.org/officeDocument/2006/relationships/hyperlink" Target="#'&#193;rea causada otr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S 70-150smmlv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P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P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S 70-150smmlv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S 70-150smml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No VI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Ofi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No VI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Com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Bod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Ofi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edific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Com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Bod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censada'!A1"/><Relationship Id="rId13" Type="http://schemas.openxmlformats.org/officeDocument/2006/relationships/hyperlink" Target="#'&#193;rea causada educaci&#243;n'!A1"/><Relationship Id="rId1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hoteles'!A1"/><Relationship Id="rId17" Type="http://schemas.openxmlformats.org/officeDocument/2006/relationships/hyperlink" Target="#'Area proceso vivienda Bt&#225;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oficinas'!A1"/><Relationship Id="rId1" Type="http://schemas.openxmlformats.org/officeDocument/2006/relationships/chart" Target="../charts/chart3.xml"/><Relationship Id="rId6" Type="http://schemas.openxmlformats.org/officeDocument/2006/relationships/hyperlink" Target="#'&#193;rea censada Bt&#225;'!A1"/><Relationship Id="rId11" Type="http://schemas.openxmlformats.org/officeDocument/2006/relationships/hyperlink" Target="#'&#193;rea causada hospitales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comercio'!A1"/><Relationship Id="rId10" Type="http://schemas.openxmlformats.org/officeDocument/2006/relationships/hyperlink" Target="#'&#193;rea causada administrativo p&#250;b'!A1"/><Relationship Id="rId4" Type="http://schemas.openxmlformats.org/officeDocument/2006/relationships/hyperlink" Target="#'Area proceso vivienda'!A1"/><Relationship Id="rId9" Type="http://schemas.openxmlformats.org/officeDocument/2006/relationships/hyperlink" Target="#'&#193;rea causada otros'!A1"/><Relationship Id="rId14" Type="http://schemas.openxmlformats.org/officeDocument/2006/relationships/hyperlink" Target="#'&#193;rea causada bodegas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edificacion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vienda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vienda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S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P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P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S 70-150smml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otros destin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S 70-150smml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Usaqu&#23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No VIS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rea proceso vivienda'!A1"/><Relationship Id="rId13" Type="http://schemas.openxmlformats.org/officeDocument/2006/relationships/hyperlink" Target="#'&#193;rea causada hoteles'!A1"/><Relationship Id="rId18" Type="http://schemas.openxmlformats.org/officeDocument/2006/relationships/hyperlink" Target="#'&#193;rea proceso otros destinos Bt&#225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hospitales'!A1"/><Relationship Id="rId17" Type="http://schemas.openxmlformats.org/officeDocument/2006/relationships/hyperlink" Target="#'&#193;rea causada oficinas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comercio'!A1"/><Relationship Id="rId1" Type="http://schemas.openxmlformats.org/officeDocument/2006/relationships/chart" Target="../charts/chart4.xml"/><Relationship Id="rId6" Type="http://schemas.openxmlformats.org/officeDocument/2006/relationships/hyperlink" Target="#'&#193;rea proceso edificaciones Bt&#225;'!A1"/><Relationship Id="rId11" Type="http://schemas.openxmlformats.org/officeDocument/2006/relationships/hyperlink" Target="#'&#193;rea causada administrativo p&#250;b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bodegas'!A1"/><Relationship Id="rId10" Type="http://schemas.openxmlformats.org/officeDocument/2006/relationships/hyperlink" Target="#'&#193;rea causada otros'!A1"/><Relationship Id="rId19" Type="http://schemas.openxmlformats.org/officeDocument/2006/relationships/image" Target="../media/image1.png"/><Relationship Id="rId4" Type="http://schemas.openxmlformats.org/officeDocument/2006/relationships/hyperlink" Target="#'&#193;rea proceso otros destinos'!A1"/><Relationship Id="rId9" Type="http://schemas.openxmlformats.org/officeDocument/2006/relationships/hyperlink" Target="#'&#193;rea censada'!A1"/><Relationship Id="rId14" Type="http://schemas.openxmlformats.org/officeDocument/2006/relationships/hyperlink" Target="#'&#193;rea causada educaci&#243;n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proceso otros destinos'!A1"/><Relationship Id="rId13" Type="http://schemas.openxmlformats.org/officeDocument/2006/relationships/hyperlink" Target="#'&#193;rea causada hospitales'!A1"/><Relationship Id="rId18" Type="http://schemas.openxmlformats.org/officeDocument/2006/relationships/hyperlink" Target="#'&#193;rea causada oficin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administrativo p&#250;b'!A1"/><Relationship Id="rId17" Type="http://schemas.openxmlformats.org/officeDocument/2006/relationships/hyperlink" Target="#'&#193;rea causada comercio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bodegas'!A1"/><Relationship Id="rId20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hyperlink" Target="#'Area proceso vivienda Bt&#225;'!A1"/><Relationship Id="rId11" Type="http://schemas.openxmlformats.org/officeDocument/2006/relationships/hyperlink" Target="#'&#193;rea causada otros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educaci&#243;n'!A1"/><Relationship Id="rId10" Type="http://schemas.openxmlformats.org/officeDocument/2006/relationships/hyperlink" Target="#'&#193;rea censada'!A1"/><Relationship Id="rId19" Type="http://schemas.openxmlformats.org/officeDocument/2006/relationships/hyperlink" Target="#'&#193;rea nueva edificaciones Bt&#225;'!A1"/><Relationship Id="rId4" Type="http://schemas.openxmlformats.org/officeDocument/2006/relationships/hyperlink" Target="#'&#193;rea nueva edificaciones'!A1"/><Relationship Id="rId9" Type="http://schemas.openxmlformats.org/officeDocument/2006/relationships/hyperlink" Target="#'Area proceso vivienda'!A1"/><Relationship Id="rId14" Type="http://schemas.openxmlformats.org/officeDocument/2006/relationships/hyperlink" Target="#'&#193;rea causada hoteles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&#193;rea proceso otros destinos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vivienda Bt&#225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&#193;rea nueva edificaciones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VIS Bt&#225;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No VIS Bt&#225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&#193;rea nueva vivienda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No VIS'!A1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No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&#193;rea nueva VIS Bt&#225;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&#193;rea nueva VIP'!A1"/><Relationship Id="rId9" Type="http://schemas.openxmlformats.org/officeDocument/2006/relationships/hyperlink" Target="#'&#193;rea nueva VIP Bt&#22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47625</xdr:rowOff>
    </xdr:from>
    <xdr:to>
      <xdr:col>4</xdr:col>
      <xdr:colOff>542925</xdr:colOff>
      <xdr:row>6</xdr:row>
      <xdr:rowOff>15688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" y="847725"/>
          <a:ext cx="3057525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  N° 26 - diciembre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57150</xdr:colOff>
      <xdr:row>4</xdr:row>
      <xdr:rowOff>47625</xdr:rowOff>
    </xdr:from>
    <xdr:to>
      <xdr:col>4</xdr:col>
      <xdr:colOff>723900</xdr:colOff>
      <xdr:row>6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847725"/>
          <a:ext cx="32766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2 marzo</a:t>
          </a:r>
          <a:r>
            <a:rPr lang="es-CO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2021</a:t>
          </a:r>
          <a:endParaRPr lang="es-CO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156132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8572500" cy="12896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26</xdr:row>
      <xdr:rowOff>190500</xdr:rowOff>
    </xdr:from>
    <xdr:to>
      <xdr:col>10</xdr:col>
      <xdr:colOff>104775</xdr:colOff>
      <xdr:row>38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47625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/>
      </xdr:blipFill>
      <xdr:spPr>
        <a:xfrm>
          <a:off x="0" y="0"/>
          <a:ext cx="7572375" cy="1181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28</xdr:row>
      <xdr:rowOff>38101</xdr:rowOff>
    </xdr:from>
    <xdr:to>
      <xdr:col>10</xdr:col>
      <xdr:colOff>95250</xdr:colOff>
      <xdr:row>39</xdr:row>
      <xdr:rowOff>142876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667625" cy="11738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28</xdr:row>
      <xdr:rowOff>85724</xdr:rowOff>
    </xdr:from>
    <xdr:to>
      <xdr:col>10</xdr:col>
      <xdr:colOff>95250</xdr:colOff>
      <xdr:row>40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534274" cy="11738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9</xdr:row>
      <xdr:rowOff>9523</xdr:rowOff>
    </xdr:from>
    <xdr:to>
      <xdr:col>1</xdr:col>
      <xdr:colOff>864937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98243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7620</xdr:rowOff>
    </xdr:from>
    <xdr:to>
      <xdr:col>1</xdr:col>
      <xdr:colOff>582999</xdr:colOff>
      <xdr:row>10</xdr:row>
      <xdr:rowOff>123894</xdr:rowOff>
    </xdr:to>
    <xdr:pic>
      <xdr:nvPicPr>
        <xdr:cNvPr id="9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434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629650" cy="11738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47625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934450" cy="1181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53450" cy="11738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43925" cy="11738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275331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8</xdr:row>
      <xdr:rowOff>278197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8</xdr:row>
      <xdr:rowOff>287722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7</xdr:row>
      <xdr:rowOff>142875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9810750" cy="1276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238123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47625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91550" cy="11811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429625" cy="1173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120130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685798</xdr:colOff>
      <xdr:row>8</xdr:row>
      <xdr:rowOff>9523</xdr:rowOff>
    </xdr:from>
    <xdr:to>
      <xdr:col>1</xdr:col>
      <xdr:colOff>963997</xdr:colOff>
      <xdr:row>9</xdr:row>
      <xdr:rowOff>132521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9698" y="1152523"/>
          <a:ext cx="40074" cy="268674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37</xdr:row>
      <xdr:rowOff>38100</xdr:rowOff>
    </xdr:from>
    <xdr:to>
      <xdr:col>4</xdr:col>
      <xdr:colOff>657225</xdr:colOff>
      <xdr:row>49</xdr:row>
      <xdr:rowOff>47625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204506</xdr:colOff>
      <xdr:row>37</xdr:row>
      <xdr:rowOff>9525</xdr:rowOff>
    </xdr:from>
    <xdr:to>
      <xdr:col>10</xdr:col>
      <xdr:colOff>33057</xdr:colOff>
      <xdr:row>50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352425</xdr:colOff>
      <xdr:row>8</xdr:row>
      <xdr:rowOff>0</xdr:rowOff>
    </xdr:from>
    <xdr:to>
      <xdr:col>1</xdr:col>
      <xdr:colOff>630624</xdr:colOff>
      <xdr:row>9</xdr:row>
      <xdr:rowOff>122998</xdr:rowOff>
    </xdr:to>
    <xdr:pic>
      <xdr:nvPicPr>
        <xdr:cNvPr id="6" name="5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76325" y="1143000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12997</xdr:rowOff>
    </xdr:from>
    <xdr:to>
      <xdr:col>10</xdr:col>
      <xdr:colOff>100853</xdr:colOff>
      <xdr:row>7</xdr:row>
      <xdr:rowOff>85447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12997"/>
          <a:ext cx="7597028" cy="12059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191500" cy="117384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72424" cy="117384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72424" cy="117384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56256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200023</xdr:rowOff>
    </xdr:from>
    <xdr:to>
      <xdr:col>1</xdr:col>
      <xdr:colOff>925897</xdr:colOff>
      <xdr:row>10</xdr:row>
      <xdr:rowOff>59122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68647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01000" cy="117384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001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238123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096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5" cy="117384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91474" cy="117384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91474" cy="117384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0050" cy="117384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5" cy="117384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39100" cy="1173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25</xdr:row>
      <xdr:rowOff>123825</xdr:rowOff>
    </xdr:from>
    <xdr:to>
      <xdr:col>9</xdr:col>
      <xdr:colOff>666750</xdr:colOff>
      <xdr:row>36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6" name="15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11556</xdr:colOff>
      <xdr:row>0</xdr:row>
      <xdr:rowOff>0</xdr:rowOff>
    </xdr:from>
    <xdr:to>
      <xdr:col>12</xdr:col>
      <xdr:colOff>19050</xdr:colOff>
      <xdr:row>7</xdr:row>
      <xdr:rowOff>104180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/>
      </xdr:blipFill>
      <xdr:spPr>
        <a:xfrm>
          <a:off x="11556" y="0"/>
          <a:ext cx="7865619" cy="123765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11</xdr:col>
      <xdr:colOff>123824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7896225" cy="117384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11</xdr:col>
      <xdr:colOff>114300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5" y="0"/>
          <a:ext cx="7886700" cy="117384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39100" cy="117384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10524" cy="117384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05750" cy="117384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12</xdr:col>
      <xdr:colOff>19049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7915275" cy="117384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11</xdr:col>
      <xdr:colOff>123824</xdr:colOff>
      <xdr:row>7</xdr:row>
      <xdr:rowOff>57150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8010525" cy="119062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68944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4" cy="12024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10524" cy="117384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46731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59122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59122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39100" cy="11738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25</xdr:row>
      <xdr:rowOff>1</xdr:rowOff>
    </xdr:from>
    <xdr:to>
      <xdr:col>10</xdr:col>
      <xdr:colOff>57150</xdr:colOff>
      <xdr:row>36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5" name="14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6" name="1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7" name="16 Imagen" descr="j0432679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/>
      </xdr:blipFill>
      <xdr:spPr>
        <a:xfrm>
          <a:off x="0" y="0"/>
          <a:ext cx="8001000" cy="1247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25</xdr:row>
      <xdr:rowOff>0</xdr:rowOff>
    </xdr:from>
    <xdr:to>
      <xdr:col>10</xdr:col>
      <xdr:colOff>447675</xdr:colOff>
      <xdr:row>36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6" name="15 Imagen" descr="j0432679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7" name="1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8" name="17 Imagen" descr="j0432679.pn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104180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/>
      </xdr:blipFill>
      <xdr:spPr>
        <a:xfrm>
          <a:off x="0" y="0"/>
          <a:ext cx="7953375" cy="12376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1</xdr:rowOff>
    </xdr:from>
    <xdr:to>
      <xdr:col>10</xdr:col>
      <xdr:colOff>95250</xdr:colOff>
      <xdr:row>38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476248</xdr:colOff>
      <xdr:row>8</xdr:row>
      <xdr:rowOff>9523</xdr:rowOff>
    </xdr:from>
    <xdr:to>
      <xdr:col>1</xdr:col>
      <xdr:colOff>754447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247648</xdr:colOff>
      <xdr:row>8</xdr:row>
      <xdr:rowOff>9523</xdr:rowOff>
    </xdr:from>
    <xdr:to>
      <xdr:col>1</xdr:col>
      <xdr:colOff>525847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096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12266</xdr:colOff>
      <xdr:row>0</xdr:row>
      <xdr:rowOff>0</xdr:rowOff>
    </xdr:from>
    <xdr:to>
      <xdr:col>12</xdr:col>
      <xdr:colOff>0</xdr:colOff>
      <xdr:row>7</xdr:row>
      <xdr:rowOff>35916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12266" y="0"/>
          <a:ext cx="7493434" cy="11693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9525</xdr:rowOff>
    </xdr:from>
    <xdr:to>
      <xdr:col>10</xdr:col>
      <xdr:colOff>95250</xdr:colOff>
      <xdr:row>38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581900" cy="11738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19049</xdr:rowOff>
    </xdr:from>
    <xdr:to>
      <xdr:col>10</xdr:col>
      <xdr:colOff>95250</xdr:colOff>
      <xdr:row>38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144847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0"/>
          <a:ext cx="7458075" cy="11738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27</xdr:row>
      <xdr:rowOff>133349</xdr:rowOff>
    </xdr:from>
    <xdr:to>
      <xdr:col>10</xdr:col>
      <xdr:colOff>104775</xdr:colOff>
      <xdr:row>39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144847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47625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/>
      </xdr:blipFill>
      <xdr:spPr>
        <a:xfrm>
          <a:off x="0" y="0"/>
          <a:ext cx="7572375" cy="118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Documents%20and%20Setting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Documents%20and%20Setting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../II%20trimestre%20202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D%20Construcci&#243;n%20trimestral%20II%20trim%20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BD construcc trimestral"/>
      <sheetName val="BD construcción trimestral"/>
      <sheetName val="FICHA BD construcc localidades"/>
      <sheetName val="BD construccion localidades"/>
      <sheetName val="FICHA BD construcc municipios"/>
      <sheetName val="BD construcción municipios"/>
      <sheetName val="Ficha BD ind construcc vivienda"/>
      <sheetName val="BD ind construcc vivienda"/>
      <sheetName val="_BD_Construcci_n_trimestral_I_2"/>
    </sheetNames>
    <sheetDataSet>
      <sheetData sheetId="0"/>
      <sheetData sheetId="1">
        <row r="207">
          <cell r="D207">
            <v>880983</v>
          </cell>
          <cell r="E207">
            <v>7112476</v>
          </cell>
          <cell r="F207">
            <v>736757</v>
          </cell>
          <cell r="G207">
            <v>6346806</v>
          </cell>
          <cell r="H207">
            <v>28913</v>
          </cell>
          <cell r="I207">
            <v>907527</v>
          </cell>
          <cell r="J207">
            <v>128857</v>
          </cell>
          <cell r="K207">
            <v>778670</v>
          </cell>
          <cell r="L207">
            <v>658927</v>
          </cell>
          <cell r="M207">
            <v>4035479</v>
          </cell>
          <cell r="N207">
            <v>543469</v>
          </cell>
          <cell r="O207">
            <v>3471380</v>
          </cell>
          <cell r="P207">
            <v>20630</v>
          </cell>
          <cell r="Q207">
            <v>418076</v>
          </cell>
          <cell r="R207">
            <v>74005</v>
          </cell>
          <cell r="AG207">
            <v>344071</v>
          </cell>
        </row>
        <row r="211">
          <cell r="D211">
            <v>887325</v>
          </cell>
          <cell r="E211">
            <v>6096222</v>
          </cell>
          <cell r="F211">
            <v>715132</v>
          </cell>
          <cell r="G211">
            <v>5307382</v>
          </cell>
          <cell r="H211">
            <v>73708</v>
          </cell>
          <cell r="I211">
            <v>932514</v>
          </cell>
          <cell r="J211">
            <v>86338</v>
          </cell>
          <cell r="K211">
            <v>846176</v>
          </cell>
          <cell r="L211">
            <v>554894</v>
          </cell>
          <cell r="M211">
            <v>3618580</v>
          </cell>
          <cell r="N211">
            <v>462701</v>
          </cell>
          <cell r="O211">
            <v>3108142</v>
          </cell>
          <cell r="P211">
            <v>47737</v>
          </cell>
          <cell r="Q211">
            <v>467753</v>
          </cell>
          <cell r="R211">
            <v>55652</v>
          </cell>
          <cell r="AG211">
            <v>412101</v>
          </cell>
        </row>
        <row r="215">
          <cell r="D215">
            <v>427110</v>
          </cell>
          <cell r="E215">
            <v>3716886</v>
          </cell>
          <cell r="F215">
            <v>200975</v>
          </cell>
          <cell r="G215">
            <v>2941448</v>
          </cell>
          <cell r="H215">
            <v>574418</v>
          </cell>
          <cell r="I215">
            <v>2706028</v>
          </cell>
          <cell r="J215">
            <v>2008017</v>
          </cell>
          <cell r="K215">
            <v>698011</v>
          </cell>
          <cell r="L215">
            <v>314279</v>
          </cell>
          <cell r="M215">
            <v>2675789</v>
          </cell>
          <cell r="N215">
            <v>134190</v>
          </cell>
          <cell r="O215">
            <v>2127219</v>
          </cell>
          <cell r="P215">
            <v>414380</v>
          </cell>
          <cell r="Q215">
            <v>1153073</v>
          </cell>
          <cell r="R215">
            <v>837751</v>
          </cell>
          <cell r="AG215">
            <v>315322</v>
          </cell>
        </row>
        <row r="219">
          <cell r="D219">
            <v>945479</v>
          </cell>
          <cell r="E219">
            <v>4744910</v>
          </cell>
          <cell r="F219">
            <v>703692</v>
          </cell>
          <cell r="G219">
            <v>3980725</v>
          </cell>
          <cell r="H219">
            <v>60493</v>
          </cell>
          <cell r="I219">
            <v>1435690</v>
          </cell>
          <cell r="J219">
            <v>135001</v>
          </cell>
          <cell r="K219">
            <v>1300689</v>
          </cell>
          <cell r="L219">
            <v>628570</v>
          </cell>
          <cell r="M219">
            <v>3544748</v>
          </cell>
          <cell r="N219">
            <v>552194</v>
          </cell>
          <cell r="O219">
            <v>2947405</v>
          </cell>
          <cell r="P219">
            <v>45149</v>
          </cell>
          <cell r="Q219">
            <v>444595</v>
          </cell>
          <cell r="R219">
            <v>60871</v>
          </cell>
          <cell r="AG219">
            <v>383724</v>
          </cell>
        </row>
        <row r="223">
          <cell r="D223">
            <v>778723</v>
          </cell>
          <cell r="E223">
            <v>5520730</v>
          </cell>
          <cell r="F223">
            <v>799559</v>
          </cell>
          <cell r="G223">
            <v>4669293</v>
          </cell>
          <cell r="H223">
            <v>51878</v>
          </cell>
          <cell r="I223">
            <v>1404472</v>
          </cell>
          <cell r="J223">
            <v>196260</v>
          </cell>
          <cell r="K223">
            <v>1208212</v>
          </cell>
          <cell r="L223">
            <v>647460</v>
          </cell>
          <cell r="M223">
            <v>4243574</v>
          </cell>
          <cell r="N223">
            <v>665593</v>
          </cell>
          <cell r="O223">
            <v>3540770</v>
          </cell>
          <cell r="P223">
            <v>37211</v>
          </cell>
          <cell r="Q223">
            <v>412543</v>
          </cell>
          <cell r="R223">
            <v>117415</v>
          </cell>
          <cell r="AG223">
            <v>295128</v>
          </cell>
        </row>
        <row r="227">
          <cell r="D227">
            <v>629405</v>
          </cell>
          <cell r="E227">
            <v>6242208</v>
          </cell>
          <cell r="F227">
            <v>1035151</v>
          </cell>
          <cell r="G227">
            <v>5149738</v>
          </cell>
          <cell r="H227">
            <v>57319</v>
          </cell>
          <cell r="I227">
            <v>1419358</v>
          </cell>
          <cell r="J227">
            <v>184625</v>
          </cell>
          <cell r="K227">
            <v>1234733</v>
          </cell>
          <cell r="L227">
            <v>462070</v>
          </cell>
          <cell r="M227">
            <v>4866402</v>
          </cell>
          <cell r="N227">
            <v>811107</v>
          </cell>
          <cell r="O227">
            <v>4024867</v>
          </cell>
          <cell r="P227">
            <v>30428</v>
          </cell>
          <cell r="Q227">
            <v>502204</v>
          </cell>
          <cell r="R227">
            <v>139060</v>
          </cell>
          <cell r="AG227">
            <v>363144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BD_construcc trimes"/>
      <sheetName val="BD construcción trimestral"/>
      <sheetName val="Ficha BD_construcc localidades"/>
      <sheetName val="BD construccion localidades"/>
      <sheetName val="Ficha BD_construcc municipios"/>
      <sheetName val="BD construcción municipios"/>
      <sheetName val="Ficha BD_ind precios vivienda"/>
      <sheetName val="BD ind precios vivienda"/>
    </sheetNames>
    <sheetDataSet>
      <sheetData sheetId="0"/>
      <sheetData sheetId="1">
        <row r="187">
          <cell r="N187">
            <v>791000</v>
          </cell>
          <cell r="AJ187">
            <v>16007</v>
          </cell>
          <cell r="AZ187">
            <v>662552</v>
          </cell>
          <cell r="BH187">
            <v>389154</v>
          </cell>
        </row>
        <row r="188">
          <cell r="E188">
            <v>6421179</v>
          </cell>
          <cell r="F188">
            <v>1282821</v>
          </cell>
          <cell r="M188">
            <v>4301579</v>
          </cell>
          <cell r="N188">
            <v>906154</v>
          </cell>
          <cell r="AJ188">
            <v>30528</v>
          </cell>
          <cell r="AR188">
            <v>116568</v>
          </cell>
          <cell r="AZ188">
            <v>789586</v>
          </cell>
          <cell r="BG188">
            <v>2119600</v>
          </cell>
          <cell r="BH188">
            <v>376667</v>
          </cell>
        </row>
        <row r="189">
          <cell r="E189">
            <v>6214378</v>
          </cell>
          <cell r="F189">
            <v>1019292</v>
          </cell>
          <cell r="M189">
            <v>4155545</v>
          </cell>
          <cell r="N189">
            <v>772885</v>
          </cell>
          <cell r="AJ189">
            <v>10071</v>
          </cell>
          <cell r="AR189">
            <v>50877</v>
          </cell>
          <cell r="AZ189">
            <v>722008</v>
          </cell>
          <cell r="BG189">
            <v>2058833</v>
          </cell>
          <cell r="BH189">
            <v>246407</v>
          </cell>
        </row>
        <row r="190">
          <cell r="E190">
            <v>6935080</v>
          </cell>
          <cell r="F190">
            <v>1141308</v>
          </cell>
          <cell r="M190">
            <v>4701985</v>
          </cell>
          <cell r="N190">
            <v>860823</v>
          </cell>
          <cell r="AJ190">
            <v>67732</v>
          </cell>
          <cell r="AR190">
            <v>178623</v>
          </cell>
          <cell r="AZ190">
            <v>682200</v>
          </cell>
          <cell r="BG190">
            <v>2233095</v>
          </cell>
          <cell r="BH190">
            <v>280485</v>
          </cell>
        </row>
        <row r="191">
          <cell r="E191">
            <v>7982133</v>
          </cell>
          <cell r="F191">
            <v>1631430</v>
          </cell>
          <cell r="M191">
            <v>4985614</v>
          </cell>
          <cell r="N191">
            <v>800260</v>
          </cell>
          <cell r="AJ191">
            <v>46347</v>
          </cell>
          <cell r="AR191">
            <v>160540</v>
          </cell>
          <cell r="AZ191">
            <v>639720</v>
          </cell>
          <cell r="BG191">
            <v>2996519</v>
          </cell>
          <cell r="BH191">
            <v>831170</v>
          </cell>
        </row>
        <row r="192">
          <cell r="E192">
            <v>8167454</v>
          </cell>
          <cell r="F192">
            <v>1128633</v>
          </cell>
          <cell r="M192">
            <v>5060214</v>
          </cell>
          <cell r="N192">
            <v>822252</v>
          </cell>
          <cell r="AJ192">
            <v>143105</v>
          </cell>
          <cell r="AR192">
            <v>343459</v>
          </cell>
          <cell r="AZ192">
            <v>478793</v>
          </cell>
          <cell r="BG192">
            <v>3107240</v>
          </cell>
          <cell r="BH192">
            <v>306381</v>
          </cell>
        </row>
        <row r="193">
          <cell r="E193">
            <v>7820261</v>
          </cell>
          <cell r="F193">
            <v>1017821</v>
          </cell>
          <cell r="M193">
            <v>4815115</v>
          </cell>
          <cell r="N193">
            <v>748069</v>
          </cell>
          <cell r="AJ193">
            <v>51665</v>
          </cell>
          <cell r="AR193">
            <v>103190</v>
          </cell>
          <cell r="AZ193">
            <v>644879</v>
          </cell>
          <cell r="BG193">
            <v>3005146</v>
          </cell>
          <cell r="BH193">
            <v>269752</v>
          </cell>
        </row>
        <row r="194">
          <cell r="E194">
            <v>8120598</v>
          </cell>
          <cell r="F194">
            <v>1237264</v>
          </cell>
          <cell r="M194">
            <v>5030038</v>
          </cell>
          <cell r="N194">
            <v>855071</v>
          </cell>
          <cell r="AJ194">
            <v>70229</v>
          </cell>
          <cell r="AR194">
            <v>197211</v>
          </cell>
          <cell r="AZ194">
            <v>657860</v>
          </cell>
          <cell r="BG194">
            <v>3090560</v>
          </cell>
          <cell r="BH194">
            <v>382193</v>
          </cell>
        </row>
        <row r="195">
          <cell r="E195">
            <v>8361927</v>
          </cell>
          <cell r="F195">
            <v>1249916</v>
          </cell>
          <cell r="M195">
            <v>5134241</v>
          </cell>
          <cell r="N195">
            <v>843060</v>
          </cell>
          <cell r="AJ195">
            <v>94910</v>
          </cell>
          <cell r="AR195">
            <v>216300</v>
          </cell>
          <cell r="AZ195">
            <v>626760</v>
          </cell>
          <cell r="BG195">
            <v>3227686</v>
          </cell>
          <cell r="BH195">
            <v>406856</v>
          </cell>
        </row>
        <row r="196">
          <cell r="E196">
            <v>8374274</v>
          </cell>
          <cell r="F196">
            <v>1139026</v>
          </cell>
          <cell r="M196">
            <v>5070819</v>
          </cell>
          <cell r="N196">
            <v>674946</v>
          </cell>
          <cell r="AJ196">
            <v>78642</v>
          </cell>
          <cell r="AR196">
            <v>144289</v>
          </cell>
          <cell r="AZ196">
            <v>530657</v>
          </cell>
          <cell r="BG196">
            <v>3303455</v>
          </cell>
          <cell r="BH196">
            <v>464080</v>
          </cell>
        </row>
        <row r="197">
          <cell r="E197">
            <v>7837466</v>
          </cell>
          <cell r="F197">
            <v>686741</v>
          </cell>
          <cell r="M197">
            <v>4616909</v>
          </cell>
          <cell r="N197">
            <v>536195</v>
          </cell>
          <cell r="AJ197">
            <v>17770</v>
          </cell>
          <cell r="AR197">
            <v>142358</v>
          </cell>
          <cell r="AZ197">
            <v>393837</v>
          </cell>
          <cell r="BG197">
            <v>3220557</v>
          </cell>
          <cell r="BH197">
            <v>150546</v>
          </cell>
        </row>
        <row r="198">
          <cell r="E198">
            <v>7842196</v>
          </cell>
          <cell r="F198">
            <v>1161287</v>
          </cell>
          <cell r="M198">
            <v>4626960</v>
          </cell>
          <cell r="N198">
            <v>820280</v>
          </cell>
          <cell r="AJ198">
            <v>29478</v>
          </cell>
          <cell r="AR198">
            <v>139116</v>
          </cell>
          <cell r="AZ198">
            <v>681164</v>
          </cell>
          <cell r="BG198">
            <v>3215236</v>
          </cell>
          <cell r="BH198">
            <v>341007</v>
          </cell>
        </row>
        <row r="199">
          <cell r="E199">
            <v>7753073</v>
          </cell>
          <cell r="F199">
            <v>1147611</v>
          </cell>
          <cell r="M199">
            <v>4266291</v>
          </cell>
          <cell r="N199">
            <v>580942</v>
          </cell>
          <cell r="AJ199">
            <v>30972</v>
          </cell>
          <cell r="AR199">
            <v>141561</v>
          </cell>
          <cell r="AZ199">
            <v>439381</v>
          </cell>
          <cell r="BG199">
            <v>3486782</v>
          </cell>
          <cell r="BH199">
            <v>566669</v>
          </cell>
        </row>
        <row r="200">
          <cell r="E200">
            <v>7807309</v>
          </cell>
          <cell r="F200">
            <v>1040980</v>
          </cell>
          <cell r="M200">
            <v>4226999</v>
          </cell>
          <cell r="N200">
            <v>697471</v>
          </cell>
          <cell r="AJ200">
            <v>13042</v>
          </cell>
          <cell r="AR200">
            <v>85755</v>
          </cell>
          <cell r="AZ200">
            <v>611716</v>
          </cell>
          <cell r="BG200">
            <v>3580310</v>
          </cell>
          <cell r="BH200">
            <v>343509</v>
          </cell>
        </row>
        <row r="201">
          <cell r="E201">
            <v>7377587</v>
          </cell>
          <cell r="F201">
            <v>1167267</v>
          </cell>
          <cell r="M201">
            <v>3959737</v>
          </cell>
          <cell r="N201">
            <v>633838</v>
          </cell>
          <cell r="AJ201">
            <v>34744</v>
          </cell>
          <cell r="AR201">
            <v>109625</v>
          </cell>
          <cell r="AZ201">
            <v>524213</v>
          </cell>
          <cell r="BG201">
            <v>3417850</v>
          </cell>
          <cell r="BH201">
            <v>533429</v>
          </cell>
        </row>
        <row r="202">
          <cell r="E202">
            <v>7788479</v>
          </cell>
          <cell r="F202">
            <v>1306771</v>
          </cell>
          <cell r="M202">
            <v>4305273</v>
          </cell>
          <cell r="N202">
            <v>966171</v>
          </cell>
          <cell r="AJ202">
            <v>235664</v>
          </cell>
          <cell r="AR202">
            <v>340653</v>
          </cell>
          <cell r="AZ202">
            <v>625518</v>
          </cell>
          <cell r="BG202">
            <v>3483206</v>
          </cell>
          <cell r="BH202">
            <v>340600</v>
          </cell>
        </row>
        <row r="203">
          <cell r="E203">
            <v>7787497</v>
          </cell>
          <cell r="F203">
            <v>933320</v>
          </cell>
          <cell r="M203">
            <v>4561676</v>
          </cell>
          <cell r="N203">
            <v>741299</v>
          </cell>
          <cell r="AJ203">
            <v>73383</v>
          </cell>
          <cell r="AR203">
            <v>215856</v>
          </cell>
          <cell r="AZ203">
            <v>525443</v>
          </cell>
          <cell r="BG203">
            <v>3225821</v>
          </cell>
          <cell r="BH203">
            <v>192021</v>
          </cell>
        </row>
        <row r="204">
          <cell r="E204">
            <v>7703975</v>
          </cell>
          <cell r="F204">
            <v>752727</v>
          </cell>
          <cell r="M204">
            <v>4615755</v>
          </cell>
          <cell r="N204">
            <v>606507</v>
          </cell>
          <cell r="AJ204">
            <v>41533</v>
          </cell>
          <cell r="AR204">
            <v>91893</v>
          </cell>
          <cell r="AZ204">
            <v>514614</v>
          </cell>
          <cell r="BG204">
            <v>3088220</v>
          </cell>
          <cell r="BH204">
            <v>146220</v>
          </cell>
        </row>
        <row r="205">
          <cell r="E205">
            <v>7214112</v>
          </cell>
          <cell r="F205">
            <v>832523</v>
          </cell>
          <cell r="M205">
            <v>4263683</v>
          </cell>
          <cell r="N205">
            <v>504523</v>
          </cell>
          <cell r="AJ205">
            <v>56495</v>
          </cell>
          <cell r="AR205">
            <v>114794</v>
          </cell>
          <cell r="AZ205">
            <v>389729</v>
          </cell>
          <cell r="BG205">
            <v>2950429</v>
          </cell>
          <cell r="BH205">
            <v>328000</v>
          </cell>
        </row>
        <row r="206">
          <cell r="E206">
            <v>7231035</v>
          </cell>
          <cell r="F206">
            <v>918174</v>
          </cell>
          <cell r="M206">
            <v>4130014</v>
          </cell>
          <cell r="N206">
            <v>552863</v>
          </cell>
          <cell r="AJ206">
            <v>12669</v>
          </cell>
          <cell r="AR206">
            <v>103479</v>
          </cell>
          <cell r="AZ206">
            <v>449384</v>
          </cell>
          <cell r="BG206">
            <v>3101021</v>
          </cell>
          <cell r="BH206">
            <v>365311</v>
          </cell>
        </row>
        <row r="207">
          <cell r="E207">
            <v>7112476</v>
          </cell>
          <cell r="F207">
            <v>736757</v>
          </cell>
          <cell r="M207">
            <v>4035479</v>
          </cell>
          <cell r="N207">
            <v>543469</v>
          </cell>
          <cell r="AJ207">
            <v>38930</v>
          </cell>
          <cell r="AR207">
            <v>106280</v>
          </cell>
          <cell r="AZ207">
            <v>437189</v>
          </cell>
          <cell r="BG207">
            <v>3076997</v>
          </cell>
          <cell r="BH207">
            <v>193288</v>
          </cell>
        </row>
        <row r="208">
          <cell r="E208">
            <v>6776144</v>
          </cell>
          <cell r="F208">
            <v>828459</v>
          </cell>
          <cell r="M208">
            <v>4093434</v>
          </cell>
          <cell r="N208">
            <v>554146</v>
          </cell>
          <cell r="AJ208">
            <v>42687</v>
          </cell>
          <cell r="AR208">
            <v>158344</v>
          </cell>
          <cell r="AZ208">
            <v>395802</v>
          </cell>
          <cell r="BG208">
            <v>2682710</v>
          </cell>
          <cell r="BH208">
            <v>274313</v>
          </cell>
        </row>
        <row r="209">
          <cell r="E209">
            <v>6534660</v>
          </cell>
          <cell r="F209">
            <v>703018</v>
          </cell>
          <cell r="M209">
            <v>3891899</v>
          </cell>
          <cell r="N209">
            <v>565187</v>
          </cell>
          <cell r="AJ209">
            <v>868</v>
          </cell>
          <cell r="AR209">
            <v>93451</v>
          </cell>
          <cell r="AZ209">
            <v>471736</v>
          </cell>
          <cell r="BG209">
            <v>2642761</v>
          </cell>
          <cell r="BH209">
            <v>137831</v>
          </cell>
        </row>
        <row r="210">
          <cell r="E210">
            <v>6213616</v>
          </cell>
          <cell r="F210">
            <v>711457</v>
          </cell>
          <cell r="M210">
            <v>3684141</v>
          </cell>
          <cell r="N210">
            <v>543772</v>
          </cell>
          <cell r="AJ210">
            <v>2666</v>
          </cell>
          <cell r="AR210">
            <v>189323</v>
          </cell>
          <cell r="AZ210">
            <v>354449</v>
          </cell>
          <cell r="BG210">
            <v>2529475</v>
          </cell>
          <cell r="BH210">
            <v>167685</v>
          </cell>
        </row>
        <row r="211">
          <cell r="E211">
            <v>6096222</v>
          </cell>
          <cell r="F211">
            <v>715132</v>
          </cell>
          <cell r="M211">
            <v>3618580</v>
          </cell>
          <cell r="N211">
            <v>462701</v>
          </cell>
          <cell r="AJ211">
            <v>23282</v>
          </cell>
          <cell r="AR211">
            <v>84899</v>
          </cell>
          <cell r="AZ211">
            <v>377802</v>
          </cell>
          <cell r="BG211">
            <v>2477642</v>
          </cell>
          <cell r="BH211">
            <v>252431</v>
          </cell>
        </row>
        <row r="212">
          <cell r="E212">
            <v>6016865</v>
          </cell>
          <cell r="F212">
            <v>748822</v>
          </cell>
          <cell r="M212">
            <v>3698299</v>
          </cell>
          <cell r="N212">
            <v>565591</v>
          </cell>
          <cell r="AJ212">
            <v>5079</v>
          </cell>
          <cell r="AR212">
            <v>105151</v>
          </cell>
          <cell r="AZ212">
            <v>460440</v>
          </cell>
          <cell r="BG212">
            <v>2318566</v>
          </cell>
          <cell r="BH212">
            <v>183231</v>
          </cell>
        </row>
        <row r="213">
          <cell r="E213">
            <v>6012043</v>
          </cell>
          <cell r="F213">
            <v>726476</v>
          </cell>
          <cell r="M213">
            <v>3652018</v>
          </cell>
          <cell r="N213">
            <v>504646</v>
          </cell>
          <cell r="AJ213">
            <v>3913</v>
          </cell>
          <cell r="AR213">
            <v>114316</v>
          </cell>
          <cell r="AZ213">
            <v>390330</v>
          </cell>
          <cell r="BG213">
            <v>2360025</v>
          </cell>
          <cell r="BH213">
            <v>221830</v>
          </cell>
        </row>
        <row r="214">
          <cell r="E214">
            <v>5191607</v>
          </cell>
          <cell r="F214">
            <v>492046</v>
          </cell>
          <cell r="M214">
            <v>3204876</v>
          </cell>
          <cell r="N214">
            <v>416735</v>
          </cell>
          <cell r="AJ214">
            <v>7276</v>
          </cell>
          <cell r="AR214">
            <v>99928</v>
          </cell>
          <cell r="AZ214">
            <v>316807</v>
          </cell>
          <cell r="BG214">
            <v>1986731</v>
          </cell>
          <cell r="BH214">
            <v>75311</v>
          </cell>
        </row>
        <row r="215">
          <cell r="E215">
            <v>3716886</v>
          </cell>
          <cell r="F215">
            <v>200975</v>
          </cell>
          <cell r="M215">
            <v>2675789</v>
          </cell>
          <cell r="N215">
            <v>134190</v>
          </cell>
          <cell r="AJ215">
            <v>188</v>
          </cell>
          <cell r="AR215">
            <v>31503</v>
          </cell>
          <cell r="AZ215">
            <v>102687</v>
          </cell>
          <cell r="BG215">
            <v>1041097</v>
          </cell>
          <cell r="BH215">
            <v>66785</v>
          </cell>
        </row>
        <row r="216">
          <cell r="E216">
            <v>5119982</v>
          </cell>
          <cell r="F216">
            <v>636870</v>
          </cell>
          <cell r="M216">
            <v>3545811</v>
          </cell>
          <cell r="N216">
            <v>501394</v>
          </cell>
          <cell r="AJ216">
            <v>1792</v>
          </cell>
          <cell r="AR216">
            <v>103901</v>
          </cell>
          <cell r="AZ216">
            <v>397493</v>
          </cell>
          <cell r="BG216">
            <v>1574171</v>
          </cell>
          <cell r="BH216">
            <v>135476</v>
          </cell>
        </row>
        <row r="217">
          <cell r="E217">
            <v>4844247</v>
          </cell>
          <cell r="F217">
            <v>533568</v>
          </cell>
          <cell r="M217">
            <v>3532214</v>
          </cell>
          <cell r="N217">
            <v>451762</v>
          </cell>
          <cell r="AJ217">
            <v>27467</v>
          </cell>
          <cell r="AR217">
            <v>227889</v>
          </cell>
          <cell r="AZ217">
            <v>223873</v>
          </cell>
          <cell r="BG217">
            <v>1312033</v>
          </cell>
          <cell r="BH217">
            <v>81806</v>
          </cell>
        </row>
        <row r="218">
          <cell r="E218">
            <v>4985391</v>
          </cell>
          <cell r="F218">
            <v>697562</v>
          </cell>
          <cell r="M218">
            <v>3606322</v>
          </cell>
          <cell r="N218">
            <v>532929</v>
          </cell>
          <cell r="AJ218">
            <v>3974</v>
          </cell>
          <cell r="AR218">
            <v>158592</v>
          </cell>
          <cell r="AZ218">
            <v>374337</v>
          </cell>
          <cell r="BG218">
            <v>1379069</v>
          </cell>
          <cell r="BH218">
            <v>164633</v>
          </cell>
        </row>
        <row r="219">
          <cell r="E219">
            <v>4744910</v>
          </cell>
          <cell r="F219">
            <v>703692</v>
          </cell>
          <cell r="M219">
            <v>3544748</v>
          </cell>
          <cell r="N219">
            <v>552194</v>
          </cell>
          <cell r="AJ219">
            <v>2326</v>
          </cell>
          <cell r="AR219">
            <v>175211</v>
          </cell>
          <cell r="AZ219">
            <v>376983</v>
          </cell>
          <cell r="BG219">
            <v>1200162</v>
          </cell>
          <cell r="BH219">
            <v>151498</v>
          </cell>
        </row>
        <row r="220">
          <cell r="E220">
            <v>4960054</v>
          </cell>
          <cell r="F220">
            <v>834523</v>
          </cell>
          <cell r="M220">
            <v>3673515</v>
          </cell>
          <cell r="N220">
            <v>641792</v>
          </cell>
          <cell r="AJ220">
            <v>557</v>
          </cell>
          <cell r="AR220">
            <v>232848</v>
          </cell>
          <cell r="AZ220">
            <v>408944</v>
          </cell>
          <cell r="BG220">
            <v>1286539</v>
          </cell>
          <cell r="BH220">
            <v>192731</v>
          </cell>
        </row>
        <row r="221">
          <cell r="E221">
            <v>5134028</v>
          </cell>
          <cell r="F221">
            <v>894112</v>
          </cell>
          <cell r="M221">
            <v>3778537</v>
          </cell>
          <cell r="N221">
            <v>666147</v>
          </cell>
          <cell r="AJ221">
            <v>4590</v>
          </cell>
          <cell r="AR221">
            <v>351253</v>
          </cell>
          <cell r="AZ221">
            <v>314894</v>
          </cell>
          <cell r="BG221">
            <v>1355491</v>
          </cell>
          <cell r="BH221">
            <v>227965</v>
          </cell>
        </row>
        <row r="222">
          <cell r="E222">
            <v>5499630</v>
          </cell>
          <cell r="F222">
            <v>1077997</v>
          </cell>
          <cell r="M222">
            <v>4244342</v>
          </cell>
          <cell r="N222">
            <v>939093</v>
          </cell>
          <cell r="AJ222">
            <v>4966</v>
          </cell>
          <cell r="AR222">
            <v>391280</v>
          </cell>
          <cell r="AZ222">
            <v>547813</v>
          </cell>
          <cell r="BG222">
            <v>1255288</v>
          </cell>
          <cell r="BH222">
            <v>138904</v>
          </cell>
        </row>
        <row r="223">
          <cell r="E223">
            <v>5520730</v>
          </cell>
          <cell r="F223">
            <v>799559</v>
          </cell>
          <cell r="M223">
            <v>4243574</v>
          </cell>
          <cell r="N223">
            <v>665593</v>
          </cell>
          <cell r="AJ223">
            <v>11286</v>
          </cell>
          <cell r="AR223">
            <v>214509</v>
          </cell>
          <cell r="AZ223">
            <v>451084</v>
          </cell>
          <cell r="BG223">
            <v>1277156</v>
          </cell>
          <cell r="BH223">
            <v>133966</v>
          </cell>
        </row>
        <row r="224">
          <cell r="E224">
            <v>5569559</v>
          </cell>
          <cell r="F224">
            <v>769500</v>
          </cell>
          <cell r="M224">
            <v>4321044</v>
          </cell>
          <cell r="N224">
            <v>645737</v>
          </cell>
          <cell r="AJ224">
            <v>1930</v>
          </cell>
          <cell r="AR224">
            <v>257775</v>
          </cell>
          <cell r="AZ224">
            <v>387962</v>
          </cell>
          <cell r="BG224">
            <v>1248515</v>
          </cell>
          <cell r="BH224">
            <v>123763</v>
          </cell>
        </row>
        <row r="225">
          <cell r="E225">
            <v>5500282</v>
          </cell>
          <cell r="F225">
            <v>676558</v>
          </cell>
          <cell r="M225">
            <v>4287556</v>
          </cell>
          <cell r="N225">
            <v>570320</v>
          </cell>
          <cell r="AJ225">
            <v>7313</v>
          </cell>
          <cell r="AR225">
            <v>250285</v>
          </cell>
          <cell r="AZ225">
            <v>320035</v>
          </cell>
          <cell r="BG225">
            <v>1212726</v>
          </cell>
          <cell r="BH225">
            <v>106238</v>
          </cell>
        </row>
        <row r="226">
          <cell r="E226">
            <v>5917845</v>
          </cell>
          <cell r="F226">
            <v>958666</v>
          </cell>
          <cell r="M226">
            <v>4601428</v>
          </cell>
          <cell r="N226">
            <v>706244</v>
          </cell>
          <cell r="AJ226">
            <v>1455</v>
          </cell>
          <cell r="AR226">
            <v>318236</v>
          </cell>
          <cell r="AZ226">
            <v>388008</v>
          </cell>
          <cell r="BG226">
            <v>1316417</v>
          </cell>
          <cell r="BH226">
            <v>252422</v>
          </cell>
        </row>
        <row r="227">
          <cell r="E227">
            <v>6242208</v>
          </cell>
          <cell r="F227">
            <v>1035151</v>
          </cell>
          <cell r="M227">
            <v>4866402</v>
          </cell>
          <cell r="N227">
            <v>811107</v>
          </cell>
          <cell r="AJ227">
            <v>5330</v>
          </cell>
          <cell r="AR227">
            <v>368248</v>
          </cell>
          <cell r="AZ227">
            <v>442859</v>
          </cell>
          <cell r="BG227">
            <v>1375806</v>
          </cell>
          <cell r="BH227">
            <v>224044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L44"/>
  <sheetViews>
    <sheetView tabSelected="1" zoomScaleNormal="100" zoomScaleSheetLayoutView="100" zoomScalePageLayoutView="80" workbookViewId="0"/>
  </sheetViews>
  <sheetFormatPr baseColWidth="10" defaultColWidth="10.85546875" defaultRowHeight="12.75" x14ac:dyDescent="0.2"/>
  <cols>
    <col min="1" max="1" width="2" style="3" customWidth="1"/>
    <col min="2" max="6" width="12" style="3" customWidth="1"/>
    <col min="7" max="7" width="5.7109375" style="3" customWidth="1"/>
    <col min="8" max="8" width="10.85546875" style="3"/>
    <col min="9" max="9" width="14" style="3" customWidth="1"/>
    <col min="10" max="10" width="19.5703125" style="3" customWidth="1"/>
    <col min="11" max="11" width="10.85546875" style="3"/>
    <col min="12" max="12" width="5.5703125" style="3" customWidth="1"/>
    <col min="13" max="16384" width="10.85546875" style="3"/>
  </cols>
  <sheetData>
    <row r="1" spans="1:12" x14ac:dyDescent="0.2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">
      <c r="A2" s="6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x14ac:dyDescent="0.2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x14ac:dyDescent="0.2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x14ac:dyDescent="0.2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x14ac:dyDescent="0.2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x14ac:dyDescent="0.2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5.75" customHeight="1" x14ac:dyDescent="0.2">
      <c r="A9" s="372" t="s">
        <v>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4"/>
    </row>
    <row r="10" spans="1:12" x14ac:dyDescent="0.2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2">
      <c r="A11" s="6"/>
      <c r="B11" s="15" t="s">
        <v>142</v>
      </c>
      <c r="C11" s="16"/>
      <c r="H11" s="17" t="s">
        <v>74</v>
      </c>
      <c r="J11" s="17"/>
      <c r="K11" s="18"/>
      <c r="L11" s="19"/>
    </row>
    <row r="12" spans="1:12" x14ac:dyDescent="0.2">
      <c r="A12" s="6"/>
      <c r="J12" s="18"/>
      <c r="K12" s="18"/>
      <c r="L12" s="19"/>
    </row>
    <row r="13" spans="1:12" x14ac:dyDescent="0.2">
      <c r="A13" s="6"/>
      <c r="J13" s="17"/>
      <c r="K13" s="17"/>
      <c r="L13" s="19"/>
    </row>
    <row r="14" spans="1:12" x14ac:dyDescent="0.2">
      <c r="A14" s="6"/>
      <c r="B14" s="20" t="s">
        <v>41</v>
      </c>
      <c r="J14" s="18"/>
      <c r="K14" s="18"/>
      <c r="L14" s="19"/>
    </row>
    <row r="15" spans="1:12" x14ac:dyDescent="0.2">
      <c r="A15" s="6"/>
      <c r="B15" s="20" t="s">
        <v>42</v>
      </c>
      <c r="H15" s="20" t="s">
        <v>41</v>
      </c>
      <c r="J15" s="21"/>
      <c r="K15" s="22"/>
      <c r="L15" s="23"/>
    </row>
    <row r="16" spans="1:12" x14ac:dyDescent="0.2">
      <c r="A16" s="6"/>
      <c r="B16" s="21" t="s">
        <v>43</v>
      </c>
      <c r="H16" s="20" t="s">
        <v>42</v>
      </c>
      <c r="J16" s="21"/>
      <c r="K16" s="22"/>
      <c r="L16" s="23"/>
    </row>
    <row r="17" spans="1:12" x14ac:dyDescent="0.2">
      <c r="A17" s="6"/>
      <c r="B17" s="20" t="s">
        <v>47</v>
      </c>
      <c r="H17" s="20" t="s">
        <v>43</v>
      </c>
      <c r="J17" s="21"/>
      <c r="K17" s="22"/>
      <c r="L17" s="23"/>
    </row>
    <row r="18" spans="1:12" x14ac:dyDescent="0.2">
      <c r="A18" s="6"/>
      <c r="B18" s="20" t="s">
        <v>48</v>
      </c>
      <c r="H18" s="22" t="s">
        <v>78</v>
      </c>
      <c r="J18" s="21"/>
      <c r="K18" s="22"/>
      <c r="L18" s="23"/>
    </row>
    <row r="19" spans="1:12" x14ac:dyDescent="0.2">
      <c r="A19" s="6"/>
      <c r="B19" s="20" t="s">
        <v>49</v>
      </c>
      <c r="H19" s="20" t="s">
        <v>44</v>
      </c>
      <c r="J19" s="21"/>
      <c r="K19" s="22"/>
      <c r="L19" s="23"/>
    </row>
    <row r="20" spans="1:12" x14ac:dyDescent="0.2">
      <c r="A20" s="6"/>
      <c r="B20" s="20" t="s">
        <v>50</v>
      </c>
      <c r="H20" s="22" t="s">
        <v>79</v>
      </c>
      <c r="J20" s="21"/>
      <c r="K20" s="22"/>
      <c r="L20" s="23"/>
    </row>
    <row r="21" spans="1:12" x14ac:dyDescent="0.2">
      <c r="A21" s="6"/>
      <c r="B21" s="20" t="s">
        <v>52</v>
      </c>
      <c r="H21" s="20" t="s">
        <v>45</v>
      </c>
      <c r="J21" s="21"/>
      <c r="K21" s="22"/>
      <c r="L21" s="23"/>
    </row>
    <row r="22" spans="1:12" x14ac:dyDescent="0.2">
      <c r="A22" s="6"/>
      <c r="B22" s="20" t="s">
        <v>51</v>
      </c>
      <c r="H22" s="22" t="s">
        <v>80</v>
      </c>
      <c r="J22" s="21"/>
      <c r="K22" s="22"/>
      <c r="L22" s="23"/>
    </row>
    <row r="23" spans="1:12" ht="16.5" customHeight="1" x14ac:dyDescent="0.2">
      <c r="A23" s="6"/>
      <c r="B23" s="20" t="s">
        <v>143</v>
      </c>
      <c r="H23" s="20" t="s">
        <v>94</v>
      </c>
      <c r="J23" s="21"/>
      <c r="K23" s="22"/>
      <c r="L23" s="23"/>
    </row>
    <row r="24" spans="1:12" ht="16.5" customHeight="1" x14ac:dyDescent="0.2">
      <c r="A24" s="6"/>
      <c r="B24" s="20" t="s">
        <v>53</v>
      </c>
      <c r="H24" s="20" t="s">
        <v>95</v>
      </c>
      <c r="J24" s="21"/>
      <c r="K24" s="22"/>
      <c r="L24" s="23"/>
    </row>
    <row r="25" spans="1:12" ht="16.5" customHeight="1" x14ac:dyDescent="0.2">
      <c r="A25" s="6"/>
      <c r="H25" s="20" t="s">
        <v>46</v>
      </c>
      <c r="J25" s="21"/>
      <c r="K25" s="22"/>
      <c r="L25" s="23"/>
    </row>
    <row r="26" spans="1:12" ht="16.5" customHeight="1" x14ac:dyDescent="0.2">
      <c r="A26" s="6"/>
      <c r="H26" s="22" t="s">
        <v>81</v>
      </c>
      <c r="J26" s="21"/>
      <c r="K26" s="22"/>
      <c r="L26" s="23"/>
    </row>
    <row r="27" spans="1:12" ht="16.5" customHeight="1" x14ac:dyDescent="0.2">
      <c r="A27" s="6"/>
      <c r="H27" s="20" t="s">
        <v>47</v>
      </c>
      <c r="J27" s="21"/>
      <c r="K27" s="21"/>
      <c r="L27" s="24"/>
    </row>
    <row r="28" spans="1:12" ht="16.5" customHeight="1" x14ac:dyDescent="0.2">
      <c r="A28" s="6"/>
      <c r="H28" s="20" t="s">
        <v>87</v>
      </c>
      <c r="J28" s="21"/>
      <c r="K28" s="21"/>
      <c r="L28" s="24"/>
    </row>
    <row r="29" spans="1:12" ht="16.5" customHeight="1" x14ac:dyDescent="0.2">
      <c r="A29" s="6"/>
      <c r="H29" s="20" t="s">
        <v>88</v>
      </c>
      <c r="J29" s="21"/>
      <c r="K29" s="21"/>
      <c r="L29" s="24"/>
    </row>
    <row r="30" spans="1:12" ht="16.5" customHeight="1" x14ac:dyDescent="0.2">
      <c r="A30" s="6"/>
      <c r="C30" s="21"/>
      <c r="H30" s="20" t="s">
        <v>89</v>
      </c>
      <c r="J30" s="21"/>
      <c r="K30" s="21"/>
      <c r="L30" s="24"/>
    </row>
    <row r="31" spans="1:12" ht="16.5" customHeight="1" x14ac:dyDescent="0.2">
      <c r="A31" s="6"/>
      <c r="C31" s="21"/>
      <c r="H31" s="20" t="s">
        <v>48</v>
      </c>
      <c r="J31" s="21"/>
      <c r="K31" s="21"/>
      <c r="L31" s="24"/>
    </row>
    <row r="32" spans="1:12" ht="16.5" customHeight="1" x14ac:dyDescent="0.2">
      <c r="A32" s="6"/>
      <c r="C32" s="21"/>
      <c r="H32" s="20" t="s">
        <v>49</v>
      </c>
      <c r="J32" s="21"/>
      <c r="K32" s="21"/>
      <c r="L32" s="24"/>
    </row>
    <row r="33" spans="1:12" ht="16.5" customHeight="1" x14ac:dyDescent="0.2">
      <c r="A33" s="6"/>
      <c r="C33" s="21"/>
      <c r="H33" s="20" t="s">
        <v>84</v>
      </c>
      <c r="J33" s="21"/>
      <c r="K33" s="21"/>
      <c r="L33" s="24"/>
    </row>
    <row r="34" spans="1:12" ht="16.5" customHeight="1" x14ac:dyDescent="0.2">
      <c r="A34" s="6"/>
      <c r="C34" s="21"/>
      <c r="H34" s="20" t="s">
        <v>50</v>
      </c>
      <c r="J34" s="21"/>
      <c r="K34" s="21"/>
      <c r="L34" s="24"/>
    </row>
    <row r="35" spans="1:12" ht="16.5" customHeight="1" x14ac:dyDescent="0.2">
      <c r="A35" s="6"/>
      <c r="C35" s="21"/>
      <c r="H35" s="20" t="s">
        <v>85</v>
      </c>
      <c r="J35" s="21"/>
      <c r="K35" s="21"/>
      <c r="L35" s="24"/>
    </row>
    <row r="36" spans="1:12" ht="16.5" customHeight="1" x14ac:dyDescent="0.2">
      <c r="A36" s="6"/>
      <c r="C36" s="21"/>
      <c r="H36" s="20" t="s">
        <v>51</v>
      </c>
      <c r="J36" s="21"/>
      <c r="K36" s="21"/>
      <c r="L36" s="24"/>
    </row>
    <row r="37" spans="1:12" ht="16.5" customHeight="1" x14ac:dyDescent="0.2">
      <c r="A37" s="6"/>
      <c r="C37" s="21"/>
      <c r="H37" s="20" t="s">
        <v>86</v>
      </c>
      <c r="J37" s="21"/>
      <c r="K37" s="21"/>
      <c r="L37" s="24"/>
    </row>
    <row r="38" spans="1:12" ht="16.5" customHeight="1" x14ac:dyDescent="0.2">
      <c r="A38" s="6"/>
      <c r="C38" s="21"/>
      <c r="H38" s="20" t="s">
        <v>96</v>
      </c>
      <c r="J38" s="21"/>
      <c r="K38" s="21"/>
      <c r="L38" s="24"/>
    </row>
    <row r="39" spans="1:12" ht="16.5" customHeight="1" x14ac:dyDescent="0.2">
      <c r="A39" s="6"/>
      <c r="C39" s="21"/>
      <c r="H39" s="20" t="s">
        <v>97</v>
      </c>
      <c r="J39" s="21"/>
      <c r="K39" s="21"/>
      <c r="L39" s="24"/>
    </row>
    <row r="40" spans="1:12" ht="16.5" customHeight="1" x14ac:dyDescent="0.2">
      <c r="A40" s="6"/>
      <c r="C40" s="21"/>
      <c r="H40" s="20" t="s">
        <v>52</v>
      </c>
      <c r="J40" s="21"/>
      <c r="K40" s="21"/>
      <c r="L40" s="24"/>
    </row>
    <row r="41" spans="1:12" ht="16.5" customHeight="1" x14ac:dyDescent="0.2">
      <c r="A41" s="6"/>
      <c r="C41" s="21"/>
      <c r="H41" s="20" t="s">
        <v>53</v>
      </c>
      <c r="J41" s="21"/>
      <c r="K41" s="21"/>
      <c r="L41" s="24"/>
    </row>
    <row r="42" spans="1:12" ht="14.25" customHeight="1" x14ac:dyDescent="0.2">
      <c r="A42" s="6"/>
      <c r="B42" s="257" t="s">
        <v>183</v>
      </c>
      <c r="C42" s="21"/>
      <c r="J42" s="21"/>
      <c r="K42" s="21"/>
      <c r="L42" s="24"/>
    </row>
    <row r="43" spans="1:12" ht="14.25" customHeight="1" x14ac:dyDescent="0.2">
      <c r="A43" s="6"/>
      <c r="B43" s="257" t="s">
        <v>184</v>
      </c>
      <c r="C43" s="21"/>
      <c r="J43" s="21"/>
      <c r="K43" s="21"/>
      <c r="L43" s="24"/>
    </row>
    <row r="44" spans="1:12" ht="18" customHeight="1" x14ac:dyDescent="0.2">
      <c r="A44" s="25"/>
      <c r="B44" s="263" t="s">
        <v>193</v>
      </c>
      <c r="C44" s="26"/>
      <c r="D44" s="2"/>
      <c r="E44" s="2"/>
      <c r="F44" s="2"/>
      <c r="G44" s="2"/>
      <c r="H44" s="2"/>
      <c r="I44" s="2"/>
      <c r="J44" s="26"/>
      <c r="K44" s="27"/>
      <c r="L44" s="28"/>
    </row>
  </sheetData>
  <mergeCells count="1">
    <mergeCell ref="A9:L9"/>
  </mergeCells>
  <phoneticPr fontId="8" type="noConversion"/>
  <hyperlinks>
    <hyperlink ref="H15" location="'Área censada'!A1" display="Área censada" xr:uid="{00000000-0004-0000-0000-000000000000}"/>
    <hyperlink ref="H16" location="'Área proceso edificaciones'!A1" display="Área total en proceso para edificaciones" xr:uid="{00000000-0004-0000-0000-000001000000}"/>
    <hyperlink ref="H17" location="'Área proceso vivienda'!A1" display="Área total en proceso para vivienda" xr:uid="{00000000-0004-0000-0000-000002000000}"/>
    <hyperlink ref="H19" location="'Área proceso VIS'!A1" display="Área total en proceso para VIS" xr:uid="{00000000-0004-0000-0000-000003000000}"/>
    <hyperlink ref="H21" location="'Área proceso VIP'!A1" display="Área total en proceso para VIP" xr:uid="{00000000-0004-0000-0000-000004000000}"/>
    <hyperlink ref="H23" location="'Área proceso VIS 70-150smmlv'!A1" display="Área total en proceso VIS entre 70 y 150 SMMLV" xr:uid="{00000000-0004-0000-0000-000005000000}"/>
    <hyperlink ref="H27" location="'Área proceso otros destinos'!A1" display="Área total en proceso para otros destinos no residenciales" xr:uid="{00000000-0004-0000-0000-000006000000}"/>
    <hyperlink ref="H31" location="'Área nueva edificaciones'!A1" display="Área nueva edificaciones en proceso de construcción" xr:uid="{00000000-0004-0000-0000-000007000000}"/>
    <hyperlink ref="H32" location="'Área nueva vivienda'!A1" display="Área nueva vivienda en proceso de construcción" xr:uid="{00000000-0004-0000-0000-000008000000}"/>
    <hyperlink ref="H34" location="'Área nueva VIS'!A1" display="Área nueva VIS en proceso de construcción" xr:uid="{00000000-0004-0000-0000-000009000000}"/>
    <hyperlink ref="H36" location="'Área nueva VIP'!A1" display="Área nueva VIP en proceso de construcción" xr:uid="{00000000-0004-0000-0000-00000A000000}"/>
    <hyperlink ref="H38" location="'Área nueva VIS 70-150smml'!A1" display="Área nueva en proceso VIS entre 70 y 150 SMMLV" xr:uid="{00000000-0004-0000-0000-00000B000000}"/>
    <hyperlink ref="H40" location="'Área nueva No VIS'!A1" display="Área nueva No VIS en proceso de construcción" xr:uid="{00000000-0004-0000-0000-00000C000000}"/>
    <hyperlink ref="H41" location="'Área nueva otros destinos'!A1" display="Área nueva destinos no residenciales" xr:uid="{00000000-0004-0000-0000-00000D000000}"/>
    <hyperlink ref="H25" location="'Área proceso otros destinos'!A1" display="Área total en proceso para otros destinos no residenciales" xr:uid="{00000000-0004-0000-0000-00000E000000}"/>
    <hyperlink ref="H18" location="'Unidades proceso vivienda'!A1" display="Unidades de vivienda en proceso" xr:uid="{00000000-0004-0000-0000-00000F000000}"/>
    <hyperlink ref="H20" location="'Unidades proceso VIS'!A1" display="Unidades de vivienda VIS en proceso" xr:uid="{00000000-0004-0000-0000-000010000000}"/>
    <hyperlink ref="H22" location="'Unidades proceso VIP'!A1" display="Unidades de vivienda VIP en proceso" xr:uid="{00000000-0004-0000-0000-000011000000}"/>
    <hyperlink ref="H24" location="'Unidades proceso VIS 70-150smml'!A1" display="Unidades de vivienda VIS entre 70 y 150 SMMLV en proceso" xr:uid="{00000000-0004-0000-0000-000012000000}"/>
    <hyperlink ref="H26" location="'Unidades proceso No VIS'!A1" display="Unidades de vivienda No VIS en proceso" xr:uid="{00000000-0004-0000-0000-000013000000}"/>
    <hyperlink ref="H33" location="'Unidades nueva vivienda'!A1" display="Unidades nueva vivienda en proceso de construcción" xr:uid="{00000000-0004-0000-0000-000014000000}"/>
    <hyperlink ref="H35" location="'Unidades nueva VIS'!A1" display="Unidades nueva VIS en proceso de construcción" xr:uid="{00000000-0004-0000-0000-000015000000}"/>
    <hyperlink ref="H37" location="'Unidades nueva VIP'!A1" display="Unidades nueva VIP en proceso de construcción" xr:uid="{00000000-0004-0000-0000-000016000000}"/>
    <hyperlink ref="H39" location="'Unidades nueva VIS 70-150smml'!A1" display="Unidades nueva en proceso VIS entre 70 y 150 SMMLV" xr:uid="{00000000-0004-0000-0000-000017000000}"/>
    <hyperlink ref="H28" location="'Área proceso otros destinos Ofi'!A1" display="Área total en proceso para otros destinos oficinas" xr:uid="{00000000-0004-0000-0000-000018000000}"/>
    <hyperlink ref="H29" location="'Área proceso otros destinos Com'!A1" display="Área total en proceso para otros destinos comercio" xr:uid="{00000000-0004-0000-0000-000019000000}"/>
    <hyperlink ref="H30" location="'Área proceso otros destinos Bod'!A1" display="Área total en proceso para otros destinos bodegas" xr:uid="{00000000-0004-0000-0000-00001A000000}"/>
    <hyperlink ref="B16" location="'Area proceso vivienda Btá'!A1" display="Área total en proceso para vivienda" xr:uid="{00000000-0004-0000-0000-00001B000000}"/>
    <hyperlink ref="B14" location="'Área censada Btá'!A1" display="Área censada" xr:uid="{00000000-0004-0000-0000-00001C000000}"/>
    <hyperlink ref="B15" location="'Área proceso edificaciones Btá'!A1" display="Área total en proceso para edificaciones" xr:uid="{00000000-0004-0000-0000-00001D000000}"/>
    <hyperlink ref="B17" location="'Área proceso otros destinos Btá'!A1" display="Área total en proceso para otros destinos no residenciales" xr:uid="{00000000-0004-0000-0000-00001E000000}"/>
    <hyperlink ref="B18" location="'Área nueva edificaciones Btá'!A1" display="Área nueva edificaciones en proceso de construcción" xr:uid="{00000000-0004-0000-0000-00001F000000}"/>
    <hyperlink ref="B19" location="'Área nueva vivienda Btá'!A1" display="Área nueva vivienda en proceso de construcción" xr:uid="{00000000-0004-0000-0000-000020000000}"/>
    <hyperlink ref="B20" location="'Área nueva VIS Btá'!A1" display="Área nueva VIS en proceso de construcción" xr:uid="{00000000-0004-0000-0000-000021000000}"/>
    <hyperlink ref="B21" location="'Área nueva No VIS Btá'!A1" display="Área nueva No VIS en proceso de construcción" xr:uid="{00000000-0004-0000-0000-000022000000}"/>
    <hyperlink ref="B22" location="'Área nueva VIP Btá'!A1" display="Área nueva VIP en proceso de construcción" xr:uid="{00000000-0004-0000-0000-000023000000}"/>
    <hyperlink ref="B23" location="'Área nueva VIS 70-150smlm Btá'!A1" display="Área nueva VIS 70-150 SMMLV" xr:uid="{00000000-0004-0000-0000-000024000000}"/>
    <hyperlink ref="B24" location="'Área nueva otros destinos Btá'!A1" display="Área nueva destinos no residenciales" xr:uid="{00000000-0004-0000-0000-000025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66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51"/>
  <sheetViews>
    <sheetView showGridLines="0" topLeftCell="A7" zoomScaleNormal="100" zoomScaleSheetLayoutView="100" workbookViewId="0">
      <selection activeCell="M18" sqref="M18"/>
    </sheetView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7109375" style="34" customWidth="1"/>
    <col min="9" max="11" width="10.85546875" style="34" customWidth="1"/>
    <col min="12" max="12" width="1.85546875" style="34" customWidth="1"/>
    <col min="13" max="13" width="11.42578125" style="5"/>
    <col min="14" max="14" width="11.42578125" style="223"/>
    <col min="15" max="17" width="11.42578125" style="5"/>
    <col min="18" max="18" width="11.42578125" style="103"/>
    <col min="19" max="21" width="11.42578125" style="9"/>
    <col min="22" max="16384" width="11.42578125" style="104"/>
  </cols>
  <sheetData>
    <row r="1" spans="1:1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03"/>
      <c r="N1" s="422" t="s">
        <v>132</v>
      </c>
      <c r="O1" s="33"/>
      <c r="P1" s="33"/>
    </row>
    <row r="2" spans="1:1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422"/>
      <c r="O2" s="107"/>
      <c r="P2" s="107"/>
    </row>
    <row r="3" spans="1:1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422"/>
      <c r="O3" s="107"/>
      <c r="P3" s="107"/>
    </row>
    <row r="4" spans="1:1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422"/>
      <c r="O4" s="107"/>
      <c r="P4" s="107"/>
    </row>
    <row r="5" spans="1:1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422"/>
      <c r="O5" s="107"/>
      <c r="P5" s="107"/>
    </row>
    <row r="6" spans="1:1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423"/>
      <c r="O6" s="103"/>
      <c r="P6" s="103"/>
    </row>
    <row r="7" spans="1:1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422">
        <f>'[7]BD construcción trimestral'!AJ187</f>
        <v>16007</v>
      </c>
      <c r="O7" s="89">
        <v>41426</v>
      </c>
      <c r="P7" s="105">
        <f t="shared" ref="P7:P32" si="0">+N7/1000</f>
        <v>16.007000000000001</v>
      </c>
    </row>
    <row r="8" spans="1:16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422">
        <f>'[7]BD construcción trimestral'!AJ188</f>
        <v>30528</v>
      </c>
      <c r="O8" s="414">
        <v>41518</v>
      </c>
      <c r="P8" s="105">
        <f t="shared" si="0"/>
        <v>30.527999999999999</v>
      </c>
    </row>
    <row r="9" spans="1:16" ht="14.25" x14ac:dyDescent="0.2">
      <c r="A9" s="35"/>
      <c r="B9" s="36"/>
      <c r="C9" s="384" t="s">
        <v>157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422">
        <f>'[7]BD construcción trimestral'!AJ189</f>
        <v>10071</v>
      </c>
      <c r="O9" s="89">
        <v>41609</v>
      </c>
      <c r="P9" s="105">
        <f t="shared" si="0"/>
        <v>10.071</v>
      </c>
    </row>
    <row r="10" spans="1:16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422">
        <f>'[7]BD construcción trimestral'!AJ190</f>
        <v>67732</v>
      </c>
      <c r="O10" s="414">
        <v>41699</v>
      </c>
      <c r="P10" s="105">
        <f t="shared" si="0"/>
        <v>67.731999999999999</v>
      </c>
    </row>
    <row r="11" spans="1:16" x14ac:dyDescent="0.2">
      <c r="A11" s="35"/>
      <c r="B11" s="36"/>
      <c r="C11" s="36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422">
        <f>'[7]BD construcción trimestral'!AJ191</f>
        <v>46347</v>
      </c>
      <c r="O11" s="414">
        <v>41791</v>
      </c>
      <c r="P11" s="105">
        <f t="shared" si="0"/>
        <v>46.347000000000001</v>
      </c>
    </row>
    <row r="12" spans="1:16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422">
        <f>'[7]BD construcción trimestral'!AJ192</f>
        <v>143105</v>
      </c>
      <c r="O12" s="89">
        <v>41883</v>
      </c>
      <c r="P12" s="105">
        <f t="shared" si="0"/>
        <v>143.10499999999999</v>
      </c>
    </row>
    <row r="13" spans="1:16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103"/>
      <c r="N13" s="422">
        <f>'[7]BD construcción trimestral'!AJ193</f>
        <v>51665</v>
      </c>
      <c r="O13" s="414">
        <v>41974</v>
      </c>
      <c r="P13" s="105">
        <f t="shared" si="0"/>
        <v>51.664999999999999</v>
      </c>
    </row>
    <row r="14" spans="1:16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422">
        <f>'[7]BD construcción trimestral'!AJ194</f>
        <v>70229</v>
      </c>
      <c r="O14" s="414">
        <v>42064</v>
      </c>
      <c r="P14" s="105">
        <f t="shared" si="0"/>
        <v>70.228999999999999</v>
      </c>
    </row>
    <row r="15" spans="1:16" x14ac:dyDescent="0.2">
      <c r="A15" s="35"/>
      <c r="B15" s="7" t="s">
        <v>8</v>
      </c>
      <c r="C15" s="245">
        <v>12.669</v>
      </c>
      <c r="D15" s="245">
        <v>2.6659999999999999</v>
      </c>
      <c r="E15" s="245">
        <v>7.2759999999999998</v>
      </c>
      <c r="F15" s="245">
        <v>3.9740000000000002</v>
      </c>
      <c r="G15" s="245">
        <v>4.9660000000000002</v>
      </c>
      <c r="H15" s="337">
        <v>1.4550000000000001</v>
      </c>
      <c r="I15" s="236">
        <v>-70.700765203383</v>
      </c>
      <c r="J15" s="236">
        <v>29.299234796616997</v>
      </c>
      <c r="K15" s="236">
        <v>24.962254655259187</v>
      </c>
      <c r="L15" s="38"/>
      <c r="M15" s="224">
        <f>IF(H15&lt;&gt;"",1,0)</f>
        <v>1</v>
      </c>
      <c r="N15" s="422">
        <f>'[7]BD construcción trimestral'!AJ195</f>
        <v>94910</v>
      </c>
      <c r="O15" s="89">
        <v>42156</v>
      </c>
      <c r="P15" s="105">
        <f t="shared" si="0"/>
        <v>94.91</v>
      </c>
    </row>
    <row r="16" spans="1:16" x14ac:dyDescent="0.2">
      <c r="A16" s="35"/>
      <c r="B16" s="7" t="s">
        <v>9</v>
      </c>
      <c r="C16" s="245">
        <v>38.93</v>
      </c>
      <c r="D16" s="245">
        <v>23.282</v>
      </c>
      <c r="E16" s="245">
        <v>23.282</v>
      </c>
      <c r="F16" s="245">
        <v>2.3260000000000001</v>
      </c>
      <c r="G16" s="245">
        <v>11.286</v>
      </c>
      <c r="H16" s="282">
        <v>5.33</v>
      </c>
      <c r="I16" s="283">
        <v>-52.773347510189609</v>
      </c>
      <c r="J16" s="283">
        <v>47.226652489810391</v>
      </c>
      <c r="K16" s="283">
        <v>385.21066208082544</v>
      </c>
      <c r="L16" s="38"/>
      <c r="M16" s="224">
        <v>1</v>
      </c>
      <c r="N16" s="422">
        <f>'[7]BD construcción trimestral'!AJ196</f>
        <v>78642</v>
      </c>
      <c r="O16" s="414">
        <v>42248</v>
      </c>
      <c r="P16" s="105">
        <f t="shared" si="0"/>
        <v>78.641999999999996</v>
      </c>
    </row>
    <row r="17" spans="1:18" x14ac:dyDescent="0.2">
      <c r="A17" s="35"/>
      <c r="B17" s="7" t="s">
        <v>92</v>
      </c>
      <c r="C17" s="245">
        <v>42.686999999999998</v>
      </c>
      <c r="D17" s="245">
        <v>5.0789999999999997</v>
      </c>
      <c r="E17" s="245">
        <v>5.0789999999999997</v>
      </c>
      <c r="F17" s="245">
        <v>0.55700000000000005</v>
      </c>
      <c r="G17" s="245">
        <v>1.93</v>
      </c>
      <c r="H17" s="245"/>
      <c r="I17" s="52">
        <v>-100</v>
      </c>
      <c r="J17" s="52">
        <v>0</v>
      </c>
      <c r="K17" s="52">
        <v>246.49910233393175</v>
      </c>
      <c r="L17" s="38"/>
      <c r="M17" s="224">
        <f>IF(H17&lt;&gt;"",1,0)</f>
        <v>0</v>
      </c>
      <c r="N17" s="422">
        <f>'[7]BD construcción trimestral'!AJ197</f>
        <v>17770</v>
      </c>
      <c r="O17" s="414">
        <v>42339</v>
      </c>
      <c r="P17" s="105">
        <f t="shared" si="0"/>
        <v>17.77</v>
      </c>
    </row>
    <row r="18" spans="1:18" x14ac:dyDescent="0.2">
      <c r="A18" s="35"/>
      <c r="B18" s="7" t="s">
        <v>10</v>
      </c>
      <c r="C18" s="245">
        <v>0.86799999999999999</v>
      </c>
      <c r="D18" s="245">
        <v>3.9129999999999998</v>
      </c>
      <c r="E18" s="245">
        <v>3.9129999999999998</v>
      </c>
      <c r="F18" s="245">
        <v>4.59</v>
      </c>
      <c r="G18" s="245">
        <v>7.3129999999999997</v>
      </c>
      <c r="H18" s="245"/>
      <c r="I18" s="52">
        <v>-100</v>
      </c>
      <c r="J18" s="52">
        <v>0</v>
      </c>
      <c r="K18" s="52">
        <v>59.324618736383442</v>
      </c>
      <c r="L18" s="38"/>
      <c r="M18" s="224">
        <f>IF(H18&lt;&gt;"",1,0)</f>
        <v>0</v>
      </c>
      <c r="N18" s="422">
        <f>'[7]BD construcción trimestral'!AJ198</f>
        <v>29478</v>
      </c>
      <c r="O18" s="89">
        <v>42430</v>
      </c>
      <c r="P18" s="105">
        <f t="shared" si="0"/>
        <v>29.478000000000002</v>
      </c>
    </row>
    <row r="19" spans="1:18" x14ac:dyDescent="0.2">
      <c r="A19" s="35"/>
      <c r="B19" s="41" t="s">
        <v>126</v>
      </c>
      <c r="C19" s="214">
        <v>95.153999999999996</v>
      </c>
      <c r="D19" s="214">
        <v>34.94</v>
      </c>
      <c r="E19" s="214">
        <v>39.549999999999997</v>
      </c>
      <c r="F19" s="214">
        <v>11.447000000000001</v>
      </c>
      <c r="G19" s="214">
        <v>25.494999999999997</v>
      </c>
      <c r="H19" s="282">
        <v>6.7850000000000001</v>
      </c>
      <c r="I19" s="196"/>
      <c r="J19" s="197"/>
      <c r="K19" s="197"/>
      <c r="L19" s="38"/>
      <c r="M19" s="103"/>
      <c r="N19" s="422">
        <f>'[7]BD construcción trimestral'!AJ199</f>
        <v>30972</v>
      </c>
      <c r="O19" s="414">
        <v>42522</v>
      </c>
      <c r="P19" s="105">
        <f t="shared" si="0"/>
        <v>30.972000000000001</v>
      </c>
    </row>
    <row r="20" spans="1:18" x14ac:dyDescent="0.2">
      <c r="A20" s="35"/>
      <c r="B20" s="41" t="s">
        <v>3</v>
      </c>
      <c r="C20" s="60"/>
      <c r="D20" s="60">
        <v>-63.280576749269613</v>
      </c>
      <c r="E20" s="60">
        <v>13.194046937607329</v>
      </c>
      <c r="F20" s="60">
        <v>-71.056890012642214</v>
      </c>
      <c r="G20" s="60">
        <v>122.72211059666284</v>
      </c>
      <c r="H20" s="62"/>
      <c r="I20" s="62"/>
      <c r="J20" s="62"/>
      <c r="K20" s="62"/>
      <c r="L20" s="38"/>
      <c r="M20" s="103"/>
      <c r="N20" s="422">
        <f>'[7]BD construcción trimestral'!AJ200</f>
        <v>13042</v>
      </c>
      <c r="O20" s="414">
        <v>42614</v>
      </c>
      <c r="P20" s="105">
        <f t="shared" si="0"/>
        <v>13.042</v>
      </c>
    </row>
    <row r="21" spans="1:18" x14ac:dyDescent="0.2">
      <c r="A21" s="35"/>
      <c r="B21" s="7"/>
      <c r="C21" s="198"/>
      <c r="D21" s="198"/>
      <c r="E21" s="198"/>
      <c r="F21" s="198"/>
      <c r="G21" s="198"/>
      <c r="H21" s="58"/>
      <c r="I21" s="174"/>
      <c r="J21" s="174"/>
      <c r="K21" s="174"/>
      <c r="L21" s="38"/>
      <c r="M21" s="103"/>
      <c r="N21" s="422">
        <f>'[7]BD construcción trimestral'!AJ201</f>
        <v>34744</v>
      </c>
      <c r="O21" s="89">
        <v>42705</v>
      </c>
      <c r="P21" s="105">
        <f t="shared" si="0"/>
        <v>34.744</v>
      </c>
    </row>
    <row r="22" spans="1:18" x14ac:dyDescent="0.2">
      <c r="A22" s="35"/>
      <c r="B22" s="41" t="s">
        <v>4</v>
      </c>
      <c r="C22" s="214">
        <v>51.599000000000004</v>
      </c>
      <c r="D22" s="214">
        <v>25.948</v>
      </c>
      <c r="E22" s="214">
        <v>30.558</v>
      </c>
      <c r="F22" s="214">
        <v>6.3000000000000007</v>
      </c>
      <c r="G22" s="214">
        <v>16.251999999999999</v>
      </c>
      <c r="H22" s="282">
        <v>6.7850000000000001</v>
      </c>
      <c r="I22" s="283">
        <v>-58.251292148658628</v>
      </c>
      <c r="J22" s="283">
        <v>41.748707851341379</v>
      </c>
      <c r="K22" s="283">
        <v>157.96825396825392</v>
      </c>
      <c r="L22" s="38"/>
      <c r="M22" s="103"/>
      <c r="N22" s="422">
        <f>'[7]BD construcción trimestral'!AJ202</f>
        <v>235664</v>
      </c>
      <c r="O22" s="414">
        <v>42795</v>
      </c>
      <c r="P22" s="105">
        <f t="shared" si="0"/>
        <v>235.66399999999999</v>
      </c>
    </row>
    <row r="23" spans="1:18" x14ac:dyDescent="0.2">
      <c r="A23" s="35"/>
      <c r="B23" s="41" t="s">
        <v>3</v>
      </c>
      <c r="C23" s="64"/>
      <c r="D23" s="60">
        <v>-49.712203724878393</v>
      </c>
      <c r="E23" s="60">
        <v>17.766301834438103</v>
      </c>
      <c r="F23" s="60">
        <v>-79.383467504417823</v>
      </c>
      <c r="G23" s="60">
        <v>157.96825396825392</v>
      </c>
      <c r="H23" s="283">
        <v>-58.251292148658628</v>
      </c>
      <c r="I23" s="62"/>
      <c r="J23" s="62"/>
      <c r="K23" s="62"/>
      <c r="L23" s="38"/>
      <c r="M23" s="103"/>
      <c r="N23" s="422">
        <f>'[7]BD construcción trimestral'!AJ203</f>
        <v>73383</v>
      </c>
      <c r="O23" s="414">
        <v>42887</v>
      </c>
      <c r="P23" s="105">
        <f t="shared" si="0"/>
        <v>73.382999999999996</v>
      </c>
      <c r="R23" s="224"/>
    </row>
    <row r="24" spans="1:18" ht="15" customHeight="1" x14ac:dyDescent="0.2">
      <c r="A24" s="35"/>
      <c r="D24" s="198"/>
      <c r="E24" s="198"/>
      <c r="F24" s="198"/>
      <c r="G24" s="198"/>
      <c r="H24" s="58"/>
      <c r="I24" s="174"/>
      <c r="J24" s="174"/>
      <c r="K24" s="174"/>
      <c r="L24" s="38"/>
      <c r="M24" s="103"/>
      <c r="N24" s="422">
        <f>'[7]BD construcción trimestral'!AJ204</f>
        <v>41533</v>
      </c>
      <c r="O24" s="89">
        <v>42979</v>
      </c>
      <c r="P24" s="105">
        <f t="shared" si="0"/>
        <v>41.533000000000001</v>
      </c>
      <c r="R24" s="224"/>
    </row>
    <row r="25" spans="1:18" ht="12" customHeight="1" x14ac:dyDescent="0.2">
      <c r="A25" s="35"/>
      <c r="D25" s="198"/>
      <c r="E25" s="198"/>
      <c r="F25" s="198"/>
      <c r="G25" s="198"/>
      <c r="H25" s="58"/>
      <c r="I25" s="174"/>
      <c r="J25" s="174"/>
      <c r="K25" s="174"/>
      <c r="L25" s="38"/>
      <c r="M25" s="103"/>
      <c r="N25" s="422">
        <f>'[7]BD construcción trimestral'!AJ205</f>
        <v>56495</v>
      </c>
      <c r="O25" s="414">
        <v>43070</v>
      </c>
      <c r="P25" s="105">
        <f t="shared" si="0"/>
        <v>56.494999999999997</v>
      </c>
      <c r="R25" s="224"/>
    </row>
    <row r="26" spans="1:18" ht="14.25" x14ac:dyDescent="0.2">
      <c r="A26" s="35"/>
      <c r="B26" s="199"/>
      <c r="C26" s="385" t="s">
        <v>158</v>
      </c>
      <c r="D26" s="385"/>
      <c r="E26" s="385"/>
      <c r="F26" s="385"/>
      <c r="G26" s="385"/>
      <c r="H26" s="385"/>
      <c r="I26" s="385"/>
      <c r="J26" s="385"/>
      <c r="K26" s="385"/>
      <c r="L26" s="38"/>
      <c r="M26" s="103"/>
      <c r="N26" s="422">
        <f>'[7]BD construcción trimestral'!AJ206</f>
        <v>12669</v>
      </c>
      <c r="O26" s="414">
        <v>43160</v>
      </c>
      <c r="P26" s="105">
        <f t="shared" si="0"/>
        <v>12.669</v>
      </c>
      <c r="R26" s="224"/>
    </row>
    <row r="27" spans="1:18" x14ac:dyDescent="0.2">
      <c r="A27" s="200"/>
      <c r="C27" s="385" t="str">
        <f>'Área proceso edificaciones Btá'!$C$25</f>
        <v>II trimestre, miles de metros cuadrados, 2018-2023</v>
      </c>
      <c r="D27" s="385"/>
      <c r="E27" s="385"/>
      <c r="F27" s="385"/>
      <c r="G27" s="385"/>
      <c r="H27" s="385"/>
      <c r="I27" s="385"/>
      <c r="J27" s="385"/>
      <c r="K27" s="385"/>
      <c r="L27" s="38"/>
      <c r="M27" s="103"/>
      <c r="N27" s="422">
        <f>'[7]BD construcción trimestral'!AJ207</f>
        <v>38930</v>
      </c>
      <c r="O27" s="89">
        <v>43252</v>
      </c>
      <c r="P27" s="105">
        <f t="shared" si="0"/>
        <v>38.93</v>
      </c>
      <c r="R27" s="224"/>
    </row>
    <row r="28" spans="1:18" x14ac:dyDescent="0.2">
      <c r="A28" s="200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422">
        <f>'[7]BD construcción trimestral'!AJ208</f>
        <v>42687</v>
      </c>
      <c r="O28" s="414">
        <v>43344</v>
      </c>
      <c r="P28" s="105">
        <f t="shared" si="0"/>
        <v>42.686999999999998</v>
      </c>
      <c r="R28" s="224"/>
    </row>
    <row r="29" spans="1:18" x14ac:dyDescent="0.2">
      <c r="A29" s="200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422">
        <f>'[7]BD construcción trimestral'!AJ209</f>
        <v>868</v>
      </c>
      <c r="O29" s="414">
        <v>43435</v>
      </c>
      <c r="P29" s="105">
        <f t="shared" si="0"/>
        <v>0.86799999999999999</v>
      </c>
      <c r="R29" s="224"/>
    </row>
    <row r="30" spans="1:18" x14ac:dyDescent="0.2">
      <c r="A30" s="200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422">
        <f>'[7]BD construcción trimestral'!AJ210</f>
        <v>2666</v>
      </c>
      <c r="O30" s="89">
        <v>43525</v>
      </c>
      <c r="P30" s="105">
        <f t="shared" si="0"/>
        <v>2.6659999999999999</v>
      </c>
      <c r="R30" s="224"/>
    </row>
    <row r="31" spans="1:18" x14ac:dyDescent="0.2">
      <c r="A31" s="200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422">
        <f>'[7]BD construcción trimestral'!AJ211</f>
        <v>23282</v>
      </c>
      <c r="O31" s="414">
        <v>43617</v>
      </c>
      <c r="P31" s="105">
        <f t="shared" si="0"/>
        <v>23.282</v>
      </c>
      <c r="R31" s="224"/>
    </row>
    <row r="32" spans="1:18" x14ac:dyDescent="0.2">
      <c r="A32" s="200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422">
        <f>'[7]BD construcción trimestral'!AJ212</f>
        <v>5079</v>
      </c>
      <c r="O32" s="414">
        <v>43709</v>
      </c>
      <c r="P32" s="105">
        <f t="shared" si="0"/>
        <v>5.0789999999999997</v>
      </c>
      <c r="R32" s="224"/>
    </row>
    <row r="33" spans="1:21" x14ac:dyDescent="0.2">
      <c r="A33" s="200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422">
        <f>'[7]BD construcción trimestral'!AJ213</f>
        <v>3913</v>
      </c>
      <c r="O33" s="89">
        <v>43800</v>
      </c>
      <c r="P33" s="105">
        <f t="shared" ref="P33:P34" si="1">+N33/1000</f>
        <v>3.9129999999999998</v>
      </c>
      <c r="R33" s="224"/>
    </row>
    <row r="34" spans="1:21" x14ac:dyDescent="0.2">
      <c r="A34" s="200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422">
        <f>'[7]BD construcción trimestral'!AJ214</f>
        <v>7276</v>
      </c>
      <c r="O34" s="414">
        <v>43891</v>
      </c>
      <c r="P34" s="105">
        <f t="shared" si="1"/>
        <v>7.2759999999999998</v>
      </c>
      <c r="R34" s="224"/>
    </row>
    <row r="35" spans="1:21" x14ac:dyDescent="0.2">
      <c r="A35" s="200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422">
        <f>'[7]BD construcción trimestral'!AJ215</f>
        <v>188</v>
      </c>
      <c r="O35" s="89">
        <v>43983</v>
      </c>
      <c r="P35" s="105">
        <f t="shared" ref="P35:P36" si="2">+N35/1000</f>
        <v>0.188</v>
      </c>
      <c r="R35" s="224"/>
      <c r="S35" s="104"/>
      <c r="T35" s="104"/>
      <c r="U35" s="104"/>
    </row>
    <row r="36" spans="1:21" x14ac:dyDescent="0.2">
      <c r="A36" s="200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422">
        <f>'[7]BD construcción trimestral'!AJ216</f>
        <v>1792</v>
      </c>
      <c r="O36" s="414">
        <v>44075</v>
      </c>
      <c r="P36" s="105">
        <f t="shared" si="2"/>
        <v>1.792</v>
      </c>
      <c r="R36" s="224"/>
      <c r="S36" s="104"/>
      <c r="T36" s="104"/>
      <c r="U36" s="104"/>
    </row>
    <row r="37" spans="1:21" x14ac:dyDescent="0.2">
      <c r="A37" s="200"/>
      <c r="D37" s="201"/>
      <c r="E37" s="201"/>
      <c r="F37" s="201"/>
      <c r="G37" s="201"/>
      <c r="H37" s="202"/>
      <c r="I37" s="203"/>
      <c r="J37" s="203"/>
      <c r="K37" s="203"/>
      <c r="L37" s="38"/>
      <c r="M37" s="103"/>
      <c r="N37" s="422">
        <f>'[7]BD construcción trimestral'!AJ217</f>
        <v>27467</v>
      </c>
      <c r="O37" s="89">
        <v>44166</v>
      </c>
      <c r="P37" s="105">
        <f t="shared" ref="P37:P38" si="3">+N37/1000</f>
        <v>27.466999999999999</v>
      </c>
      <c r="R37" s="224"/>
      <c r="S37" s="104"/>
      <c r="T37" s="104"/>
      <c r="U37" s="104"/>
    </row>
    <row r="38" spans="1:21" x14ac:dyDescent="0.2">
      <c r="A38" s="200"/>
      <c r="D38" s="201"/>
      <c r="E38" s="201"/>
      <c r="F38" s="201"/>
      <c r="G38" s="201"/>
      <c r="H38" s="202"/>
      <c r="I38" s="203"/>
      <c r="J38" s="203"/>
      <c r="K38" s="203"/>
      <c r="L38" s="38"/>
      <c r="M38" s="103"/>
      <c r="N38" s="422">
        <f>'[7]BD construcción trimestral'!AJ218</f>
        <v>3974</v>
      </c>
      <c r="O38" s="414">
        <v>44256</v>
      </c>
      <c r="P38" s="105">
        <f t="shared" si="3"/>
        <v>3.9740000000000002</v>
      </c>
      <c r="R38" s="224"/>
      <c r="S38" s="104"/>
      <c r="T38" s="104"/>
      <c r="U38" s="104"/>
    </row>
    <row r="39" spans="1:21" x14ac:dyDescent="0.2">
      <c r="A39" s="200"/>
      <c r="B39" s="199"/>
      <c r="C39" s="199"/>
      <c r="D39" s="202"/>
      <c r="E39" s="202"/>
      <c r="F39" s="202"/>
      <c r="G39" s="202"/>
      <c r="H39" s="202"/>
      <c r="I39" s="204"/>
      <c r="J39" s="204"/>
      <c r="K39" s="204"/>
      <c r="L39" s="38"/>
      <c r="M39" s="103"/>
      <c r="N39" s="422">
        <f>'[7]BD construcción trimestral'!AJ219</f>
        <v>2326</v>
      </c>
      <c r="O39" s="89">
        <v>44348</v>
      </c>
      <c r="P39" s="105">
        <f t="shared" ref="P39" si="4">+N39/1000</f>
        <v>2.3260000000000001</v>
      </c>
      <c r="R39" s="224"/>
      <c r="S39" s="104"/>
      <c r="T39" s="104"/>
      <c r="U39" s="104"/>
    </row>
    <row r="40" spans="1:21" x14ac:dyDescent="0.2">
      <c r="A40" s="247" t="s">
        <v>165</v>
      </c>
      <c r="B40" s="225"/>
      <c r="C40" s="7"/>
      <c r="D40" s="202"/>
      <c r="E40" s="202"/>
      <c r="F40" s="202"/>
      <c r="G40" s="202"/>
      <c r="H40" s="202"/>
      <c r="I40" s="204"/>
      <c r="J40" s="204"/>
      <c r="K40" s="204"/>
      <c r="L40" s="38"/>
      <c r="M40" s="103"/>
      <c r="N40" s="422">
        <f>'[7]BD construcción trimestral'!AJ220</f>
        <v>557</v>
      </c>
      <c r="O40" s="414">
        <v>44440</v>
      </c>
      <c r="P40" s="105">
        <f t="shared" ref="P40:P41" si="5">+N40/1000</f>
        <v>0.55700000000000005</v>
      </c>
      <c r="R40" s="224"/>
      <c r="S40" s="104"/>
      <c r="T40" s="104"/>
      <c r="U40" s="104"/>
    </row>
    <row r="41" spans="1:21" x14ac:dyDescent="0.2">
      <c r="A41" s="246" t="s">
        <v>101</v>
      </c>
      <c r="B41" s="4"/>
      <c r="C41" s="4"/>
      <c r="D41" s="216"/>
      <c r="E41" s="216"/>
      <c r="F41" s="216"/>
      <c r="G41" s="216"/>
      <c r="H41" s="216"/>
      <c r="I41" s="216"/>
      <c r="J41" s="216"/>
      <c r="K41" s="216"/>
      <c r="L41" s="205"/>
      <c r="M41" s="103"/>
      <c r="N41" s="422">
        <f>'[7]BD construcción trimestral'!AJ221</f>
        <v>4590</v>
      </c>
      <c r="O41" s="89">
        <v>44531</v>
      </c>
      <c r="P41" s="105">
        <f t="shared" si="5"/>
        <v>4.59</v>
      </c>
      <c r="R41" s="224"/>
      <c r="S41" s="104"/>
      <c r="T41" s="104"/>
      <c r="U41" s="104"/>
    </row>
    <row r="42" spans="1:21" s="9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03"/>
      <c r="N42" s="422">
        <f>'[7]BD construcción trimestral'!AJ222</f>
        <v>4966</v>
      </c>
      <c r="O42" s="414">
        <v>44621</v>
      </c>
      <c r="P42" s="105">
        <f t="shared" ref="P42:P43" si="6">+N42/1000</f>
        <v>4.9660000000000002</v>
      </c>
      <c r="Q42" s="5"/>
      <c r="R42" s="224"/>
    </row>
    <row r="43" spans="1:21" s="9" customFormat="1" x14ac:dyDescent="0.2">
      <c r="A43" s="54"/>
      <c r="B43" s="54"/>
      <c r="C43" s="54"/>
      <c r="D43" s="54"/>
      <c r="E43" s="54"/>
      <c r="F43" s="54"/>
      <c r="G43" s="3"/>
      <c r="H43" s="3"/>
      <c r="I43" s="3"/>
      <c r="J43" s="3"/>
      <c r="K43" s="3"/>
      <c r="L43" s="3"/>
      <c r="M43" s="103"/>
      <c r="N43" s="422">
        <f>'[7]BD construcción trimestral'!AJ223</f>
        <v>11286</v>
      </c>
      <c r="O43" s="89">
        <v>44713</v>
      </c>
      <c r="P43" s="105">
        <f t="shared" si="6"/>
        <v>11.286</v>
      </c>
      <c r="Q43" s="5"/>
      <c r="R43" s="224"/>
    </row>
    <row r="44" spans="1:21" s="9" customFormat="1" x14ac:dyDescent="0.2">
      <c r="A44" s="54"/>
      <c r="E44" s="54"/>
      <c r="F44" s="54"/>
      <c r="G44" s="3"/>
      <c r="H44" s="3"/>
      <c r="I44" s="3"/>
      <c r="J44" s="3"/>
      <c r="K44" s="3"/>
      <c r="L44" s="3"/>
      <c r="M44" s="103"/>
      <c r="N44" s="422">
        <f>'[7]BD construcción trimestral'!AJ224</f>
        <v>1930</v>
      </c>
      <c r="O44" s="414">
        <v>44805</v>
      </c>
      <c r="P44" s="105">
        <f t="shared" ref="P44:P45" si="7">+N44/1000</f>
        <v>1.93</v>
      </c>
      <c r="Q44" s="5"/>
      <c r="R44" s="224"/>
    </row>
    <row r="45" spans="1:21" s="9" customFormat="1" x14ac:dyDescent="0.2">
      <c r="A45" s="54"/>
      <c r="E45" s="54"/>
      <c r="F45" s="54"/>
      <c r="G45" s="3"/>
      <c r="H45" s="3"/>
      <c r="I45" s="3"/>
      <c r="J45" s="3"/>
      <c r="K45" s="3"/>
      <c r="L45" s="3"/>
      <c r="M45" s="103"/>
      <c r="N45" s="422">
        <f>'[7]BD construcción trimestral'!AJ225</f>
        <v>7313</v>
      </c>
      <c r="O45" s="89">
        <v>44896</v>
      </c>
      <c r="P45" s="105">
        <f t="shared" si="7"/>
        <v>7.3129999999999997</v>
      </c>
      <c r="Q45" s="5"/>
      <c r="R45" s="224"/>
    </row>
    <row r="46" spans="1:21" s="9" customFormat="1" x14ac:dyDescent="0.2">
      <c r="A46" s="54"/>
      <c r="E46" s="54"/>
      <c r="F46" s="54"/>
      <c r="G46" s="3"/>
      <c r="H46" s="3"/>
      <c r="I46" s="3"/>
      <c r="J46" s="3"/>
      <c r="K46" s="3"/>
      <c r="L46" s="3"/>
      <c r="M46" s="103"/>
      <c r="N46" s="422">
        <f>'[7]BD construcción trimestral'!AJ226</f>
        <v>1455</v>
      </c>
      <c r="O46" s="414">
        <v>44986</v>
      </c>
      <c r="P46" s="105">
        <f t="shared" ref="P46:P47" si="8">+N46/1000</f>
        <v>1.4550000000000001</v>
      </c>
      <c r="Q46" s="5"/>
      <c r="R46" s="103"/>
    </row>
    <row r="47" spans="1:21" s="9" customFormat="1" x14ac:dyDescent="0.2">
      <c r="A47" s="54"/>
      <c r="E47" s="54"/>
      <c r="F47" s="54"/>
      <c r="G47" s="3"/>
      <c r="H47" s="3"/>
      <c r="I47" s="3"/>
      <c r="J47" s="3"/>
      <c r="K47" s="3"/>
      <c r="L47" s="3"/>
      <c r="M47" s="103"/>
      <c r="N47" s="422">
        <f>'[7]BD construcción trimestral'!AJ227</f>
        <v>5330</v>
      </c>
      <c r="O47" s="414">
        <v>45078</v>
      </c>
      <c r="P47" s="105">
        <f t="shared" si="8"/>
        <v>5.33</v>
      </c>
      <c r="Q47" s="5"/>
      <c r="R47" s="103"/>
    </row>
    <row r="48" spans="1:21" s="9" customFormat="1" x14ac:dyDescent="0.2">
      <c r="A48" s="54"/>
      <c r="E48" s="54"/>
      <c r="F48" s="54"/>
      <c r="G48" s="3"/>
      <c r="H48" s="3"/>
      <c r="I48" s="3"/>
      <c r="J48" s="3"/>
      <c r="K48" s="3"/>
      <c r="L48" s="3"/>
      <c r="M48" s="103"/>
      <c r="N48" s="423"/>
      <c r="O48" s="103"/>
      <c r="P48" s="103"/>
      <c r="Q48" s="5"/>
      <c r="R48" s="103"/>
    </row>
    <row r="49" spans="1:18" s="9" customFormat="1" x14ac:dyDescent="0.2">
      <c r="A49" s="54"/>
      <c r="E49" s="54"/>
      <c r="F49" s="54"/>
      <c r="G49" s="3"/>
      <c r="H49" s="3"/>
      <c r="I49" s="3"/>
      <c r="J49" s="3"/>
      <c r="K49" s="3"/>
      <c r="L49" s="3"/>
      <c r="M49" s="103"/>
      <c r="N49" s="423"/>
      <c r="O49" s="103"/>
      <c r="P49" s="103"/>
      <c r="Q49" s="5"/>
      <c r="R49" s="103"/>
    </row>
    <row r="50" spans="1:18" s="9" customFormat="1" x14ac:dyDescent="0.2">
      <c r="A50" s="54"/>
      <c r="E50" s="54"/>
      <c r="F50" s="54"/>
      <c r="G50" s="3"/>
      <c r="H50" s="3"/>
      <c r="I50" s="3"/>
      <c r="J50" s="3"/>
      <c r="K50" s="3"/>
      <c r="L50" s="3"/>
      <c r="M50" s="103"/>
      <c r="N50" s="423"/>
      <c r="O50" s="103"/>
      <c r="P50" s="103"/>
      <c r="Q50" s="5"/>
      <c r="R50" s="103"/>
    </row>
    <row r="51" spans="1:18" s="9" customFormat="1" x14ac:dyDescent="0.2">
      <c r="A51" s="54"/>
      <c r="E51" s="54"/>
      <c r="F51" s="54"/>
      <c r="G51" s="3"/>
      <c r="H51" s="3"/>
      <c r="I51" s="3"/>
      <c r="J51" s="3"/>
      <c r="K51" s="3"/>
      <c r="L51" s="3"/>
      <c r="M51" s="103"/>
      <c r="N51" s="423"/>
      <c r="O51" s="103"/>
      <c r="P51" s="103"/>
      <c r="Q51" s="5"/>
      <c r="R51" s="103"/>
    </row>
    <row r="52" spans="1:18" s="9" customFormat="1" x14ac:dyDescent="0.2">
      <c r="A52" s="54"/>
      <c r="E52" s="54"/>
      <c r="F52" s="54"/>
      <c r="G52" s="3"/>
      <c r="H52" s="3"/>
      <c r="I52" s="3"/>
      <c r="J52" s="3"/>
      <c r="K52" s="3"/>
      <c r="L52" s="3"/>
      <c r="M52" s="103"/>
      <c r="N52" s="423"/>
      <c r="O52" s="103"/>
      <c r="P52" s="103"/>
      <c r="Q52" s="5"/>
      <c r="R52" s="103"/>
    </row>
    <row r="53" spans="1:18" s="9" customFormat="1" x14ac:dyDescent="0.2">
      <c r="A53" s="54"/>
      <c r="E53" s="54"/>
      <c r="F53" s="54"/>
      <c r="G53" s="3"/>
      <c r="H53" s="3"/>
      <c r="I53" s="3"/>
      <c r="J53" s="3"/>
      <c r="K53" s="3"/>
      <c r="L53" s="3"/>
      <c r="M53" s="103"/>
      <c r="N53" s="423"/>
      <c r="O53" s="103"/>
      <c r="P53" s="103"/>
      <c r="Q53" s="5"/>
      <c r="R53" s="103"/>
    </row>
    <row r="54" spans="1:18" s="9" customFormat="1" x14ac:dyDescent="0.2">
      <c r="A54" s="54"/>
      <c r="E54" s="54"/>
      <c r="F54" s="54"/>
      <c r="G54" s="3"/>
      <c r="H54" s="3"/>
      <c r="I54" s="3"/>
      <c r="J54" s="3"/>
      <c r="K54" s="3"/>
      <c r="L54" s="3"/>
      <c r="M54" s="103"/>
      <c r="N54" s="423"/>
      <c r="O54" s="103"/>
      <c r="P54" s="103"/>
      <c r="Q54" s="5"/>
      <c r="R54" s="103"/>
    </row>
    <row r="55" spans="1:18" s="9" customFormat="1" x14ac:dyDescent="0.2">
      <c r="A55" s="54"/>
      <c r="E55" s="54"/>
      <c r="F55" s="54"/>
      <c r="G55" s="3"/>
      <c r="H55" s="3"/>
      <c r="I55" s="3"/>
      <c r="J55" s="3"/>
      <c r="K55" s="3"/>
      <c r="L55" s="3"/>
      <c r="M55" s="103"/>
      <c r="N55" s="423"/>
      <c r="O55" s="103"/>
      <c r="P55" s="103"/>
      <c r="Q55" s="5"/>
      <c r="R55" s="103"/>
    </row>
    <row r="56" spans="1:18" s="9" customFormat="1" x14ac:dyDescent="0.2">
      <c r="A56" s="54"/>
      <c r="E56" s="54"/>
      <c r="F56" s="54"/>
      <c r="G56" s="3"/>
      <c r="H56" s="3"/>
      <c r="I56" s="3"/>
      <c r="J56" s="3"/>
      <c r="K56" s="3"/>
      <c r="L56" s="3"/>
      <c r="M56" s="103"/>
      <c r="N56" s="423"/>
      <c r="O56" s="103"/>
      <c r="P56" s="103"/>
      <c r="Q56" s="5"/>
      <c r="R56" s="103"/>
    </row>
    <row r="57" spans="1:18" s="9" customFormat="1" x14ac:dyDescent="0.2">
      <c r="A57" s="54"/>
      <c r="E57" s="54"/>
      <c r="F57" s="54"/>
      <c r="G57" s="3"/>
      <c r="H57" s="3"/>
      <c r="I57" s="3"/>
      <c r="J57" s="3"/>
      <c r="K57" s="3"/>
      <c r="L57" s="3"/>
      <c r="M57" s="103"/>
      <c r="N57" s="423"/>
      <c r="O57" s="103"/>
      <c r="P57" s="103"/>
      <c r="Q57" s="5"/>
      <c r="R57" s="103"/>
    </row>
    <row r="58" spans="1:18" s="9" customFormat="1" x14ac:dyDescent="0.2">
      <c r="A58" s="54"/>
      <c r="E58" s="54"/>
      <c r="F58" s="54"/>
      <c r="G58" s="3"/>
      <c r="H58" s="3"/>
      <c r="I58" s="3"/>
      <c r="J58" s="3"/>
      <c r="K58" s="3"/>
      <c r="L58" s="3"/>
      <c r="M58" s="103"/>
      <c r="N58" s="423"/>
      <c r="O58" s="103"/>
      <c r="P58" s="103"/>
      <c r="Q58" s="5"/>
      <c r="R58" s="103"/>
    </row>
    <row r="59" spans="1:18" s="9" customFormat="1" x14ac:dyDescent="0.2">
      <c r="A59" s="54"/>
      <c r="E59" s="54"/>
      <c r="F59" s="54"/>
      <c r="G59" s="3"/>
      <c r="H59" s="3"/>
      <c r="I59" s="3"/>
      <c r="J59" s="3"/>
      <c r="K59" s="3"/>
      <c r="L59" s="3"/>
      <c r="M59" s="103"/>
      <c r="N59" s="423"/>
      <c r="O59" s="103"/>
      <c r="P59" s="103"/>
      <c r="Q59" s="5"/>
      <c r="R59" s="103"/>
    </row>
    <row r="60" spans="1:18" s="9" customFormat="1" x14ac:dyDescent="0.2">
      <c r="A60" s="54"/>
      <c r="E60" s="54"/>
      <c r="F60" s="54"/>
      <c r="G60" s="3"/>
      <c r="H60" s="3"/>
      <c r="I60" s="3"/>
      <c r="J60" s="3"/>
      <c r="K60" s="3"/>
      <c r="L60" s="3"/>
      <c r="M60" s="103"/>
      <c r="N60" s="423"/>
      <c r="O60" s="103"/>
      <c r="P60" s="103"/>
      <c r="Q60" s="5"/>
      <c r="R60" s="103"/>
    </row>
    <row r="61" spans="1:18" s="9" customFormat="1" x14ac:dyDescent="0.2">
      <c r="A61" s="54"/>
      <c r="E61" s="54"/>
      <c r="F61" s="54"/>
      <c r="G61" s="3"/>
      <c r="H61" s="3"/>
      <c r="I61" s="3"/>
      <c r="J61" s="3"/>
      <c r="K61" s="3"/>
      <c r="L61" s="3"/>
      <c r="M61" s="103"/>
      <c r="N61" s="423"/>
      <c r="O61" s="103"/>
      <c r="P61" s="103"/>
      <c r="Q61" s="5"/>
      <c r="R61" s="103"/>
    </row>
    <row r="62" spans="1:18" s="9" customFormat="1" x14ac:dyDescent="0.2">
      <c r="A62" s="54"/>
      <c r="E62" s="54"/>
      <c r="F62" s="54"/>
      <c r="G62" s="3"/>
      <c r="H62" s="3"/>
      <c r="I62" s="3"/>
      <c r="J62" s="3"/>
      <c r="K62" s="3"/>
      <c r="L62" s="3"/>
      <c r="M62" s="103"/>
      <c r="N62" s="423"/>
      <c r="O62" s="103"/>
      <c r="P62" s="103"/>
      <c r="Q62" s="5"/>
      <c r="R62" s="103"/>
    </row>
    <row r="63" spans="1:18" s="9" customFormat="1" x14ac:dyDescent="0.2">
      <c r="A63" s="54"/>
      <c r="E63" s="54"/>
      <c r="F63" s="54"/>
      <c r="G63" s="3"/>
      <c r="H63" s="3"/>
      <c r="I63" s="3"/>
      <c r="J63" s="3"/>
      <c r="K63" s="3"/>
      <c r="L63" s="3"/>
      <c r="M63" s="103"/>
      <c r="N63" s="423"/>
      <c r="O63" s="103"/>
      <c r="P63" s="103"/>
      <c r="Q63" s="5"/>
      <c r="R63" s="103"/>
    </row>
    <row r="64" spans="1:18" s="9" customFormat="1" x14ac:dyDescent="0.2">
      <c r="A64" s="54"/>
      <c r="E64" s="54"/>
      <c r="F64" s="54"/>
      <c r="G64" s="3"/>
      <c r="H64" s="3"/>
      <c r="I64" s="3"/>
      <c r="J64" s="3"/>
      <c r="K64" s="3"/>
      <c r="L64" s="3"/>
      <c r="M64" s="103"/>
      <c r="N64" s="423"/>
      <c r="O64" s="103"/>
      <c r="P64" s="103"/>
      <c r="Q64" s="5"/>
      <c r="R64" s="103"/>
    </row>
    <row r="65" spans="1:18" s="9" customFormat="1" x14ac:dyDescent="0.2">
      <c r="A65" s="54"/>
      <c r="E65" s="54"/>
      <c r="F65" s="54"/>
      <c r="G65" s="3"/>
      <c r="H65" s="3"/>
      <c r="I65" s="3"/>
      <c r="J65" s="3"/>
      <c r="K65" s="3"/>
      <c r="L65" s="3"/>
      <c r="M65" s="5"/>
      <c r="N65" s="223"/>
      <c r="O65" s="5"/>
      <c r="P65" s="5"/>
      <c r="Q65" s="5"/>
      <c r="R65" s="103"/>
    </row>
    <row r="66" spans="1:18" s="9" customFormat="1" x14ac:dyDescent="0.2">
      <c r="A66" s="54"/>
      <c r="E66" s="54"/>
      <c r="F66" s="54"/>
      <c r="G66" s="3"/>
      <c r="H66" s="3"/>
      <c r="I66" s="3"/>
      <c r="J66" s="3"/>
      <c r="K66" s="3"/>
      <c r="L66" s="3"/>
      <c r="M66" s="5"/>
      <c r="N66" s="223"/>
      <c r="O66" s="5"/>
      <c r="P66" s="5"/>
      <c r="Q66" s="5"/>
      <c r="R66" s="103"/>
    </row>
    <row r="67" spans="1:18" s="9" customFormat="1" x14ac:dyDescent="0.2">
      <c r="A67" s="54"/>
      <c r="E67" s="3"/>
      <c r="F67" s="54"/>
      <c r="G67" s="3"/>
      <c r="H67" s="3"/>
      <c r="I67" s="3"/>
      <c r="J67" s="3"/>
      <c r="K67" s="3"/>
      <c r="L67" s="3"/>
      <c r="M67" s="5"/>
      <c r="N67" s="223"/>
      <c r="O67" s="5"/>
      <c r="P67" s="5"/>
      <c r="Q67" s="5"/>
      <c r="R67" s="103"/>
    </row>
    <row r="68" spans="1:18" s="9" customFormat="1" x14ac:dyDescent="0.2">
      <c r="A68" s="54"/>
      <c r="E68" s="3"/>
      <c r="F68" s="54"/>
      <c r="G68" s="3"/>
      <c r="H68" s="3"/>
      <c r="I68" s="3"/>
      <c r="J68" s="3"/>
      <c r="K68" s="3"/>
      <c r="L68" s="3"/>
      <c r="M68" s="5"/>
      <c r="N68" s="223"/>
      <c r="O68" s="5"/>
      <c r="P68" s="5"/>
      <c r="Q68" s="5"/>
      <c r="R68" s="103"/>
    </row>
    <row r="69" spans="1:18" s="9" customFormat="1" x14ac:dyDescent="0.2">
      <c r="A69" s="54"/>
      <c r="E69" s="3"/>
      <c r="F69" s="54"/>
      <c r="G69" s="3"/>
      <c r="H69" s="3"/>
      <c r="I69" s="3"/>
      <c r="J69" s="3"/>
      <c r="K69" s="3"/>
      <c r="L69" s="3"/>
      <c r="M69" s="5"/>
      <c r="N69" s="223"/>
      <c r="O69" s="5"/>
      <c r="P69" s="5"/>
      <c r="Q69" s="5"/>
      <c r="R69" s="103"/>
    </row>
    <row r="70" spans="1:18" s="9" customFormat="1" x14ac:dyDescent="0.2">
      <c r="A70" s="54"/>
      <c r="E70" s="3"/>
      <c r="F70" s="54"/>
      <c r="G70" s="3"/>
      <c r="H70" s="3"/>
      <c r="I70" s="3"/>
      <c r="J70" s="3"/>
      <c r="K70" s="3"/>
      <c r="L70" s="3"/>
      <c r="M70" s="5"/>
      <c r="N70" s="223"/>
      <c r="O70" s="5"/>
      <c r="P70" s="5"/>
      <c r="Q70" s="5"/>
      <c r="R70" s="103"/>
    </row>
    <row r="71" spans="1:18" s="9" customFormat="1" x14ac:dyDescent="0.2">
      <c r="A71" s="54"/>
      <c r="E71" s="3"/>
      <c r="F71" s="54"/>
      <c r="G71" s="3"/>
      <c r="H71" s="3"/>
      <c r="I71" s="3"/>
      <c r="J71" s="3"/>
      <c r="K71" s="3"/>
      <c r="L71" s="3"/>
      <c r="M71" s="5"/>
      <c r="N71" s="223"/>
      <c r="O71" s="5"/>
      <c r="P71" s="5"/>
      <c r="Q71" s="5"/>
      <c r="R71" s="103"/>
    </row>
    <row r="72" spans="1:18" s="9" customFormat="1" x14ac:dyDescent="0.2">
      <c r="A72" s="54"/>
      <c r="E72" s="3"/>
      <c r="F72" s="54"/>
      <c r="G72" s="3"/>
      <c r="H72" s="3"/>
      <c r="I72" s="3"/>
      <c r="J72" s="3"/>
      <c r="K72" s="3"/>
      <c r="L72" s="3"/>
      <c r="M72" s="5"/>
      <c r="N72" s="223"/>
      <c r="O72" s="5"/>
      <c r="P72" s="5"/>
      <c r="Q72" s="5"/>
      <c r="R72" s="103"/>
    </row>
    <row r="73" spans="1:18" s="9" customFormat="1" x14ac:dyDescent="0.2">
      <c r="A73" s="54"/>
      <c r="E73" s="3"/>
      <c r="F73" s="54"/>
      <c r="G73" s="3"/>
      <c r="H73" s="3"/>
      <c r="I73" s="3"/>
      <c r="J73" s="3"/>
      <c r="K73" s="3"/>
      <c r="L73" s="3"/>
      <c r="M73" s="5"/>
      <c r="N73" s="223"/>
      <c r="O73" s="5"/>
      <c r="P73" s="5"/>
      <c r="Q73" s="5"/>
      <c r="R73" s="103"/>
    </row>
    <row r="74" spans="1:18" s="9" customFormat="1" x14ac:dyDescent="0.2">
      <c r="A74" s="54"/>
      <c r="E74" s="3"/>
      <c r="F74" s="54"/>
      <c r="G74" s="3"/>
      <c r="H74" s="3"/>
      <c r="I74" s="3"/>
      <c r="J74" s="3"/>
      <c r="K74" s="3"/>
      <c r="L74" s="3"/>
      <c r="M74" s="5"/>
      <c r="N74" s="223"/>
      <c r="O74" s="5"/>
      <c r="P74" s="5"/>
      <c r="Q74" s="5"/>
      <c r="R74" s="103"/>
    </row>
    <row r="75" spans="1:18" s="9" customFormat="1" x14ac:dyDescent="0.2">
      <c r="A75" s="54"/>
      <c r="E75" s="3"/>
      <c r="F75" s="54"/>
      <c r="G75" s="3"/>
      <c r="H75" s="3"/>
      <c r="I75" s="3"/>
      <c r="J75" s="3"/>
      <c r="K75" s="3"/>
      <c r="L75" s="3"/>
      <c r="M75" s="5"/>
      <c r="N75" s="223"/>
      <c r="O75" s="5"/>
      <c r="P75" s="5"/>
      <c r="Q75" s="5"/>
      <c r="R75" s="103"/>
    </row>
    <row r="76" spans="1:18" s="9" customFormat="1" x14ac:dyDescent="0.2">
      <c r="A76" s="54"/>
      <c r="E76" s="3"/>
      <c r="F76" s="54"/>
      <c r="G76" s="3"/>
      <c r="H76" s="3"/>
      <c r="I76" s="3"/>
      <c r="J76" s="3"/>
      <c r="K76" s="3"/>
      <c r="L76" s="3"/>
      <c r="M76" s="5"/>
      <c r="N76" s="223"/>
      <c r="O76" s="5"/>
      <c r="P76" s="5"/>
      <c r="Q76" s="5"/>
      <c r="R76" s="103"/>
    </row>
    <row r="77" spans="1:18" s="9" customFormat="1" x14ac:dyDescent="0.2">
      <c r="A77" s="54"/>
      <c r="E77" s="84"/>
      <c r="F77" s="54"/>
      <c r="G77" s="3"/>
      <c r="H77" s="3"/>
      <c r="I77" s="3"/>
      <c r="J77" s="3"/>
      <c r="K77" s="3"/>
      <c r="L77" s="3"/>
      <c r="M77" s="5"/>
      <c r="N77" s="223"/>
      <c r="O77" s="5"/>
      <c r="P77" s="5"/>
      <c r="Q77" s="5"/>
      <c r="R77" s="103"/>
    </row>
    <row r="78" spans="1:18" s="9" customFormat="1" x14ac:dyDescent="0.2">
      <c r="A78" s="54"/>
      <c r="E78" s="84"/>
      <c r="F78" s="54"/>
      <c r="G78" s="3"/>
      <c r="H78" s="3"/>
      <c r="I78" s="3"/>
      <c r="J78" s="3"/>
      <c r="K78" s="3"/>
      <c r="L78" s="3"/>
      <c r="M78" s="5"/>
      <c r="N78" s="223"/>
      <c r="O78" s="5"/>
      <c r="P78" s="5"/>
      <c r="Q78" s="5"/>
      <c r="R78" s="103"/>
    </row>
    <row r="79" spans="1:18" s="9" customFormat="1" x14ac:dyDescent="0.2">
      <c r="A79" s="54"/>
      <c r="E79" s="84"/>
      <c r="F79" s="54"/>
      <c r="G79" s="3"/>
      <c r="H79" s="3"/>
      <c r="I79" s="3"/>
      <c r="J79" s="3"/>
      <c r="K79" s="3"/>
      <c r="L79" s="3"/>
      <c r="M79" s="5"/>
      <c r="N79" s="223"/>
      <c r="O79" s="5"/>
      <c r="P79" s="5"/>
      <c r="Q79" s="5"/>
      <c r="R79" s="103"/>
    </row>
    <row r="80" spans="1:18" s="9" customFormat="1" x14ac:dyDescent="0.2">
      <c r="A80" s="54"/>
      <c r="E80" s="84"/>
      <c r="F80" s="54"/>
      <c r="G80" s="3"/>
      <c r="H80" s="3"/>
      <c r="I80" s="3"/>
      <c r="J80" s="3"/>
      <c r="K80" s="3"/>
      <c r="L80" s="3"/>
      <c r="M80" s="5"/>
      <c r="N80" s="223"/>
      <c r="O80" s="5"/>
      <c r="P80" s="5"/>
      <c r="Q80" s="5"/>
      <c r="R80" s="103"/>
    </row>
    <row r="81" spans="1:21" s="9" customFormat="1" x14ac:dyDescent="0.2">
      <c r="A81" s="54"/>
      <c r="E81" s="84"/>
      <c r="F81" s="54"/>
      <c r="G81" s="3"/>
      <c r="H81" s="3"/>
      <c r="I81" s="3"/>
      <c r="J81" s="3"/>
      <c r="K81" s="3"/>
      <c r="L81" s="3"/>
      <c r="M81" s="5"/>
      <c r="N81" s="223"/>
      <c r="O81" s="5"/>
      <c r="P81" s="5"/>
      <c r="Q81" s="5"/>
      <c r="R81" s="103"/>
    </row>
    <row r="82" spans="1:21" s="9" customFormat="1" x14ac:dyDescent="0.2">
      <c r="A82" s="54"/>
      <c r="E82" s="92"/>
      <c r="F82" s="54"/>
      <c r="G82" s="3"/>
      <c r="H82" s="3"/>
      <c r="I82" s="3"/>
      <c r="J82" s="3"/>
      <c r="K82" s="3"/>
      <c r="L82" s="3"/>
      <c r="M82" s="5"/>
      <c r="N82" s="223"/>
      <c r="O82" s="5"/>
      <c r="P82" s="5"/>
      <c r="Q82" s="5"/>
      <c r="R82" s="103"/>
    </row>
    <row r="83" spans="1:21" s="9" customFormat="1" x14ac:dyDescent="0.2">
      <c r="A83" s="54"/>
      <c r="E83" s="92"/>
      <c r="F83" s="54"/>
      <c r="G83" s="3"/>
      <c r="H83" s="3"/>
      <c r="I83" s="3"/>
      <c r="J83" s="3"/>
      <c r="K83" s="3"/>
      <c r="L83" s="3"/>
      <c r="M83" s="5"/>
      <c r="N83" s="223"/>
      <c r="O83" s="5"/>
      <c r="P83" s="5"/>
      <c r="Q83" s="5"/>
      <c r="R83" s="103"/>
    </row>
    <row r="84" spans="1:21" s="103" customFormat="1" x14ac:dyDescent="0.2">
      <c r="A84" s="33"/>
      <c r="E84" s="90"/>
      <c r="F84" s="33"/>
      <c r="G84" s="33"/>
      <c r="H84" s="33"/>
      <c r="I84" s="33"/>
      <c r="J84" s="33"/>
      <c r="K84" s="33"/>
      <c r="L84" s="33"/>
      <c r="M84" s="5"/>
      <c r="N84" s="223"/>
      <c r="O84" s="5"/>
      <c r="P84" s="5"/>
      <c r="Q84" s="5"/>
      <c r="S84" s="9"/>
      <c r="T84" s="9"/>
      <c r="U84" s="9"/>
    </row>
    <row r="85" spans="1:21" s="103" customFormat="1" x14ac:dyDescent="0.2">
      <c r="A85" s="33"/>
      <c r="E85" s="90"/>
      <c r="F85" s="33"/>
      <c r="G85" s="33"/>
      <c r="H85" s="33"/>
      <c r="I85" s="33"/>
      <c r="J85" s="33"/>
      <c r="K85" s="33"/>
      <c r="L85" s="33"/>
      <c r="M85" s="5"/>
      <c r="N85" s="223"/>
      <c r="O85" s="5"/>
      <c r="P85" s="5"/>
      <c r="Q85" s="5"/>
      <c r="S85" s="9"/>
      <c r="T85" s="9"/>
      <c r="U85" s="9"/>
    </row>
    <row r="86" spans="1:21" s="208" customFormat="1" x14ac:dyDescent="0.2">
      <c r="A86" s="33"/>
      <c r="E86" s="90"/>
      <c r="F86" s="33"/>
      <c r="G86" s="33"/>
      <c r="H86" s="33"/>
      <c r="I86" s="207"/>
      <c r="J86" s="207"/>
      <c r="K86" s="207"/>
      <c r="L86" s="207"/>
      <c r="M86" s="5"/>
      <c r="N86" s="223"/>
      <c r="O86" s="5"/>
      <c r="P86" s="5"/>
      <c r="Q86" s="5"/>
      <c r="R86" s="103"/>
      <c r="S86" s="9"/>
      <c r="T86" s="9"/>
      <c r="U86" s="9"/>
    </row>
    <row r="87" spans="1:21" s="208" customFormat="1" x14ac:dyDescent="0.2">
      <c r="A87" s="33"/>
      <c r="B87" s="48"/>
      <c r="C87" s="48"/>
      <c r="D87" s="89"/>
      <c r="E87" s="90"/>
      <c r="F87" s="33"/>
      <c r="G87" s="33"/>
      <c r="H87" s="33"/>
      <c r="I87" s="207"/>
      <c r="J87" s="207"/>
      <c r="K87" s="207"/>
      <c r="L87" s="207"/>
      <c r="M87" s="5"/>
      <c r="N87" s="223"/>
      <c r="O87" s="5"/>
      <c r="P87" s="5"/>
      <c r="Q87" s="5"/>
      <c r="R87" s="103"/>
      <c r="S87" s="9"/>
      <c r="T87" s="9"/>
      <c r="U87" s="9"/>
    </row>
    <row r="88" spans="1:21" s="208" customFormat="1" x14ac:dyDescent="0.2">
      <c r="A88" s="207"/>
      <c r="B88" s="221"/>
      <c r="C88" s="221"/>
      <c r="D88" s="222"/>
      <c r="E88" s="220"/>
      <c r="F88" s="207"/>
      <c r="G88" s="207"/>
      <c r="H88" s="207"/>
      <c r="I88" s="207"/>
      <c r="J88" s="207"/>
      <c r="K88" s="207"/>
      <c r="L88" s="207"/>
      <c r="M88" s="5"/>
      <c r="N88" s="223"/>
      <c r="O88" s="5"/>
      <c r="P88" s="5"/>
      <c r="Q88" s="5"/>
      <c r="R88" s="103"/>
      <c r="S88" s="9"/>
      <c r="T88" s="9"/>
      <c r="U88" s="9"/>
    </row>
    <row r="89" spans="1:21" s="208" customFormat="1" x14ac:dyDescent="0.2">
      <c r="A89" s="207"/>
      <c r="B89" s="221"/>
      <c r="C89" s="221"/>
      <c r="D89" s="222"/>
      <c r="E89" s="220"/>
      <c r="F89" s="207"/>
      <c r="G89" s="207"/>
      <c r="H89" s="207"/>
      <c r="I89" s="207"/>
      <c r="J89" s="207"/>
      <c r="K89" s="207"/>
      <c r="L89" s="207"/>
      <c r="M89" s="5"/>
      <c r="N89" s="223"/>
      <c r="O89" s="5"/>
      <c r="P89" s="5"/>
      <c r="Q89" s="5"/>
      <c r="R89" s="103"/>
      <c r="S89" s="9"/>
      <c r="T89" s="9"/>
      <c r="U89" s="9"/>
    </row>
    <row r="90" spans="1:21" s="208" customFormat="1" x14ac:dyDescent="0.2">
      <c r="A90" s="207"/>
      <c r="B90" s="221"/>
      <c r="C90" s="221"/>
      <c r="D90" s="222"/>
      <c r="E90" s="220"/>
      <c r="F90" s="207"/>
      <c r="G90" s="207"/>
      <c r="H90" s="207"/>
      <c r="I90" s="207"/>
      <c r="J90" s="207"/>
      <c r="K90" s="207"/>
      <c r="L90" s="207"/>
      <c r="M90" s="5"/>
      <c r="N90" s="223"/>
      <c r="O90" s="5"/>
      <c r="P90" s="5"/>
      <c r="Q90" s="5"/>
      <c r="R90" s="103"/>
      <c r="S90" s="9"/>
      <c r="T90" s="9"/>
      <c r="U90" s="9"/>
    </row>
    <row r="91" spans="1:21" s="208" customFormat="1" x14ac:dyDescent="0.2">
      <c r="A91" s="207"/>
      <c r="B91" s="221"/>
      <c r="C91" s="221"/>
      <c r="D91" s="222"/>
      <c r="E91" s="220"/>
      <c r="F91" s="207"/>
      <c r="G91" s="207"/>
      <c r="H91" s="207"/>
      <c r="I91" s="207"/>
      <c r="J91" s="207"/>
      <c r="K91" s="207"/>
      <c r="L91" s="207"/>
      <c r="M91" s="5"/>
      <c r="N91" s="223"/>
      <c r="O91" s="5"/>
      <c r="P91" s="5"/>
      <c r="Q91" s="5"/>
      <c r="R91" s="103"/>
      <c r="S91" s="9"/>
      <c r="T91" s="9"/>
      <c r="U91" s="9"/>
    </row>
    <row r="92" spans="1:21" s="208" customFormat="1" x14ac:dyDescent="0.2">
      <c r="A92" s="207"/>
      <c r="B92" s="221"/>
      <c r="C92" s="221"/>
      <c r="D92" s="222"/>
      <c r="E92" s="220"/>
      <c r="F92" s="207"/>
      <c r="G92" s="207"/>
      <c r="H92" s="207"/>
      <c r="I92" s="207"/>
      <c r="J92" s="207"/>
      <c r="K92" s="207"/>
      <c r="L92" s="207"/>
      <c r="M92" s="5"/>
      <c r="N92" s="223"/>
      <c r="O92" s="5"/>
      <c r="P92" s="5"/>
      <c r="Q92" s="5"/>
      <c r="R92" s="103"/>
      <c r="S92" s="9"/>
      <c r="T92" s="9"/>
      <c r="U92" s="9"/>
    </row>
    <row r="93" spans="1:21" s="208" customFormat="1" x14ac:dyDescent="0.2">
      <c r="A93" s="207"/>
      <c r="B93" s="221"/>
      <c r="C93" s="221"/>
      <c r="D93" s="222"/>
      <c r="E93" s="220"/>
      <c r="F93" s="207"/>
      <c r="G93" s="207"/>
      <c r="H93" s="207"/>
      <c r="I93" s="207"/>
      <c r="J93" s="207"/>
      <c r="K93" s="207"/>
      <c r="L93" s="207"/>
      <c r="M93" s="5"/>
      <c r="N93" s="223"/>
      <c r="O93" s="5"/>
      <c r="P93" s="5"/>
      <c r="Q93" s="5"/>
      <c r="R93" s="103"/>
      <c r="S93" s="9"/>
      <c r="T93" s="9"/>
      <c r="U93" s="9"/>
    </row>
    <row r="94" spans="1:21" s="208" customFormat="1" x14ac:dyDescent="0.2">
      <c r="A94" s="207"/>
      <c r="B94" s="221"/>
      <c r="C94" s="221"/>
      <c r="D94" s="222"/>
      <c r="E94" s="220"/>
      <c r="F94" s="207"/>
      <c r="G94" s="207"/>
      <c r="H94" s="207"/>
      <c r="I94" s="207"/>
      <c r="J94" s="207"/>
      <c r="K94" s="207"/>
      <c r="L94" s="207"/>
      <c r="M94" s="5"/>
      <c r="N94" s="223"/>
      <c r="O94" s="5"/>
      <c r="P94" s="5"/>
      <c r="Q94" s="5"/>
      <c r="R94" s="103"/>
      <c r="S94" s="9"/>
      <c r="T94" s="9"/>
      <c r="U94" s="9"/>
    </row>
    <row r="95" spans="1:21" s="208" customFormat="1" x14ac:dyDescent="0.2">
      <c r="A95" s="207"/>
      <c r="B95" s="221"/>
      <c r="C95" s="221"/>
      <c r="D95" s="222"/>
      <c r="E95" s="220"/>
      <c r="F95" s="207"/>
      <c r="G95" s="207"/>
      <c r="H95" s="207"/>
      <c r="I95" s="207"/>
      <c r="J95" s="207"/>
      <c r="K95" s="207"/>
      <c r="L95" s="207"/>
      <c r="M95" s="5"/>
      <c r="N95" s="223"/>
      <c r="O95" s="5"/>
      <c r="P95" s="5"/>
      <c r="Q95" s="5"/>
      <c r="R95" s="103"/>
      <c r="S95" s="9"/>
      <c r="T95" s="9"/>
      <c r="U95" s="9"/>
    </row>
    <row r="96" spans="1:21" s="208" customFormat="1" x14ac:dyDescent="0.2">
      <c r="A96" s="207"/>
      <c r="B96" s="221"/>
      <c r="C96" s="221"/>
      <c r="D96" s="222"/>
      <c r="E96" s="220"/>
      <c r="F96" s="207"/>
      <c r="G96" s="207"/>
      <c r="H96" s="207"/>
      <c r="I96" s="207"/>
      <c r="J96" s="207"/>
      <c r="K96" s="207"/>
      <c r="L96" s="207"/>
      <c r="M96" s="5"/>
      <c r="N96" s="223"/>
      <c r="O96" s="5"/>
      <c r="P96" s="5"/>
      <c r="Q96" s="5"/>
      <c r="R96" s="103"/>
      <c r="S96" s="9"/>
      <c r="T96" s="9"/>
      <c r="U96" s="9"/>
    </row>
    <row r="97" spans="1:21" s="209" customFormat="1" x14ac:dyDescent="0.2">
      <c r="A97" s="54"/>
      <c r="B97" s="53"/>
      <c r="C97" s="53"/>
      <c r="D97" s="91"/>
      <c r="E97" s="92"/>
      <c r="F97" s="54"/>
      <c r="G97" s="54"/>
      <c r="H97" s="54"/>
      <c r="I97" s="54"/>
      <c r="J97" s="54"/>
      <c r="K97" s="54"/>
      <c r="L97" s="54"/>
      <c r="M97" s="5"/>
      <c r="N97" s="223"/>
      <c r="O97" s="5"/>
      <c r="P97" s="5"/>
      <c r="Q97" s="5"/>
      <c r="R97" s="103"/>
      <c r="S97" s="9"/>
      <c r="T97" s="9"/>
      <c r="U97" s="9"/>
    </row>
    <row r="98" spans="1:21" s="209" customFormat="1" x14ac:dyDescent="0.2">
      <c r="A98" s="54"/>
      <c r="B98" s="53"/>
      <c r="C98" s="53"/>
      <c r="D98" s="91"/>
      <c r="E98" s="92"/>
      <c r="F98" s="54"/>
      <c r="G98" s="54"/>
      <c r="H98" s="54"/>
      <c r="I98" s="54"/>
      <c r="J98" s="54"/>
      <c r="K98" s="54"/>
      <c r="L98" s="54"/>
      <c r="M98" s="5"/>
      <c r="N98" s="223"/>
      <c r="O98" s="5"/>
      <c r="P98" s="5"/>
      <c r="Q98" s="5"/>
      <c r="R98" s="103"/>
      <c r="S98" s="9"/>
      <c r="T98" s="9"/>
      <c r="U98" s="9"/>
    </row>
    <row r="99" spans="1:21" s="209" customFormat="1" x14ac:dyDescent="0.2">
      <c r="A99" s="54"/>
      <c r="B99" s="53"/>
      <c r="C99" s="53"/>
      <c r="D99" s="91"/>
      <c r="E99" s="92"/>
      <c r="F99" s="54"/>
      <c r="G99" s="54"/>
      <c r="H99" s="54"/>
      <c r="I99" s="54"/>
      <c r="J99" s="54"/>
      <c r="K99" s="54"/>
      <c r="L99" s="54"/>
      <c r="M99" s="5"/>
      <c r="N99" s="223"/>
      <c r="O99" s="5"/>
      <c r="P99" s="5"/>
      <c r="Q99" s="5"/>
      <c r="R99" s="103"/>
      <c r="S99" s="9"/>
      <c r="T99" s="9"/>
      <c r="U99" s="9"/>
    </row>
    <row r="100" spans="1:21" s="209" customFormat="1" x14ac:dyDescent="0.2">
      <c r="A100" s="54"/>
      <c r="B100" s="53"/>
      <c r="C100" s="53"/>
      <c r="D100" s="91"/>
      <c r="E100" s="92"/>
      <c r="F100" s="54"/>
      <c r="G100" s="54"/>
      <c r="H100" s="54"/>
      <c r="I100" s="54"/>
      <c r="J100" s="54"/>
      <c r="K100" s="54"/>
      <c r="L100" s="54"/>
      <c r="M100" s="5"/>
      <c r="N100" s="223"/>
      <c r="O100" s="5"/>
      <c r="P100" s="5"/>
      <c r="Q100" s="5"/>
      <c r="R100" s="103"/>
      <c r="S100" s="9"/>
      <c r="T100" s="9"/>
      <c r="U100" s="9"/>
    </row>
    <row r="101" spans="1:21" s="209" customFormat="1" x14ac:dyDescent="0.2">
      <c r="A101" s="54"/>
      <c r="B101" s="53"/>
      <c r="C101" s="53"/>
      <c r="D101" s="91"/>
      <c r="E101" s="92"/>
      <c r="F101" s="54"/>
      <c r="G101" s="54"/>
      <c r="H101" s="54"/>
      <c r="I101" s="54"/>
      <c r="J101" s="54"/>
      <c r="K101" s="54"/>
      <c r="L101" s="54"/>
      <c r="M101" s="5"/>
      <c r="N101" s="223"/>
      <c r="O101" s="5"/>
      <c r="P101" s="5"/>
      <c r="Q101" s="5"/>
      <c r="R101" s="103"/>
      <c r="S101" s="9"/>
      <c r="T101" s="9"/>
      <c r="U101" s="9"/>
    </row>
    <row r="102" spans="1:21" s="209" customFormat="1" x14ac:dyDescent="0.2">
      <c r="A102" s="54"/>
      <c r="B102" s="53"/>
      <c r="C102" s="53"/>
      <c r="D102" s="91"/>
      <c r="E102" s="92"/>
      <c r="F102" s="54"/>
      <c r="G102" s="54"/>
      <c r="H102" s="54"/>
      <c r="I102" s="54"/>
      <c r="J102" s="54"/>
      <c r="K102" s="54"/>
      <c r="L102" s="54"/>
      <c r="M102" s="5"/>
      <c r="N102" s="223"/>
      <c r="O102" s="5"/>
      <c r="P102" s="5"/>
      <c r="Q102" s="5"/>
      <c r="R102" s="103"/>
      <c r="S102" s="9"/>
      <c r="T102" s="9"/>
      <c r="U102" s="9"/>
    </row>
    <row r="103" spans="1:21" s="209" customFormat="1" x14ac:dyDescent="0.2">
      <c r="A103" s="54"/>
      <c r="B103" s="53"/>
      <c r="C103" s="53"/>
      <c r="D103" s="91"/>
      <c r="E103" s="92"/>
      <c r="F103" s="54"/>
      <c r="G103" s="54"/>
      <c r="H103" s="54"/>
      <c r="I103" s="54"/>
      <c r="J103" s="54"/>
      <c r="K103" s="54"/>
      <c r="L103" s="54"/>
      <c r="M103" s="5"/>
      <c r="N103" s="223"/>
      <c r="O103" s="5"/>
      <c r="P103" s="5"/>
      <c r="Q103" s="5"/>
      <c r="R103" s="103"/>
      <c r="S103" s="9"/>
      <c r="T103" s="9"/>
      <c r="U103" s="9"/>
    </row>
    <row r="104" spans="1:21" s="209" customFormat="1" x14ac:dyDescent="0.2">
      <c r="A104" s="54"/>
      <c r="B104" s="53"/>
      <c r="C104" s="53"/>
      <c r="D104" s="91"/>
      <c r="E104" s="92"/>
      <c r="F104" s="54"/>
      <c r="G104" s="54"/>
      <c r="H104" s="54"/>
      <c r="I104" s="54"/>
      <c r="J104" s="54"/>
      <c r="K104" s="54"/>
      <c r="L104" s="54"/>
      <c r="M104" s="5"/>
      <c r="N104" s="223"/>
      <c r="O104" s="5"/>
      <c r="P104" s="5"/>
      <c r="Q104" s="5"/>
      <c r="R104" s="103"/>
      <c r="S104" s="9"/>
      <c r="T104" s="9"/>
      <c r="U104" s="9"/>
    </row>
    <row r="105" spans="1:21" s="209" customFormat="1" x14ac:dyDescent="0.2">
      <c r="A105" s="54"/>
      <c r="B105" s="53"/>
      <c r="C105" s="53"/>
      <c r="D105" s="91"/>
      <c r="E105" s="92"/>
      <c r="F105" s="54"/>
      <c r="G105" s="54"/>
      <c r="H105" s="54"/>
      <c r="I105" s="54"/>
      <c r="J105" s="54"/>
      <c r="K105" s="54"/>
      <c r="L105" s="54"/>
      <c r="M105" s="5"/>
      <c r="N105" s="223"/>
      <c r="O105" s="5"/>
      <c r="P105" s="5"/>
      <c r="Q105" s="5"/>
      <c r="R105" s="103"/>
      <c r="S105" s="9"/>
      <c r="T105" s="9"/>
      <c r="U105" s="9"/>
    </row>
    <row r="106" spans="1:21" s="209" customFormat="1" x14ac:dyDescent="0.2">
      <c r="A106" s="54"/>
      <c r="B106" s="53"/>
      <c r="C106" s="53"/>
      <c r="D106" s="91"/>
      <c r="E106" s="92"/>
      <c r="F106" s="54"/>
      <c r="G106" s="54"/>
      <c r="H106" s="54"/>
      <c r="I106" s="54"/>
      <c r="J106" s="54"/>
      <c r="K106" s="54"/>
      <c r="L106" s="54"/>
      <c r="M106" s="5"/>
      <c r="N106" s="223"/>
      <c r="O106" s="5"/>
      <c r="P106" s="5"/>
      <c r="Q106" s="5"/>
      <c r="R106" s="103"/>
      <c r="S106" s="9"/>
      <c r="T106" s="9"/>
      <c r="U106" s="9"/>
    </row>
    <row r="107" spans="1:21" s="209" customFormat="1" x14ac:dyDescent="0.2">
      <c r="A107" s="54"/>
      <c r="B107" s="53"/>
      <c r="C107" s="53"/>
      <c r="D107" s="91"/>
      <c r="E107" s="92"/>
      <c r="F107" s="54"/>
      <c r="G107" s="54"/>
      <c r="H107" s="54"/>
      <c r="I107" s="54"/>
      <c r="J107" s="54"/>
      <c r="K107" s="54"/>
      <c r="L107" s="54"/>
      <c r="M107" s="5"/>
      <c r="N107" s="223"/>
      <c r="O107" s="5"/>
      <c r="P107" s="5"/>
      <c r="Q107" s="5"/>
      <c r="R107" s="103"/>
      <c r="S107" s="9"/>
      <c r="T107" s="9"/>
      <c r="U107" s="9"/>
    </row>
    <row r="108" spans="1:21" s="209" customFormat="1" x14ac:dyDescent="0.2">
      <c r="A108" s="54"/>
      <c r="B108" s="53"/>
      <c r="C108" s="53"/>
      <c r="D108" s="91"/>
      <c r="E108" s="92"/>
      <c r="F108" s="54"/>
      <c r="G108" s="54"/>
      <c r="H108" s="54"/>
      <c r="I108" s="54"/>
      <c r="J108" s="54"/>
      <c r="K108" s="54"/>
      <c r="L108" s="54"/>
      <c r="M108" s="5"/>
      <c r="N108" s="223"/>
      <c r="O108" s="5"/>
      <c r="P108" s="5"/>
      <c r="Q108" s="5"/>
      <c r="R108" s="103"/>
      <c r="S108" s="9"/>
      <c r="T108" s="9"/>
      <c r="U108" s="9"/>
    </row>
    <row r="109" spans="1:21" s="209" customFormat="1" x14ac:dyDescent="0.2">
      <c r="A109" s="54"/>
      <c r="B109" s="53"/>
      <c r="C109" s="53"/>
      <c r="D109" s="91"/>
      <c r="E109" s="92"/>
      <c r="F109" s="54"/>
      <c r="G109" s="54"/>
      <c r="H109" s="54"/>
      <c r="I109" s="54"/>
      <c r="J109" s="54"/>
      <c r="K109" s="54"/>
      <c r="L109" s="54"/>
      <c r="M109" s="5"/>
      <c r="N109" s="223"/>
      <c r="O109" s="5"/>
      <c r="P109" s="5"/>
      <c r="Q109" s="5"/>
      <c r="R109" s="103"/>
      <c r="S109" s="9"/>
      <c r="T109" s="9"/>
      <c r="U109" s="9"/>
    </row>
    <row r="110" spans="1:21" s="209" customFormat="1" x14ac:dyDescent="0.2">
      <c r="A110" s="54"/>
      <c r="B110" s="53"/>
      <c r="C110" s="53"/>
      <c r="D110" s="91"/>
      <c r="E110" s="92"/>
      <c r="F110" s="54"/>
      <c r="G110" s="54"/>
      <c r="H110" s="54"/>
      <c r="I110" s="54"/>
      <c r="J110" s="54"/>
      <c r="K110" s="54"/>
      <c r="L110" s="54"/>
      <c r="M110" s="5"/>
      <c r="N110" s="223"/>
      <c r="O110" s="5"/>
      <c r="P110" s="5"/>
      <c r="Q110" s="5"/>
      <c r="R110" s="103"/>
      <c r="S110" s="9"/>
      <c r="T110" s="9"/>
      <c r="U110" s="9"/>
    </row>
    <row r="111" spans="1:21" s="209" customFormat="1" x14ac:dyDescent="0.2">
      <c r="A111" s="54"/>
      <c r="B111" s="53"/>
      <c r="C111" s="53"/>
      <c r="D111" s="91"/>
      <c r="E111" s="92"/>
      <c r="F111" s="54"/>
      <c r="G111" s="54"/>
      <c r="H111" s="54"/>
      <c r="I111" s="54"/>
      <c r="J111" s="54"/>
      <c r="K111" s="54"/>
      <c r="L111" s="54"/>
      <c r="M111" s="5"/>
      <c r="N111" s="223"/>
      <c r="O111" s="5"/>
      <c r="P111" s="5"/>
      <c r="Q111" s="5"/>
      <c r="R111" s="103"/>
      <c r="S111" s="9"/>
      <c r="T111" s="9"/>
      <c r="U111" s="9"/>
    </row>
    <row r="112" spans="1:21" s="209" customFormat="1" x14ac:dyDescent="0.2">
      <c r="A112" s="54"/>
      <c r="B112" s="53"/>
      <c r="C112" s="53"/>
      <c r="D112" s="91"/>
      <c r="E112" s="92"/>
      <c r="F112" s="54"/>
      <c r="G112" s="54"/>
      <c r="H112" s="54"/>
      <c r="I112" s="54"/>
      <c r="J112" s="54"/>
      <c r="K112" s="54"/>
      <c r="L112" s="54"/>
      <c r="M112" s="5"/>
      <c r="N112" s="223"/>
      <c r="O112" s="5"/>
      <c r="P112" s="5"/>
      <c r="Q112" s="5"/>
      <c r="R112" s="103"/>
      <c r="S112" s="9"/>
      <c r="T112" s="9"/>
      <c r="U112" s="9"/>
    </row>
    <row r="113" spans="1:21" s="209" customFormat="1" x14ac:dyDescent="0.2">
      <c r="A113" s="54"/>
      <c r="B113" s="53"/>
      <c r="C113" s="53"/>
      <c r="D113" s="91"/>
      <c r="E113" s="92"/>
      <c r="F113" s="54"/>
      <c r="G113" s="54"/>
      <c r="H113" s="54"/>
      <c r="I113" s="54"/>
      <c r="J113" s="54"/>
      <c r="K113" s="54"/>
      <c r="L113" s="54"/>
      <c r="M113" s="5"/>
      <c r="N113" s="223"/>
      <c r="O113" s="5"/>
      <c r="P113" s="5"/>
      <c r="Q113" s="5"/>
      <c r="R113" s="103"/>
      <c r="S113" s="9"/>
      <c r="T113" s="9"/>
      <c r="U113" s="9"/>
    </row>
    <row r="114" spans="1:21" s="209" customFormat="1" x14ac:dyDescent="0.2">
      <c r="A114" s="54"/>
      <c r="B114" s="53"/>
      <c r="C114" s="53"/>
      <c r="D114" s="91"/>
      <c r="E114" s="92"/>
      <c r="F114" s="54"/>
      <c r="G114" s="54"/>
      <c r="H114" s="54"/>
      <c r="I114" s="54"/>
      <c r="J114" s="54"/>
      <c r="K114" s="54"/>
      <c r="L114" s="54"/>
      <c r="M114" s="5"/>
      <c r="N114" s="223"/>
      <c r="O114" s="5"/>
      <c r="P114" s="5"/>
      <c r="Q114" s="5"/>
      <c r="R114" s="103"/>
      <c r="S114" s="9"/>
      <c r="T114" s="9"/>
      <c r="U114" s="9"/>
    </row>
    <row r="115" spans="1:21" s="209" customFormat="1" x14ac:dyDescent="0.2">
      <c r="A115" s="54"/>
      <c r="B115" s="53"/>
      <c r="C115" s="53"/>
      <c r="D115" s="91"/>
      <c r="E115" s="92"/>
      <c r="F115" s="54"/>
      <c r="G115" s="54"/>
      <c r="H115" s="54"/>
      <c r="I115" s="54"/>
      <c r="J115" s="54"/>
      <c r="K115" s="54"/>
      <c r="L115" s="54"/>
      <c r="M115" s="5"/>
      <c r="N115" s="223"/>
      <c r="O115" s="5"/>
      <c r="P115" s="5"/>
      <c r="Q115" s="5"/>
      <c r="R115" s="103"/>
      <c r="S115" s="9"/>
      <c r="T115" s="9"/>
      <c r="U115" s="9"/>
    </row>
    <row r="116" spans="1:21" s="209" customFormat="1" x14ac:dyDescent="0.2">
      <c r="A116" s="54"/>
      <c r="B116" s="53"/>
      <c r="C116" s="53"/>
      <c r="D116" s="91"/>
      <c r="E116" s="92"/>
      <c r="F116" s="54"/>
      <c r="G116" s="54"/>
      <c r="H116" s="54"/>
      <c r="I116" s="54"/>
      <c r="J116" s="54"/>
      <c r="K116" s="54"/>
      <c r="L116" s="54"/>
      <c r="M116" s="5"/>
      <c r="N116" s="223"/>
      <c r="O116" s="5"/>
      <c r="P116" s="5"/>
      <c r="Q116" s="5"/>
      <c r="R116" s="103"/>
      <c r="S116" s="9"/>
      <c r="T116" s="9"/>
      <c r="U116" s="9"/>
    </row>
    <row r="117" spans="1:21" s="209" customFormat="1" x14ac:dyDescent="0.2">
      <c r="A117" s="54"/>
      <c r="B117" s="53"/>
      <c r="C117" s="53"/>
      <c r="D117" s="91"/>
      <c r="E117" s="92"/>
      <c r="F117" s="54"/>
      <c r="G117" s="54"/>
      <c r="H117" s="54"/>
      <c r="I117" s="54"/>
      <c r="J117" s="54"/>
      <c r="K117" s="54"/>
      <c r="L117" s="54"/>
      <c r="M117" s="5"/>
      <c r="N117" s="223"/>
      <c r="O117" s="5"/>
      <c r="P117" s="5"/>
      <c r="Q117" s="5"/>
      <c r="R117" s="103"/>
      <c r="S117" s="9"/>
      <c r="T117" s="9"/>
      <c r="U117" s="9"/>
    </row>
    <row r="118" spans="1:21" s="209" customFormat="1" x14ac:dyDescent="0.2">
      <c r="A118" s="54"/>
      <c r="B118" s="53"/>
      <c r="C118" s="53"/>
      <c r="D118" s="91"/>
      <c r="E118" s="92"/>
      <c r="F118" s="54"/>
      <c r="G118" s="54"/>
      <c r="H118" s="54"/>
      <c r="I118" s="54"/>
      <c r="J118" s="54"/>
      <c r="K118" s="54"/>
      <c r="L118" s="54"/>
      <c r="M118" s="5"/>
      <c r="N118" s="223"/>
      <c r="O118" s="5"/>
      <c r="P118" s="5"/>
      <c r="Q118" s="5"/>
      <c r="R118" s="103"/>
      <c r="S118" s="9"/>
      <c r="T118" s="9"/>
      <c r="U118" s="9"/>
    </row>
    <row r="119" spans="1:21" s="209" customFormat="1" x14ac:dyDescent="0.2">
      <c r="A119" s="54"/>
      <c r="B119" s="53"/>
      <c r="C119" s="53"/>
      <c r="D119" s="91"/>
      <c r="E119" s="92"/>
      <c r="F119" s="54"/>
      <c r="G119" s="54"/>
      <c r="H119" s="54"/>
      <c r="I119" s="54"/>
      <c r="J119" s="54"/>
      <c r="K119" s="54"/>
      <c r="L119" s="54"/>
      <c r="M119" s="5"/>
      <c r="N119" s="223"/>
      <c r="O119" s="5"/>
      <c r="P119" s="5"/>
      <c r="Q119" s="5"/>
      <c r="R119" s="103"/>
      <c r="S119" s="9"/>
      <c r="T119" s="9"/>
      <c r="U119" s="9"/>
    </row>
    <row r="120" spans="1:21" s="209" customFormat="1" x14ac:dyDescent="0.2">
      <c r="A120" s="54"/>
      <c r="B120" s="53"/>
      <c r="C120" s="53"/>
      <c r="D120" s="91"/>
      <c r="E120" s="92"/>
      <c r="F120" s="54"/>
      <c r="G120" s="54"/>
      <c r="H120" s="54"/>
      <c r="I120" s="54"/>
      <c r="J120" s="54"/>
      <c r="K120" s="54"/>
      <c r="L120" s="54"/>
      <c r="M120" s="5"/>
      <c r="N120" s="223"/>
      <c r="O120" s="5"/>
      <c r="P120" s="5"/>
      <c r="Q120" s="5"/>
      <c r="R120" s="103"/>
      <c r="S120" s="9"/>
      <c r="T120" s="9"/>
      <c r="U120" s="9"/>
    </row>
    <row r="121" spans="1:21" s="209" customFormat="1" x14ac:dyDescent="0.2">
      <c r="A121" s="54"/>
      <c r="B121" s="53"/>
      <c r="C121" s="53"/>
      <c r="D121" s="91"/>
      <c r="E121" s="92"/>
      <c r="F121" s="54"/>
      <c r="G121" s="54"/>
      <c r="H121" s="54"/>
      <c r="I121" s="54"/>
      <c r="J121" s="54"/>
      <c r="K121" s="54"/>
      <c r="L121" s="54"/>
      <c r="M121" s="5"/>
      <c r="N121" s="223"/>
      <c r="O121" s="5"/>
      <c r="P121" s="5"/>
      <c r="Q121" s="5"/>
      <c r="R121" s="103"/>
      <c r="S121" s="9"/>
      <c r="T121" s="9"/>
      <c r="U121" s="9"/>
    </row>
    <row r="122" spans="1:21" s="209" customFormat="1" x14ac:dyDescent="0.2">
      <c r="A122" s="54"/>
      <c r="B122" s="53"/>
      <c r="C122" s="53"/>
      <c r="D122" s="91"/>
      <c r="E122" s="92"/>
      <c r="F122" s="54"/>
      <c r="G122" s="54"/>
      <c r="H122" s="54"/>
      <c r="I122" s="54"/>
      <c r="J122" s="54"/>
      <c r="K122" s="54"/>
      <c r="L122" s="54"/>
      <c r="M122" s="5"/>
      <c r="N122" s="223"/>
      <c r="O122" s="5"/>
      <c r="P122" s="5"/>
      <c r="Q122" s="5"/>
      <c r="R122" s="103"/>
      <c r="S122" s="9"/>
      <c r="T122" s="9"/>
      <c r="U122" s="9"/>
    </row>
    <row r="123" spans="1:21" s="209" customFormat="1" x14ac:dyDescent="0.2">
      <c r="A123" s="54"/>
      <c r="B123" s="53"/>
      <c r="C123" s="53"/>
      <c r="D123" s="91"/>
      <c r="E123" s="92"/>
      <c r="F123" s="54"/>
      <c r="G123" s="54"/>
      <c r="H123" s="54"/>
      <c r="I123" s="54"/>
      <c r="J123" s="54"/>
      <c r="K123" s="54"/>
      <c r="L123" s="54"/>
      <c r="M123" s="5"/>
      <c r="N123" s="223"/>
      <c r="O123" s="5"/>
      <c r="P123" s="5"/>
      <c r="Q123" s="5"/>
      <c r="R123" s="103"/>
      <c r="S123" s="9"/>
      <c r="T123" s="9"/>
      <c r="U123" s="9"/>
    </row>
    <row r="124" spans="1:21" s="209" customFormat="1" x14ac:dyDescent="0.2">
      <c r="A124" s="54"/>
      <c r="B124" s="53"/>
      <c r="C124" s="53"/>
      <c r="D124" s="91"/>
      <c r="E124" s="92"/>
      <c r="F124" s="54"/>
      <c r="G124" s="54"/>
      <c r="H124" s="54"/>
      <c r="I124" s="54"/>
      <c r="J124" s="54"/>
      <c r="K124" s="54"/>
      <c r="L124" s="54"/>
      <c r="M124" s="5"/>
      <c r="N124" s="223"/>
      <c r="O124" s="5"/>
      <c r="P124" s="5"/>
      <c r="Q124" s="5"/>
      <c r="R124" s="103"/>
      <c r="S124" s="9"/>
      <c r="T124" s="9"/>
      <c r="U124" s="9"/>
    </row>
    <row r="125" spans="1:21" s="209" customFormat="1" x14ac:dyDescent="0.2">
      <c r="A125" s="54"/>
      <c r="B125" s="54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5"/>
      <c r="N125" s="223"/>
      <c r="O125" s="5"/>
      <c r="P125" s="5"/>
      <c r="Q125" s="5"/>
      <c r="R125" s="103"/>
      <c r="S125" s="9"/>
      <c r="T125" s="9"/>
      <c r="U125" s="9"/>
    </row>
    <row r="126" spans="1:21" s="209" customFormat="1" x14ac:dyDescent="0.2">
      <c r="A126" s="54"/>
      <c r="B126" s="54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5"/>
      <c r="N126" s="223"/>
      <c r="O126" s="5"/>
      <c r="P126" s="5"/>
      <c r="Q126" s="5"/>
      <c r="R126" s="103"/>
      <c r="S126" s="9"/>
      <c r="T126" s="9"/>
      <c r="U126" s="9"/>
    </row>
    <row r="127" spans="1:21" s="209" customFormat="1" x14ac:dyDescent="0.2">
      <c r="A127" s="54"/>
      <c r="B127" s="54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5"/>
      <c r="N127" s="223"/>
      <c r="O127" s="5"/>
      <c r="P127" s="5"/>
      <c r="Q127" s="5"/>
      <c r="R127" s="103"/>
      <c r="S127" s="9"/>
      <c r="T127" s="9"/>
      <c r="U127" s="9"/>
    </row>
    <row r="128" spans="1:21" s="209" customFormat="1" x14ac:dyDescent="0.2">
      <c r="A128" s="54"/>
      <c r="B128" s="54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5"/>
      <c r="N128" s="223"/>
      <c r="O128" s="5"/>
      <c r="P128" s="5"/>
      <c r="Q128" s="5"/>
      <c r="R128" s="103"/>
      <c r="S128" s="9"/>
      <c r="T128" s="9"/>
      <c r="U128" s="9"/>
    </row>
    <row r="129" spans="1:21" s="209" customFormat="1" x14ac:dyDescent="0.2">
      <c r="A129" s="54"/>
      <c r="B129" s="54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5"/>
      <c r="N129" s="223"/>
      <c r="O129" s="5"/>
      <c r="P129" s="5"/>
      <c r="Q129" s="5"/>
      <c r="R129" s="103"/>
      <c r="S129" s="9"/>
      <c r="T129" s="9"/>
      <c r="U129" s="9"/>
    </row>
    <row r="130" spans="1:21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5"/>
      <c r="N130" s="223"/>
      <c r="O130" s="5"/>
      <c r="P130" s="5"/>
      <c r="Q130" s="5"/>
      <c r="R130" s="103"/>
      <c r="S130" s="9"/>
      <c r="T130" s="9"/>
      <c r="U130" s="9"/>
    </row>
    <row r="131" spans="1:21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5"/>
      <c r="N131" s="223"/>
      <c r="O131" s="5"/>
      <c r="P131" s="5"/>
      <c r="Q131" s="5"/>
      <c r="R131" s="103"/>
      <c r="S131" s="9"/>
      <c r="T131" s="9"/>
      <c r="U131" s="9"/>
    </row>
    <row r="132" spans="1:21" s="209" customFormat="1" x14ac:dyDescent="0.2">
      <c r="A132" s="54"/>
      <c r="B132" s="54"/>
      <c r="C132" s="54"/>
      <c r="D132" s="91"/>
      <c r="E132" s="92"/>
      <c r="F132" s="54"/>
      <c r="G132" s="54"/>
      <c r="H132" s="54"/>
      <c r="I132" s="54"/>
      <c r="J132" s="54"/>
      <c r="K132" s="54"/>
      <c r="L132" s="54"/>
      <c r="M132" s="5"/>
      <c r="N132" s="223"/>
      <c r="O132" s="5"/>
      <c r="P132" s="5"/>
      <c r="Q132" s="5"/>
      <c r="R132" s="103"/>
      <c r="S132" s="9"/>
      <c r="T132" s="9"/>
      <c r="U132" s="9"/>
    </row>
    <row r="133" spans="1:21" s="209" customFormat="1" x14ac:dyDescent="0.2">
      <c r="A133" s="54"/>
      <c r="B133" s="54"/>
      <c r="C133" s="54"/>
      <c r="D133" s="91"/>
      <c r="E133" s="92"/>
      <c r="F133" s="54"/>
      <c r="G133" s="54"/>
      <c r="H133" s="54"/>
      <c r="I133" s="54"/>
      <c r="J133" s="54"/>
      <c r="K133" s="54"/>
      <c r="L133" s="54"/>
      <c r="M133" s="5"/>
      <c r="N133" s="223"/>
      <c r="O133" s="5"/>
      <c r="P133" s="5"/>
      <c r="Q133" s="5"/>
      <c r="R133" s="103"/>
      <c r="S133" s="9"/>
      <c r="T133" s="9"/>
      <c r="U133" s="9"/>
    </row>
    <row r="134" spans="1:21" s="209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"/>
      <c r="N134" s="223"/>
      <c r="O134" s="5"/>
      <c r="P134" s="5"/>
      <c r="Q134" s="5"/>
      <c r="R134" s="103"/>
      <c r="S134" s="9"/>
      <c r="T134" s="9"/>
      <c r="U134" s="9"/>
    </row>
    <row r="135" spans="1:21" s="209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"/>
      <c r="N135" s="223"/>
      <c r="O135" s="5"/>
      <c r="P135" s="5"/>
      <c r="Q135" s="5"/>
      <c r="R135" s="103"/>
      <c r="S135" s="9"/>
      <c r="T135" s="9"/>
      <c r="U135" s="9"/>
    </row>
    <row r="136" spans="1:21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"/>
      <c r="N136" s="223"/>
      <c r="O136" s="5"/>
      <c r="P136" s="5"/>
      <c r="Q136" s="5"/>
      <c r="S136" s="9"/>
      <c r="T136" s="9"/>
      <c r="U136" s="9"/>
    </row>
    <row r="137" spans="1:21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"/>
      <c r="N137" s="223"/>
      <c r="O137" s="5"/>
      <c r="P137" s="5"/>
      <c r="Q137" s="5"/>
      <c r="S137" s="9"/>
      <c r="T137" s="9"/>
      <c r="U137" s="9"/>
    </row>
    <row r="138" spans="1:21" s="103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"/>
      <c r="N138" s="223"/>
      <c r="O138" s="5"/>
      <c r="P138" s="5"/>
      <c r="Q138" s="5"/>
      <c r="S138" s="9"/>
      <c r="T138" s="9"/>
      <c r="U138" s="9"/>
    </row>
    <row r="139" spans="1:21" s="103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"/>
      <c r="N139" s="223"/>
      <c r="O139" s="5"/>
      <c r="P139" s="5"/>
      <c r="Q139" s="5"/>
      <c r="S139" s="9"/>
      <c r="T139" s="9"/>
      <c r="U139" s="9"/>
    </row>
    <row r="140" spans="1:21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"/>
      <c r="N140" s="223"/>
      <c r="O140" s="5"/>
      <c r="P140" s="5"/>
      <c r="Q140" s="5"/>
      <c r="S140" s="9"/>
      <c r="T140" s="9"/>
      <c r="U140" s="9"/>
    </row>
    <row r="141" spans="1:21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"/>
      <c r="N141" s="223"/>
      <c r="O141" s="5"/>
      <c r="P141" s="5"/>
      <c r="Q141" s="5"/>
      <c r="S141" s="9"/>
      <c r="T141" s="9"/>
      <c r="U141" s="9"/>
    </row>
    <row r="142" spans="1:21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223"/>
      <c r="O142" s="5"/>
      <c r="P142" s="5"/>
      <c r="Q142" s="5"/>
      <c r="S142" s="9"/>
      <c r="T142" s="9"/>
      <c r="U142" s="9"/>
    </row>
    <row r="143" spans="1:21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223"/>
      <c r="O143" s="5"/>
      <c r="P143" s="5"/>
      <c r="Q143" s="5"/>
      <c r="S143" s="9"/>
      <c r="T143" s="9"/>
      <c r="U143" s="9"/>
    </row>
    <row r="144" spans="1:21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223"/>
      <c r="O144" s="5"/>
      <c r="P144" s="5"/>
      <c r="Q144" s="5"/>
      <c r="S144" s="9"/>
      <c r="T144" s="9"/>
      <c r="U144" s="9"/>
    </row>
    <row r="145" spans="1:21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223"/>
      <c r="O145" s="5"/>
      <c r="P145" s="5"/>
      <c r="Q145" s="5"/>
      <c r="S145" s="9"/>
      <c r="T145" s="9"/>
      <c r="U145" s="9"/>
    </row>
    <row r="146" spans="1:21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223"/>
      <c r="O146" s="5"/>
      <c r="P146" s="5"/>
      <c r="Q146" s="5"/>
      <c r="S146" s="9"/>
      <c r="T146" s="9"/>
      <c r="U146" s="9"/>
    </row>
    <row r="147" spans="1:21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223"/>
      <c r="O147" s="5"/>
      <c r="P147" s="5"/>
      <c r="Q147" s="5"/>
      <c r="S147" s="9"/>
      <c r="T147" s="9"/>
      <c r="U147" s="9"/>
    </row>
    <row r="148" spans="1:21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223"/>
      <c r="O148" s="5"/>
      <c r="P148" s="5"/>
      <c r="Q148" s="5"/>
      <c r="S148" s="9"/>
      <c r="T148" s="9"/>
      <c r="U148" s="9"/>
    </row>
    <row r="149" spans="1:21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223"/>
      <c r="O149" s="5"/>
      <c r="P149" s="5"/>
      <c r="Q149" s="5"/>
      <c r="S149" s="9"/>
      <c r="T149" s="9"/>
      <c r="U149" s="9"/>
    </row>
    <row r="150" spans="1:21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223"/>
      <c r="O150" s="5"/>
      <c r="P150" s="5"/>
      <c r="Q150" s="5"/>
      <c r="S150" s="9"/>
      <c r="T150" s="9"/>
      <c r="U150" s="9"/>
    </row>
    <row r="151" spans="1:21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223"/>
      <c r="O151" s="5"/>
      <c r="P151" s="5"/>
      <c r="Q151" s="5"/>
      <c r="S151" s="9"/>
      <c r="T151" s="9"/>
      <c r="U151" s="9"/>
    </row>
  </sheetData>
  <mergeCells count="8">
    <mergeCell ref="C9:K9"/>
    <mergeCell ref="C10:K10"/>
    <mergeCell ref="C26:K26"/>
    <mergeCell ref="C27:K27"/>
    <mergeCell ref="I12:I13"/>
    <mergeCell ref="J12:J13"/>
    <mergeCell ref="K12:K13"/>
    <mergeCell ref="C12:H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56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11" width="10.85546875" style="34" customWidth="1"/>
    <col min="12" max="12" width="5.7109375" style="34" customWidth="1"/>
    <col min="13" max="19" width="11.42578125" style="5"/>
    <col min="20" max="20" width="11.42578125" style="103"/>
    <col min="21" max="22" width="11.42578125" style="209"/>
    <col min="23" max="25" width="11.42578125" style="103"/>
    <col min="26" max="16384" width="11.42578125" style="104"/>
  </cols>
  <sheetData>
    <row r="1" spans="1:21" x14ac:dyDescent="0.2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409"/>
      <c r="N1" s="409"/>
      <c r="O1" s="409"/>
      <c r="P1" s="409"/>
      <c r="Q1" s="409"/>
      <c r="R1" s="409"/>
      <c r="S1" s="409"/>
      <c r="T1" s="5"/>
      <c r="U1" s="5"/>
    </row>
    <row r="2" spans="1:21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409"/>
      <c r="N2" s="409"/>
      <c r="O2" s="409"/>
      <c r="P2" s="409"/>
      <c r="Q2" s="420"/>
      <c r="R2" s="420"/>
      <c r="S2" s="409"/>
      <c r="T2" s="5"/>
      <c r="U2" s="5"/>
    </row>
    <row r="3" spans="1:2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409"/>
      <c r="N3" s="416"/>
      <c r="O3" s="416"/>
      <c r="P3" s="416"/>
      <c r="Q3" s="420"/>
      <c r="R3" s="420"/>
      <c r="S3" s="409"/>
      <c r="T3" s="5"/>
      <c r="U3" s="5"/>
    </row>
    <row r="4" spans="1:2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409"/>
      <c r="N4" s="409" t="s">
        <v>138</v>
      </c>
      <c r="O4" s="409"/>
      <c r="P4" s="409"/>
      <c r="Q4" s="420"/>
      <c r="R4" s="420"/>
      <c r="S4" s="409"/>
      <c r="T4" s="5"/>
      <c r="U4" s="5"/>
    </row>
    <row r="5" spans="1:2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409"/>
      <c r="N5" s="416"/>
      <c r="O5" s="416" t="s">
        <v>137</v>
      </c>
      <c r="P5" s="416" t="s">
        <v>136</v>
      </c>
      <c r="Q5" s="420"/>
      <c r="R5" s="420"/>
      <c r="S5" s="409"/>
      <c r="T5" s="5"/>
      <c r="U5" s="5"/>
    </row>
    <row r="6" spans="1:2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409"/>
      <c r="N6" s="416"/>
      <c r="O6" s="416"/>
      <c r="P6" s="416"/>
      <c r="Q6" s="420"/>
      <c r="R6" s="420"/>
      <c r="S6" s="409"/>
      <c r="T6" s="5"/>
      <c r="U6" s="5"/>
    </row>
    <row r="7" spans="1:2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409"/>
      <c r="N7" s="416">
        <f t="shared" ref="N7:N31" si="0">P7-O7</f>
        <v>-16007</v>
      </c>
      <c r="O7" s="416">
        <f>'Área nueva VIP Btá'!N7</f>
        <v>16007</v>
      </c>
      <c r="P7" s="416">
        <f>'Área nueva VIS Btá'!N7</f>
        <v>0</v>
      </c>
      <c r="Q7" s="417">
        <v>41426</v>
      </c>
      <c r="R7" s="425">
        <f t="shared" ref="R7:R31" si="1">+N7/1000</f>
        <v>-16.007000000000001</v>
      </c>
      <c r="S7" s="409"/>
      <c r="T7" s="5"/>
      <c r="U7" s="5"/>
    </row>
    <row r="8" spans="1:2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409"/>
      <c r="N8" s="416">
        <f t="shared" si="0"/>
        <v>86040</v>
      </c>
      <c r="O8" s="416">
        <f>'Área nueva VIP Btá'!N8</f>
        <v>30528</v>
      </c>
      <c r="P8" s="416">
        <f>'Área nueva VIS Btá'!N8</f>
        <v>116568</v>
      </c>
      <c r="Q8" s="417">
        <v>41518</v>
      </c>
      <c r="R8" s="425">
        <f t="shared" si="1"/>
        <v>86.04</v>
      </c>
      <c r="S8" s="409"/>
      <c r="T8" s="5"/>
      <c r="U8" s="5"/>
    </row>
    <row r="9" spans="1:21" x14ac:dyDescent="0.2">
      <c r="A9" s="35"/>
      <c r="B9" s="36"/>
      <c r="C9" s="387" t="s">
        <v>135</v>
      </c>
      <c r="D9" s="387"/>
      <c r="E9" s="387"/>
      <c r="F9" s="387"/>
      <c r="G9" s="387"/>
      <c r="H9" s="387"/>
      <c r="I9" s="387"/>
      <c r="J9" s="387"/>
      <c r="K9" s="387"/>
      <c r="L9" s="38"/>
      <c r="M9" s="409"/>
      <c r="N9" s="416">
        <f t="shared" si="0"/>
        <v>40806</v>
      </c>
      <c r="O9" s="416">
        <f>'Área nueva VIP Btá'!N9</f>
        <v>10071</v>
      </c>
      <c r="P9" s="416">
        <f>'Área nueva VIS Btá'!N9</f>
        <v>50877</v>
      </c>
      <c r="Q9" s="417">
        <v>41609</v>
      </c>
      <c r="R9" s="425">
        <f t="shared" si="1"/>
        <v>40.805999999999997</v>
      </c>
      <c r="S9" s="409"/>
      <c r="T9" s="5"/>
      <c r="U9" s="5"/>
    </row>
    <row r="10" spans="1:21" ht="14.25" x14ac:dyDescent="0.2">
      <c r="A10" s="35"/>
      <c r="B10" s="36"/>
      <c r="C10" s="388" t="s">
        <v>156</v>
      </c>
      <c r="D10" s="388"/>
      <c r="E10" s="388"/>
      <c r="F10" s="388"/>
      <c r="G10" s="388"/>
      <c r="H10" s="388"/>
      <c r="I10" s="388"/>
      <c r="J10" s="388"/>
      <c r="K10" s="388"/>
      <c r="L10" s="38"/>
      <c r="M10" s="409"/>
      <c r="N10" s="416">
        <f t="shared" si="0"/>
        <v>110891</v>
      </c>
      <c r="O10" s="416">
        <f>'Área nueva VIP Btá'!N10</f>
        <v>67732</v>
      </c>
      <c r="P10" s="416">
        <f>'Área nueva VIS Btá'!N10</f>
        <v>178623</v>
      </c>
      <c r="Q10" s="417">
        <v>41699</v>
      </c>
      <c r="R10" s="425">
        <f t="shared" si="1"/>
        <v>110.89100000000001</v>
      </c>
      <c r="S10" s="409"/>
      <c r="T10" s="5"/>
      <c r="U10" s="5"/>
    </row>
    <row r="11" spans="1:21" x14ac:dyDescent="0.2">
      <c r="A11" s="35"/>
      <c r="B11" s="36"/>
      <c r="C11" s="381" t="str">
        <f>'Área proceso edificaciones Btá'!$C$10</f>
        <v>miles de metros cuadrados, trimestral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M11" s="409"/>
      <c r="N11" s="416">
        <f t="shared" si="0"/>
        <v>114193</v>
      </c>
      <c r="O11" s="416">
        <f>'Área nueva VIP Btá'!N11</f>
        <v>46347</v>
      </c>
      <c r="P11" s="416">
        <f>'Área nueva VIS Btá'!N11</f>
        <v>160540</v>
      </c>
      <c r="Q11" s="417">
        <v>41791</v>
      </c>
      <c r="R11" s="425">
        <f t="shared" si="1"/>
        <v>114.193</v>
      </c>
      <c r="S11" s="409"/>
      <c r="T11" s="5"/>
      <c r="U11" s="5"/>
    </row>
    <row r="12" spans="1:2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409"/>
      <c r="N12" s="416">
        <f t="shared" si="0"/>
        <v>200354</v>
      </c>
      <c r="O12" s="416">
        <f>'Área nueva VIP Btá'!N12</f>
        <v>143105</v>
      </c>
      <c r="P12" s="416">
        <f>'Área nueva VIS Btá'!N12</f>
        <v>343459</v>
      </c>
      <c r="Q12" s="417">
        <v>41883</v>
      </c>
      <c r="R12" s="425">
        <f t="shared" si="1"/>
        <v>200.35400000000001</v>
      </c>
      <c r="S12" s="409"/>
      <c r="T12" s="5"/>
      <c r="U12" s="5"/>
    </row>
    <row r="13" spans="1:21" ht="15.75" customHeight="1" x14ac:dyDescent="0.2">
      <c r="A13" s="35"/>
      <c r="C13" s="382" t="s">
        <v>93</v>
      </c>
      <c r="D13" s="382"/>
      <c r="E13" s="382"/>
      <c r="F13" s="382"/>
      <c r="G13" s="382"/>
      <c r="H13" s="382"/>
      <c r="I13" s="383" t="str">
        <f>+CONCATENATE("% Cambio   '",MID(H14,3,2),"/'",MID(G14,3,2))</f>
        <v>% Cambio   '23/'22</v>
      </c>
      <c r="J13" s="383" t="str">
        <f>+CONCATENATE("'",MID(H14,3,2)," como % de '",MID(G14,3,2))</f>
        <v>'23 como % de '22</v>
      </c>
      <c r="K13" s="383" t="str">
        <f>+CONCATENATE("% Cambio   '",MID(G14,3,2),"/'",MID(F14,3,2))</f>
        <v>% Cambio   '22/'21</v>
      </c>
      <c r="L13" s="38"/>
      <c r="M13" s="409"/>
      <c r="N13" s="416">
        <f t="shared" si="0"/>
        <v>51525</v>
      </c>
      <c r="O13" s="416">
        <f>'Área nueva VIP Btá'!N13</f>
        <v>51665</v>
      </c>
      <c r="P13" s="416">
        <f>'Área nueva VIS Btá'!N13</f>
        <v>103190</v>
      </c>
      <c r="Q13" s="417">
        <v>41974</v>
      </c>
      <c r="R13" s="425">
        <f t="shared" si="1"/>
        <v>51.524999999999999</v>
      </c>
      <c r="S13" s="409"/>
      <c r="T13" s="5"/>
      <c r="U13" s="5"/>
    </row>
    <row r="14" spans="1:21" x14ac:dyDescent="0.2">
      <c r="A14" s="35"/>
      <c r="B14" s="41" t="s">
        <v>119</v>
      </c>
      <c r="C14" s="42">
        <f>'Área proceso edificaciones Btá'!C13</f>
        <v>2018</v>
      </c>
      <c r="D14" s="42">
        <f>'Área proceso edificaciones Btá'!D13</f>
        <v>2019</v>
      </c>
      <c r="E14" s="42">
        <f>'Área proceso edificaciones Btá'!E13</f>
        <v>2020</v>
      </c>
      <c r="F14" s="42">
        <f>'Área proceso edificaciones Btá'!F13</f>
        <v>2021</v>
      </c>
      <c r="G14" s="42">
        <f>'Área proceso edificaciones Btá'!G13</f>
        <v>2022</v>
      </c>
      <c r="H14" s="42">
        <f>'Área proceso edificaciones Btá'!H13</f>
        <v>2023</v>
      </c>
      <c r="I14" s="383"/>
      <c r="J14" s="383"/>
      <c r="K14" s="383"/>
      <c r="L14" s="38"/>
      <c r="M14" s="409"/>
      <c r="N14" s="416">
        <f t="shared" si="0"/>
        <v>126982</v>
      </c>
      <c r="O14" s="416">
        <f>'Área nueva VIP Btá'!N14</f>
        <v>70229</v>
      </c>
      <c r="P14" s="416">
        <f>'Área nueva VIS Btá'!N14</f>
        <v>197211</v>
      </c>
      <c r="Q14" s="417">
        <v>42064</v>
      </c>
      <c r="R14" s="425">
        <f t="shared" si="1"/>
        <v>126.982</v>
      </c>
      <c r="S14" s="409"/>
      <c r="T14" s="5"/>
      <c r="U14" s="5"/>
    </row>
    <row r="15" spans="1:21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409"/>
      <c r="N15" s="416">
        <f t="shared" si="0"/>
        <v>121390</v>
      </c>
      <c r="O15" s="416">
        <f>'Área nueva VIP Btá'!N15</f>
        <v>94910</v>
      </c>
      <c r="P15" s="416">
        <f>'Área nueva VIS Btá'!N15</f>
        <v>216300</v>
      </c>
      <c r="Q15" s="417">
        <v>42156</v>
      </c>
      <c r="R15" s="425">
        <f t="shared" si="1"/>
        <v>121.39</v>
      </c>
      <c r="S15" s="409"/>
      <c r="T15" s="5"/>
      <c r="U15" s="5"/>
    </row>
    <row r="16" spans="1:21" x14ac:dyDescent="0.2">
      <c r="A16" s="35"/>
      <c r="B16" s="7" t="s">
        <v>8</v>
      </c>
      <c r="C16" s="245">
        <v>90.81</v>
      </c>
      <c r="D16" s="245">
        <v>186.65700000000001</v>
      </c>
      <c r="E16" s="245">
        <v>92.652000000000001</v>
      </c>
      <c r="F16" s="245">
        <v>154.61799999999999</v>
      </c>
      <c r="G16" s="245">
        <v>386.31400000000002</v>
      </c>
      <c r="H16" s="306">
        <v>316.78100000000001</v>
      </c>
      <c r="I16" s="334">
        <v>-17.99908882411717</v>
      </c>
      <c r="J16" s="334">
        <v>82.000911175882834</v>
      </c>
      <c r="K16" s="334">
        <v>149.85059954209734</v>
      </c>
      <c r="L16" s="38"/>
      <c r="M16" s="421">
        <f>IF(H16&lt;&gt;"",1,0)</f>
        <v>1</v>
      </c>
      <c r="N16" s="416">
        <f t="shared" si="0"/>
        <v>65647</v>
      </c>
      <c r="O16" s="416">
        <f>'Área nueva VIP Btá'!N16</f>
        <v>78642</v>
      </c>
      <c r="P16" s="416">
        <f>'Área nueva VIS Btá'!N16</f>
        <v>144289</v>
      </c>
      <c r="Q16" s="417">
        <v>42248</v>
      </c>
      <c r="R16" s="425">
        <f t="shared" si="1"/>
        <v>65.647000000000006</v>
      </c>
      <c r="S16" s="409"/>
      <c r="T16" s="5"/>
      <c r="U16" s="5"/>
    </row>
    <row r="17" spans="1:21" x14ac:dyDescent="0.2">
      <c r="A17" s="35"/>
      <c r="B17" s="7" t="s">
        <v>9</v>
      </c>
      <c r="C17" s="245">
        <v>67.349999999999994</v>
      </c>
      <c r="D17" s="245">
        <v>61.616999999999997</v>
      </c>
      <c r="E17" s="245">
        <v>31.315000000000001</v>
      </c>
      <c r="F17" s="245">
        <v>172.88499999999999</v>
      </c>
      <c r="G17" s="245">
        <v>203.22300000000001</v>
      </c>
      <c r="H17" s="282">
        <v>362.91800000000001</v>
      </c>
      <c r="I17" s="283">
        <v>78.581164533541966</v>
      </c>
      <c r="J17" s="283">
        <v>178.58116453354197</v>
      </c>
      <c r="K17" s="283">
        <v>17.548081094369095</v>
      </c>
      <c r="L17" s="38"/>
      <c r="M17" s="421">
        <f>IF(H17&lt;&gt;"",1,0)</f>
        <v>1</v>
      </c>
      <c r="N17" s="416">
        <f t="shared" si="0"/>
        <v>124588</v>
      </c>
      <c r="O17" s="416">
        <f>'Área nueva VIP Btá'!N17</f>
        <v>17770</v>
      </c>
      <c r="P17" s="416">
        <f>'Área nueva VIS Btá'!N17</f>
        <v>142358</v>
      </c>
      <c r="Q17" s="417">
        <v>42339</v>
      </c>
      <c r="R17" s="425">
        <f t="shared" si="1"/>
        <v>124.58799999999999</v>
      </c>
      <c r="S17" s="409"/>
      <c r="T17" s="5"/>
      <c r="U17" s="5"/>
    </row>
    <row r="18" spans="1:21" x14ac:dyDescent="0.2">
      <c r="A18" s="35"/>
      <c r="B18" s="7" t="s">
        <v>92</v>
      </c>
      <c r="C18" s="245">
        <v>115.657</v>
      </c>
      <c r="D18" s="245">
        <v>100.072</v>
      </c>
      <c r="E18" s="245">
        <v>102.10899999999999</v>
      </c>
      <c r="F18" s="245">
        <v>232.291</v>
      </c>
      <c r="G18" s="245">
        <v>255.845</v>
      </c>
      <c r="H18" s="245"/>
      <c r="I18" s="52">
        <v>-100</v>
      </c>
      <c r="J18" s="52">
        <v>0</v>
      </c>
      <c r="K18" s="52">
        <v>10.139867665987911</v>
      </c>
      <c r="L18" s="38"/>
      <c r="M18" s="421">
        <f>IF(H18&lt;&gt;"",1,0)</f>
        <v>0</v>
      </c>
      <c r="N18" s="416">
        <f t="shared" si="0"/>
        <v>109638</v>
      </c>
      <c r="O18" s="416">
        <f>'Área nueva VIP Btá'!N18</f>
        <v>29478</v>
      </c>
      <c r="P18" s="416">
        <f>'Área nueva VIS Btá'!N18</f>
        <v>139116</v>
      </c>
      <c r="Q18" s="417">
        <v>42430</v>
      </c>
      <c r="R18" s="425">
        <f t="shared" si="1"/>
        <v>109.63800000000001</v>
      </c>
      <c r="S18" s="409"/>
      <c r="T18" s="5"/>
      <c r="U18" s="5"/>
    </row>
    <row r="19" spans="1:21" x14ac:dyDescent="0.2">
      <c r="A19" s="35"/>
      <c r="B19" s="7" t="s">
        <v>10</v>
      </c>
      <c r="C19" s="245">
        <v>92.582999999999998</v>
      </c>
      <c r="D19" s="245">
        <v>110.40300000000001</v>
      </c>
      <c r="E19" s="245">
        <v>200.422</v>
      </c>
      <c r="F19" s="245">
        <v>346.66300000000001</v>
      </c>
      <c r="G19" s="245">
        <v>242.97200000000001</v>
      </c>
      <c r="H19" s="245"/>
      <c r="I19" s="52">
        <v>-100</v>
      </c>
      <c r="J19" s="52">
        <v>0</v>
      </c>
      <c r="K19" s="52">
        <v>-29.91118175288392</v>
      </c>
      <c r="L19" s="38"/>
      <c r="M19" s="421">
        <f>IF(H19&lt;&gt;"",1,0)</f>
        <v>0</v>
      </c>
      <c r="N19" s="416">
        <f t="shared" si="0"/>
        <v>110589</v>
      </c>
      <c r="O19" s="416">
        <f>'Área nueva VIP Btá'!N19</f>
        <v>30972</v>
      </c>
      <c r="P19" s="416">
        <f>'Área nueva VIS Btá'!N19</f>
        <v>141561</v>
      </c>
      <c r="Q19" s="417">
        <v>42522</v>
      </c>
      <c r="R19" s="425">
        <f t="shared" si="1"/>
        <v>110.589</v>
      </c>
      <c r="S19" s="409"/>
      <c r="T19" s="5"/>
      <c r="U19" s="5"/>
    </row>
    <row r="20" spans="1:21" x14ac:dyDescent="0.2">
      <c r="A20" s="35"/>
      <c r="B20" s="41" t="s">
        <v>126</v>
      </c>
      <c r="C20" s="214">
        <v>366.4</v>
      </c>
      <c r="D20" s="214">
        <v>458.74900000000002</v>
      </c>
      <c r="E20" s="214">
        <v>426.49799999999999</v>
      </c>
      <c r="F20" s="214">
        <v>906.45699999999999</v>
      </c>
      <c r="G20" s="214">
        <v>1088.354</v>
      </c>
      <c r="H20" s="282">
        <v>679.69900000000007</v>
      </c>
      <c r="I20" s="196"/>
      <c r="J20" s="197"/>
      <c r="K20" s="197"/>
      <c r="L20" s="38"/>
      <c r="M20" s="409"/>
      <c r="N20" s="416">
        <f t="shared" si="0"/>
        <v>72713</v>
      </c>
      <c r="O20" s="416">
        <f>'Área nueva VIP Btá'!N20</f>
        <v>13042</v>
      </c>
      <c r="P20" s="416">
        <f>'Área nueva VIS Btá'!N20</f>
        <v>85755</v>
      </c>
      <c r="Q20" s="417">
        <v>42614</v>
      </c>
      <c r="R20" s="425">
        <f t="shared" si="1"/>
        <v>72.712999999999994</v>
      </c>
      <c r="S20" s="409"/>
      <c r="T20" s="5"/>
      <c r="U20" s="5"/>
    </row>
    <row r="21" spans="1:21" x14ac:dyDescent="0.2">
      <c r="A21" s="35"/>
      <c r="B21" s="41" t="s">
        <v>3</v>
      </c>
      <c r="C21" s="60"/>
      <c r="D21" s="60">
        <v>25.204421397379928</v>
      </c>
      <c r="E21" s="60">
        <v>-7.0302060603946837</v>
      </c>
      <c r="F21" s="60">
        <v>112.53487706859117</v>
      </c>
      <c r="G21" s="60">
        <v>20.066809567359513</v>
      </c>
      <c r="H21" s="62"/>
      <c r="I21" s="62"/>
      <c r="J21" s="62"/>
      <c r="K21" s="62"/>
      <c r="L21" s="38"/>
      <c r="M21" s="409"/>
      <c r="N21" s="416">
        <f t="shared" si="0"/>
        <v>74881</v>
      </c>
      <c r="O21" s="416">
        <f>'Área nueva VIP Btá'!N21</f>
        <v>34744</v>
      </c>
      <c r="P21" s="416">
        <f>'Área nueva VIS Btá'!N21</f>
        <v>109625</v>
      </c>
      <c r="Q21" s="417">
        <v>42705</v>
      </c>
      <c r="R21" s="425">
        <f t="shared" si="1"/>
        <v>74.881</v>
      </c>
      <c r="S21" s="409"/>
      <c r="T21" s="5"/>
      <c r="U21" s="5"/>
    </row>
    <row r="22" spans="1:21" x14ac:dyDescent="0.2">
      <c r="A22" s="35"/>
      <c r="B22" s="7"/>
      <c r="C22" s="198"/>
      <c r="D22" s="198"/>
      <c r="E22" s="198"/>
      <c r="F22" s="198"/>
      <c r="G22" s="198"/>
      <c r="H22" s="58"/>
      <c r="I22" s="174"/>
      <c r="J22" s="174"/>
      <c r="K22" s="174"/>
      <c r="L22" s="38"/>
      <c r="M22" s="409"/>
      <c r="N22" s="416">
        <f t="shared" si="0"/>
        <v>104989</v>
      </c>
      <c r="O22" s="416">
        <f>'Área nueva VIP Btá'!N22</f>
        <v>235664</v>
      </c>
      <c r="P22" s="416">
        <f>'Área nueva VIS Btá'!N22</f>
        <v>340653</v>
      </c>
      <c r="Q22" s="417">
        <v>42795</v>
      </c>
      <c r="R22" s="425">
        <f t="shared" si="1"/>
        <v>104.989</v>
      </c>
      <c r="S22" s="409"/>
      <c r="T22" s="5"/>
      <c r="U22" s="5"/>
    </row>
    <row r="23" spans="1:21" x14ac:dyDescent="0.2">
      <c r="A23" s="35"/>
      <c r="B23" s="41" t="s">
        <v>4</v>
      </c>
      <c r="C23" s="214">
        <v>158.16</v>
      </c>
      <c r="D23" s="214">
        <v>248.274</v>
      </c>
      <c r="E23" s="214">
        <v>123.967</v>
      </c>
      <c r="F23" s="214">
        <v>327.50299999999999</v>
      </c>
      <c r="G23" s="214">
        <v>589.53700000000003</v>
      </c>
      <c r="H23" s="282">
        <v>679.69900000000007</v>
      </c>
      <c r="I23" s="283">
        <v>15.293696578840699</v>
      </c>
      <c r="J23" s="283">
        <v>115.2936965788407</v>
      </c>
      <c r="K23" s="283">
        <v>80.009648766576191</v>
      </c>
      <c r="L23" s="38"/>
      <c r="M23" s="409"/>
      <c r="N23" s="416">
        <f t="shared" si="0"/>
        <v>142473</v>
      </c>
      <c r="O23" s="416">
        <f>'Área nueva VIP Btá'!N23</f>
        <v>73383</v>
      </c>
      <c r="P23" s="416">
        <f>'Área nueva VIS Btá'!N23</f>
        <v>215856</v>
      </c>
      <c r="Q23" s="417">
        <v>42887</v>
      </c>
      <c r="R23" s="425">
        <f t="shared" si="1"/>
        <v>142.47300000000001</v>
      </c>
      <c r="S23" s="409"/>
      <c r="T23" s="5"/>
      <c r="U23" s="5"/>
    </row>
    <row r="24" spans="1:21" x14ac:dyDescent="0.2">
      <c r="A24" s="35"/>
      <c r="B24" s="41" t="s">
        <v>3</v>
      </c>
      <c r="C24" s="64"/>
      <c r="D24" s="60">
        <v>56.976479514415779</v>
      </c>
      <c r="E24" s="60">
        <v>-50.068472735767742</v>
      </c>
      <c r="F24" s="60">
        <v>164.185630046706</v>
      </c>
      <c r="G24" s="60">
        <v>80.009648766576191</v>
      </c>
      <c r="H24" s="283">
        <v>15.293696578840699</v>
      </c>
      <c r="I24" s="62"/>
      <c r="J24" s="62"/>
      <c r="K24" s="62"/>
      <c r="L24" s="38"/>
      <c r="M24" s="409"/>
      <c r="N24" s="416">
        <f t="shared" si="0"/>
        <v>50360</v>
      </c>
      <c r="O24" s="416">
        <f>'Área nueva VIP Btá'!N24</f>
        <v>41533</v>
      </c>
      <c r="P24" s="416">
        <f>'Área nueva VIS Btá'!N24</f>
        <v>91893</v>
      </c>
      <c r="Q24" s="417">
        <v>42979</v>
      </c>
      <c r="R24" s="425">
        <f t="shared" si="1"/>
        <v>50.36</v>
      </c>
      <c r="S24" s="409"/>
      <c r="T24" s="195"/>
      <c r="U24" s="5"/>
    </row>
    <row r="25" spans="1:21" ht="12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409"/>
      <c r="N25" s="416">
        <f t="shared" si="0"/>
        <v>58299</v>
      </c>
      <c r="O25" s="416">
        <f>'Área nueva VIP Btá'!N25</f>
        <v>56495</v>
      </c>
      <c r="P25" s="416">
        <f>'Área nueva VIS Btá'!N25</f>
        <v>114794</v>
      </c>
      <c r="Q25" s="417">
        <v>43070</v>
      </c>
      <c r="R25" s="425">
        <f t="shared" si="1"/>
        <v>58.298999999999999</v>
      </c>
      <c r="S25" s="409"/>
      <c r="T25" s="195"/>
      <c r="U25" s="5"/>
    </row>
    <row r="26" spans="1:21" ht="12" customHeight="1" x14ac:dyDescent="0.2">
      <c r="A26" s="35"/>
      <c r="C26" s="198"/>
      <c r="D26" s="198"/>
      <c r="E26" s="198"/>
      <c r="F26" s="198"/>
      <c r="G26" s="198"/>
      <c r="H26" s="58"/>
      <c r="I26" s="174"/>
      <c r="J26" s="174"/>
      <c r="K26" s="174"/>
      <c r="L26" s="38"/>
      <c r="M26" s="409"/>
      <c r="N26" s="416">
        <f t="shared" si="0"/>
        <v>90810</v>
      </c>
      <c r="O26" s="416">
        <f>'Área nueva VIP Btá'!N26</f>
        <v>12669</v>
      </c>
      <c r="P26" s="416">
        <f>'Área nueva VIS Btá'!N26</f>
        <v>103479</v>
      </c>
      <c r="Q26" s="417">
        <v>43160</v>
      </c>
      <c r="R26" s="425">
        <f t="shared" si="1"/>
        <v>90.81</v>
      </c>
      <c r="S26" s="409"/>
      <c r="T26" s="195"/>
      <c r="U26" s="5"/>
    </row>
    <row r="27" spans="1:21" ht="14.25" customHeight="1" x14ac:dyDescent="0.2">
      <c r="A27" s="35"/>
      <c r="B27" s="199"/>
      <c r="C27" s="385" t="s">
        <v>134</v>
      </c>
      <c r="D27" s="385"/>
      <c r="E27" s="385"/>
      <c r="F27" s="385"/>
      <c r="G27" s="385"/>
      <c r="H27" s="385"/>
      <c r="I27" s="385"/>
      <c r="J27" s="385"/>
      <c r="K27" s="385"/>
      <c r="L27" s="38"/>
      <c r="M27" s="409"/>
      <c r="N27" s="416">
        <f t="shared" si="0"/>
        <v>67350</v>
      </c>
      <c r="O27" s="416">
        <f>'Área nueva VIP Btá'!N27</f>
        <v>38930</v>
      </c>
      <c r="P27" s="416">
        <f>'Área nueva VIS Btá'!N27</f>
        <v>106280</v>
      </c>
      <c r="Q27" s="417">
        <v>43252</v>
      </c>
      <c r="R27" s="425">
        <f t="shared" si="1"/>
        <v>67.349999999999994</v>
      </c>
      <c r="S27" s="409"/>
      <c r="T27" s="195"/>
      <c r="U27" s="5"/>
    </row>
    <row r="28" spans="1:21" x14ac:dyDescent="0.2">
      <c r="A28" s="200"/>
      <c r="C28" s="385" t="str">
        <f>'Área proceso edificaciones Btá'!$C$25</f>
        <v>II trimestre, miles de metros cuadrados, 2018-2023</v>
      </c>
      <c r="D28" s="385"/>
      <c r="E28" s="385"/>
      <c r="F28" s="385"/>
      <c r="G28" s="385"/>
      <c r="H28" s="385"/>
      <c r="I28" s="385"/>
      <c r="J28" s="385"/>
      <c r="K28" s="385"/>
      <c r="L28" s="38"/>
      <c r="M28" s="409"/>
      <c r="N28" s="416">
        <f t="shared" si="0"/>
        <v>115657</v>
      </c>
      <c r="O28" s="416">
        <f>'Área nueva VIP Btá'!N28</f>
        <v>42687</v>
      </c>
      <c r="P28" s="416">
        <f>'Área nueva VIS Btá'!N28</f>
        <v>158344</v>
      </c>
      <c r="Q28" s="417">
        <v>43344</v>
      </c>
      <c r="R28" s="425">
        <f t="shared" si="1"/>
        <v>115.657</v>
      </c>
      <c r="S28" s="409"/>
      <c r="T28" s="195"/>
      <c r="U28" s="5"/>
    </row>
    <row r="29" spans="1:21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409"/>
      <c r="N29" s="416">
        <f t="shared" si="0"/>
        <v>92583</v>
      </c>
      <c r="O29" s="416">
        <f>'Área nueva VIP Btá'!N29</f>
        <v>868</v>
      </c>
      <c r="P29" s="416">
        <f>'Área nueva VIS Btá'!N29</f>
        <v>93451</v>
      </c>
      <c r="Q29" s="417">
        <v>43435</v>
      </c>
      <c r="R29" s="425">
        <f t="shared" si="1"/>
        <v>92.582999999999998</v>
      </c>
      <c r="S29" s="409"/>
      <c r="T29" s="195"/>
      <c r="U29" s="5"/>
    </row>
    <row r="30" spans="1:21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409"/>
      <c r="N30" s="416">
        <f t="shared" si="0"/>
        <v>186657</v>
      </c>
      <c r="O30" s="416">
        <f>'Área nueva VIP Btá'!N30</f>
        <v>2666</v>
      </c>
      <c r="P30" s="416">
        <f>'Área nueva VIS Btá'!N30</f>
        <v>189323</v>
      </c>
      <c r="Q30" s="417">
        <v>43525</v>
      </c>
      <c r="R30" s="425">
        <f t="shared" si="1"/>
        <v>186.65700000000001</v>
      </c>
      <c r="S30" s="409"/>
      <c r="T30" s="195"/>
      <c r="U30" s="5"/>
    </row>
    <row r="31" spans="1:21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409"/>
      <c r="N31" s="416">
        <f t="shared" si="0"/>
        <v>61617</v>
      </c>
      <c r="O31" s="416">
        <f>'Área nueva VIP Btá'!N31</f>
        <v>23282</v>
      </c>
      <c r="P31" s="416">
        <f>'Área nueva VIS Btá'!N31</f>
        <v>84899</v>
      </c>
      <c r="Q31" s="417">
        <v>43617</v>
      </c>
      <c r="R31" s="425">
        <f t="shared" si="1"/>
        <v>61.616999999999997</v>
      </c>
      <c r="S31" s="409"/>
      <c r="T31" s="195"/>
      <c r="U31" s="5"/>
    </row>
    <row r="32" spans="1:21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409"/>
      <c r="N32" s="416">
        <f t="shared" ref="N32:N33" si="2">P32-O32</f>
        <v>100072</v>
      </c>
      <c r="O32" s="416">
        <f>'Área nueva VIP Btá'!N32</f>
        <v>5079</v>
      </c>
      <c r="P32" s="416">
        <f>'Área nueva VIS Btá'!N32</f>
        <v>105151</v>
      </c>
      <c r="Q32" s="417">
        <v>43709</v>
      </c>
      <c r="R32" s="425">
        <f t="shared" ref="R32:R34" si="3">+N32/1000</f>
        <v>100.072</v>
      </c>
      <c r="S32" s="409"/>
      <c r="T32" s="195"/>
      <c r="U32" s="5"/>
    </row>
    <row r="33" spans="1:25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409"/>
      <c r="N33" s="416">
        <f t="shared" si="2"/>
        <v>110403</v>
      </c>
      <c r="O33" s="416">
        <f>'Área nueva VIP Btá'!N33</f>
        <v>3913</v>
      </c>
      <c r="P33" s="416">
        <f>'Área nueva VIS Btá'!N33</f>
        <v>114316</v>
      </c>
      <c r="Q33" s="417">
        <v>43800</v>
      </c>
      <c r="R33" s="425">
        <f t="shared" si="3"/>
        <v>110.40300000000001</v>
      </c>
      <c r="S33" s="409"/>
      <c r="T33" s="195"/>
      <c r="U33" s="5"/>
    </row>
    <row r="34" spans="1:25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409"/>
      <c r="N34" s="416">
        <f t="shared" ref="N34:N35" si="4">P34-O34</f>
        <v>92652</v>
      </c>
      <c r="O34" s="416">
        <f>'Área nueva VIP Btá'!N34</f>
        <v>7276</v>
      </c>
      <c r="P34" s="416">
        <f>'Área nueva VIS Btá'!N34</f>
        <v>99928</v>
      </c>
      <c r="Q34" s="417">
        <v>43891</v>
      </c>
      <c r="R34" s="425">
        <f t="shared" si="3"/>
        <v>92.652000000000001</v>
      </c>
      <c r="S34" s="409"/>
      <c r="T34" s="195"/>
      <c r="U34" s="5"/>
    </row>
    <row r="35" spans="1:25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409"/>
      <c r="N35" s="416">
        <f t="shared" si="4"/>
        <v>31315</v>
      </c>
      <c r="O35" s="416">
        <f>'Área nueva VIP Btá'!N35</f>
        <v>188</v>
      </c>
      <c r="P35" s="416">
        <f>'Área nueva VIS Btá'!N35</f>
        <v>31503</v>
      </c>
      <c r="Q35" s="417">
        <v>43983</v>
      </c>
      <c r="R35" s="425">
        <f t="shared" ref="R35" si="5">+N35/1000</f>
        <v>31.315000000000001</v>
      </c>
      <c r="S35" s="409"/>
      <c r="T35" s="195"/>
      <c r="U35" s="5"/>
      <c r="W35" s="104"/>
      <c r="X35" s="104"/>
      <c r="Y35" s="104"/>
    </row>
    <row r="36" spans="1:25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409"/>
      <c r="N36" s="416">
        <f t="shared" ref="N36:N37" si="6">P36-O36</f>
        <v>102109</v>
      </c>
      <c r="O36" s="416">
        <f>'Área nueva VIP Btá'!N36</f>
        <v>1792</v>
      </c>
      <c r="P36" s="416">
        <f>'Área nueva VIS Btá'!N36</f>
        <v>103901</v>
      </c>
      <c r="Q36" s="417">
        <v>44075</v>
      </c>
      <c r="R36" s="425">
        <f t="shared" ref="R36:R37" si="7">+N36/1000</f>
        <v>102.10899999999999</v>
      </c>
      <c r="S36" s="409"/>
      <c r="T36" s="195"/>
      <c r="U36" s="5"/>
      <c r="W36" s="104"/>
      <c r="X36" s="104"/>
      <c r="Y36" s="104"/>
    </row>
    <row r="37" spans="1:25" x14ac:dyDescent="0.2">
      <c r="A37" s="200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M37" s="409"/>
      <c r="N37" s="416">
        <f t="shared" si="6"/>
        <v>200422</v>
      </c>
      <c r="O37" s="416">
        <f>'Área nueva VIP Btá'!N37</f>
        <v>27467</v>
      </c>
      <c r="P37" s="416">
        <f>'Área nueva VIS Btá'!N37</f>
        <v>227889</v>
      </c>
      <c r="Q37" s="417">
        <v>44166</v>
      </c>
      <c r="R37" s="425">
        <f t="shared" si="7"/>
        <v>200.422</v>
      </c>
      <c r="S37" s="409"/>
      <c r="T37" s="195"/>
      <c r="U37" s="5"/>
      <c r="W37" s="104"/>
      <c r="X37" s="104"/>
      <c r="Y37" s="104"/>
    </row>
    <row r="38" spans="1:25" x14ac:dyDescent="0.2">
      <c r="A38" s="200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M38" s="409"/>
      <c r="N38" s="416">
        <f t="shared" ref="N38:N39" si="8">P38-O38</f>
        <v>154618</v>
      </c>
      <c r="O38" s="416">
        <f>'Área nueva VIP Btá'!N38</f>
        <v>3974</v>
      </c>
      <c r="P38" s="416">
        <f>'Área nueva VIS Btá'!N38</f>
        <v>158592</v>
      </c>
      <c r="Q38" s="417">
        <v>44256</v>
      </c>
      <c r="R38" s="425">
        <f t="shared" ref="R38:R39" si="9">+N38/1000</f>
        <v>154.61799999999999</v>
      </c>
      <c r="S38" s="409"/>
      <c r="T38" s="195"/>
      <c r="U38" s="5"/>
      <c r="W38" s="104"/>
      <c r="X38" s="104"/>
      <c r="Y38" s="104"/>
    </row>
    <row r="39" spans="1:25" x14ac:dyDescent="0.2">
      <c r="A39" s="200"/>
      <c r="C39" s="201"/>
      <c r="D39" s="201"/>
      <c r="E39" s="201"/>
      <c r="F39" s="201"/>
      <c r="G39" s="201"/>
      <c r="H39" s="202"/>
      <c r="I39" s="203"/>
      <c r="J39" s="203"/>
      <c r="K39" s="203"/>
      <c r="L39" s="38"/>
      <c r="M39" s="409"/>
      <c r="N39" s="416">
        <f t="shared" si="8"/>
        <v>172885</v>
      </c>
      <c r="O39" s="416">
        <f>'Área nueva VIP Btá'!N39</f>
        <v>2326</v>
      </c>
      <c r="P39" s="416">
        <f>'Área nueva VIS Btá'!N39</f>
        <v>175211</v>
      </c>
      <c r="Q39" s="417">
        <v>44348</v>
      </c>
      <c r="R39" s="425">
        <f t="shared" si="9"/>
        <v>172.88499999999999</v>
      </c>
      <c r="S39" s="409"/>
      <c r="T39" s="195"/>
      <c r="U39" s="5"/>
      <c r="W39" s="104"/>
      <c r="X39" s="104"/>
      <c r="Y39" s="104"/>
    </row>
    <row r="40" spans="1:25" x14ac:dyDescent="0.2">
      <c r="A40" s="200"/>
      <c r="B40" s="199"/>
      <c r="C40" s="202"/>
      <c r="D40" s="202"/>
      <c r="E40" s="202"/>
      <c r="F40" s="202"/>
      <c r="G40" s="202"/>
      <c r="H40" s="202"/>
      <c r="I40" s="204"/>
      <c r="J40" s="204"/>
      <c r="K40" s="204"/>
      <c r="L40" s="38"/>
      <c r="M40" s="409"/>
      <c r="N40" s="416">
        <f t="shared" ref="N40:N41" si="10">P40-O40</f>
        <v>232291</v>
      </c>
      <c r="O40" s="416">
        <f>'Área nueva VIP Btá'!N40</f>
        <v>557</v>
      </c>
      <c r="P40" s="416">
        <f>'Área nueva VIS Btá'!N40</f>
        <v>232848</v>
      </c>
      <c r="Q40" s="417">
        <v>44440</v>
      </c>
      <c r="R40" s="425">
        <f t="shared" ref="R40:R41" si="11">+N40/1000</f>
        <v>232.291</v>
      </c>
      <c r="S40" s="409"/>
      <c r="T40" s="195"/>
      <c r="U40" s="5"/>
      <c r="W40" s="104"/>
      <c r="X40" s="104"/>
      <c r="Y40" s="104"/>
    </row>
    <row r="41" spans="1:25" x14ac:dyDescent="0.2">
      <c r="A41" s="249" t="s">
        <v>166</v>
      </c>
      <c r="B41" s="5"/>
      <c r="C41" s="215"/>
      <c r="D41" s="215"/>
      <c r="E41" s="215"/>
      <c r="F41" s="215"/>
      <c r="G41" s="215"/>
      <c r="H41" s="202"/>
      <c r="I41" s="204"/>
      <c r="J41" s="204"/>
      <c r="K41" s="204"/>
      <c r="L41" s="38"/>
      <c r="M41" s="409"/>
      <c r="N41" s="416">
        <f t="shared" si="10"/>
        <v>346663</v>
      </c>
      <c r="O41" s="416">
        <f>'Área nueva VIP Btá'!N41</f>
        <v>4590</v>
      </c>
      <c r="P41" s="416">
        <f>'Área nueva VIS Btá'!N41</f>
        <v>351253</v>
      </c>
      <c r="Q41" s="417">
        <v>44531</v>
      </c>
      <c r="R41" s="425">
        <f t="shared" si="11"/>
        <v>346.66300000000001</v>
      </c>
      <c r="S41" s="409"/>
      <c r="T41" s="195"/>
      <c r="U41" s="5"/>
      <c r="W41" s="104"/>
      <c r="X41" s="104"/>
      <c r="Y41" s="104"/>
    </row>
    <row r="42" spans="1:25" x14ac:dyDescent="0.2">
      <c r="A42" s="250" t="s">
        <v>98</v>
      </c>
      <c r="B42" s="5"/>
      <c r="C42" s="215"/>
      <c r="D42" s="215"/>
      <c r="E42" s="215"/>
      <c r="F42" s="215"/>
      <c r="G42" s="215"/>
      <c r="H42" s="202"/>
      <c r="I42" s="204"/>
      <c r="J42" s="204"/>
      <c r="K42" s="204"/>
      <c r="L42" s="38"/>
      <c r="M42" s="409"/>
      <c r="N42" s="416">
        <f t="shared" ref="N42:N44" si="12">P42-O42</f>
        <v>386314</v>
      </c>
      <c r="O42" s="416">
        <f>'Área nueva VIP Btá'!N42</f>
        <v>4966</v>
      </c>
      <c r="P42" s="416">
        <f>'Área nueva VIS Btá'!N42</f>
        <v>391280</v>
      </c>
      <c r="Q42" s="417">
        <v>44621</v>
      </c>
      <c r="R42" s="425">
        <f t="shared" ref="R42:R44" si="13">+N42/1000</f>
        <v>386.31400000000002</v>
      </c>
      <c r="S42" s="409"/>
      <c r="T42" s="195"/>
      <c r="U42" s="5"/>
      <c r="W42" s="104"/>
      <c r="X42" s="104"/>
      <c r="Y42" s="104"/>
    </row>
    <row r="43" spans="1:25" x14ac:dyDescent="0.2">
      <c r="A43" s="250" t="s">
        <v>133</v>
      </c>
      <c r="B43" s="5"/>
      <c r="C43" s="215"/>
      <c r="D43" s="215"/>
      <c r="E43" s="215"/>
      <c r="F43" s="215"/>
      <c r="G43" s="215"/>
      <c r="H43" s="202"/>
      <c r="I43" s="204"/>
      <c r="J43" s="204"/>
      <c r="K43" s="204"/>
      <c r="L43" s="38"/>
      <c r="M43" s="409"/>
      <c r="N43" s="416">
        <f t="shared" si="12"/>
        <v>203223</v>
      </c>
      <c r="O43" s="416">
        <f>'Área nueva VIP Btá'!N43</f>
        <v>11286</v>
      </c>
      <c r="P43" s="416">
        <f>'Área nueva VIS Btá'!N43</f>
        <v>214509</v>
      </c>
      <c r="Q43" s="417">
        <v>44713</v>
      </c>
      <c r="R43" s="425">
        <f t="shared" si="13"/>
        <v>203.22300000000001</v>
      </c>
      <c r="S43" s="409"/>
      <c r="T43" s="195"/>
      <c r="U43" s="5"/>
      <c r="W43" s="104"/>
      <c r="X43" s="104"/>
      <c r="Y43" s="104"/>
    </row>
    <row r="44" spans="1:25" x14ac:dyDescent="0.2">
      <c r="A44" s="249"/>
      <c r="B44" s="5"/>
      <c r="C44" s="215"/>
      <c r="D44" s="215"/>
      <c r="E44" s="215"/>
      <c r="F44" s="215"/>
      <c r="G44" s="215"/>
      <c r="H44" s="202"/>
      <c r="I44" s="204"/>
      <c r="J44" s="204"/>
      <c r="K44" s="204"/>
      <c r="L44" s="38"/>
      <c r="M44" s="409"/>
      <c r="N44" s="416">
        <f t="shared" si="12"/>
        <v>255845</v>
      </c>
      <c r="O44" s="416">
        <f>'Área nueva VIP Btá'!N44</f>
        <v>1930</v>
      </c>
      <c r="P44" s="416">
        <f>'Área nueva VIS Btá'!N44</f>
        <v>257775</v>
      </c>
      <c r="Q44" s="417">
        <v>44805</v>
      </c>
      <c r="R44" s="425">
        <f t="shared" si="13"/>
        <v>255.845</v>
      </c>
      <c r="S44" s="409"/>
      <c r="T44" s="195"/>
      <c r="U44" s="5"/>
      <c r="W44" s="104"/>
      <c r="X44" s="104"/>
      <c r="Y44" s="104"/>
    </row>
    <row r="45" spans="1:25" x14ac:dyDescent="0.2">
      <c r="A45" s="246" t="s">
        <v>101</v>
      </c>
      <c r="B45" s="4"/>
      <c r="C45" s="216"/>
      <c r="D45" s="216"/>
      <c r="E45" s="216"/>
      <c r="F45" s="216"/>
      <c r="G45" s="216"/>
      <c r="H45" s="216"/>
      <c r="I45" s="216"/>
      <c r="J45" s="216"/>
      <c r="K45" s="216"/>
      <c r="L45" s="205"/>
      <c r="M45" s="409"/>
      <c r="N45" s="416">
        <f t="shared" ref="N45:N47" si="14">P45-O45</f>
        <v>242972</v>
      </c>
      <c r="O45" s="416">
        <f>'Área nueva VIP Btá'!N45</f>
        <v>7313</v>
      </c>
      <c r="P45" s="416">
        <f>'Área nueva VIS Btá'!N45</f>
        <v>250285</v>
      </c>
      <c r="Q45" s="417">
        <v>44896</v>
      </c>
      <c r="R45" s="425">
        <f t="shared" ref="R45:R47" si="15">+N45/1000</f>
        <v>242.97200000000001</v>
      </c>
      <c r="S45" s="409"/>
      <c r="T45" s="195"/>
      <c r="U45" s="5"/>
      <c r="W45" s="104"/>
      <c r="X45" s="104"/>
      <c r="Y45" s="104"/>
    </row>
    <row r="46" spans="1:25" s="9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09"/>
      <c r="N46" s="416">
        <f t="shared" si="14"/>
        <v>316781</v>
      </c>
      <c r="O46" s="416">
        <f>'Área nueva VIP Btá'!N46</f>
        <v>1455</v>
      </c>
      <c r="P46" s="416">
        <f>'Área nueva VIS Btá'!N46</f>
        <v>318236</v>
      </c>
      <c r="Q46" s="417">
        <v>44986</v>
      </c>
      <c r="R46" s="425">
        <f t="shared" si="15"/>
        <v>316.78100000000001</v>
      </c>
      <c r="S46" s="409"/>
      <c r="T46" s="195"/>
      <c r="U46" s="5"/>
      <c r="V46" s="209"/>
    </row>
    <row r="47" spans="1:25" s="9" customFormat="1" x14ac:dyDescent="0.2">
      <c r="A47" s="192"/>
      <c r="B47" s="192"/>
      <c r="C47" s="192"/>
      <c r="D47" s="192"/>
      <c r="E47" s="192"/>
      <c r="F47" s="3"/>
      <c r="G47" s="3"/>
      <c r="H47" s="3"/>
      <c r="I47" s="3"/>
      <c r="J47" s="3"/>
      <c r="K47" s="3"/>
      <c r="L47" s="3"/>
      <c r="M47" s="409"/>
      <c r="N47" s="416">
        <f t="shared" si="14"/>
        <v>362918</v>
      </c>
      <c r="O47" s="416">
        <f>'Área nueva VIP Btá'!N47</f>
        <v>5330</v>
      </c>
      <c r="P47" s="416">
        <f>'Área nueva VIS Btá'!N47</f>
        <v>368248</v>
      </c>
      <c r="Q47" s="417">
        <v>45078</v>
      </c>
      <c r="R47" s="425">
        <f t="shared" si="15"/>
        <v>362.91800000000001</v>
      </c>
      <c r="S47" s="409"/>
      <c r="T47" s="195"/>
      <c r="U47" s="5"/>
      <c r="V47" s="209"/>
    </row>
    <row r="48" spans="1:25" s="9" customFormat="1" x14ac:dyDescent="0.2">
      <c r="A48" s="8"/>
      <c r="E48" s="192"/>
      <c r="G48" s="3"/>
      <c r="H48" s="3"/>
      <c r="I48" s="3"/>
      <c r="J48" s="3"/>
      <c r="K48" s="3"/>
      <c r="L48" s="3"/>
      <c r="M48" s="409"/>
      <c r="N48" s="409"/>
      <c r="O48" s="409"/>
      <c r="P48" s="409"/>
      <c r="Q48" s="409"/>
      <c r="R48" s="409"/>
      <c r="S48" s="409"/>
      <c r="T48" s="195"/>
      <c r="U48" s="5"/>
      <c r="V48" s="209"/>
    </row>
    <row r="49" spans="1:22" s="9" customFormat="1" x14ac:dyDescent="0.2">
      <c r="A49" s="192"/>
      <c r="E49" s="217"/>
      <c r="F49" s="218"/>
      <c r="G49" s="219"/>
      <c r="H49" s="87"/>
      <c r="I49" s="3"/>
      <c r="J49" s="3"/>
      <c r="K49" s="3"/>
      <c r="L49" s="3"/>
      <c r="M49" s="409"/>
      <c r="N49" s="409"/>
      <c r="O49" s="409"/>
      <c r="P49" s="409"/>
      <c r="Q49" s="409"/>
      <c r="R49" s="409"/>
      <c r="S49" s="409"/>
      <c r="T49" s="195"/>
      <c r="U49" s="5"/>
      <c r="V49" s="209"/>
    </row>
    <row r="50" spans="1:22" s="9" customFormat="1" x14ac:dyDescent="0.2">
      <c r="A50" s="192"/>
      <c r="E50" s="217"/>
      <c r="F50" s="218"/>
      <c r="G50" s="219"/>
      <c r="H50" s="87"/>
      <c r="I50" s="3"/>
      <c r="J50" s="3"/>
      <c r="K50" s="3"/>
      <c r="L50" s="3"/>
      <c r="M50" s="409"/>
      <c r="N50" s="409"/>
      <c r="O50" s="409"/>
      <c r="P50" s="409"/>
      <c r="Q50" s="409"/>
      <c r="R50" s="409"/>
      <c r="S50" s="409"/>
      <c r="T50" s="5"/>
      <c r="U50" s="5"/>
      <c r="V50" s="209"/>
    </row>
    <row r="51" spans="1:22" s="9" customFormat="1" x14ac:dyDescent="0.2">
      <c r="A51" s="192"/>
      <c r="E51" s="217"/>
      <c r="F51" s="218"/>
      <c r="G51" s="219"/>
      <c r="H51" s="87"/>
      <c r="I51" s="3"/>
      <c r="J51" s="3"/>
      <c r="K51" s="3"/>
      <c r="L51" s="3"/>
      <c r="M51" s="409"/>
      <c r="N51" s="409"/>
      <c r="O51" s="409"/>
      <c r="P51" s="409"/>
      <c r="Q51" s="409"/>
      <c r="R51" s="409"/>
      <c r="S51" s="409"/>
      <c r="T51" s="5"/>
      <c r="U51" s="5"/>
      <c r="V51" s="209"/>
    </row>
    <row r="52" spans="1:22" s="9" customFormat="1" x14ac:dyDescent="0.2">
      <c r="A52" s="192"/>
      <c r="E52" s="217"/>
      <c r="F52" s="218"/>
      <c r="G52" s="219"/>
      <c r="H52" s="87"/>
      <c r="I52" s="3"/>
      <c r="J52" s="3"/>
      <c r="K52" s="3"/>
      <c r="L52" s="3"/>
      <c r="M52" s="409"/>
      <c r="N52" s="409"/>
      <c r="O52" s="409"/>
      <c r="P52" s="409"/>
      <c r="Q52" s="409"/>
      <c r="R52" s="409"/>
      <c r="S52" s="409"/>
      <c r="T52" s="5"/>
      <c r="U52" s="5"/>
      <c r="V52" s="209"/>
    </row>
    <row r="53" spans="1:22" s="9" customFormat="1" x14ac:dyDescent="0.2">
      <c r="A53" s="192"/>
      <c r="E53" s="217"/>
      <c r="F53" s="218"/>
      <c r="G53" s="218"/>
      <c r="H53" s="87"/>
      <c r="I53" s="3"/>
      <c r="J53" s="3"/>
      <c r="K53" s="3"/>
      <c r="L53" s="3"/>
      <c r="M53" s="409"/>
      <c r="N53" s="409"/>
      <c r="O53" s="409"/>
      <c r="P53" s="409"/>
      <c r="Q53" s="409"/>
      <c r="R53" s="409"/>
      <c r="S53" s="409"/>
      <c r="T53" s="5"/>
      <c r="U53" s="5"/>
      <c r="V53" s="209"/>
    </row>
    <row r="54" spans="1:22" s="9" customFormat="1" x14ac:dyDescent="0.2">
      <c r="A54" s="192"/>
      <c r="E54" s="217"/>
      <c r="F54" s="218"/>
      <c r="G54" s="218"/>
      <c r="H54" s="87"/>
      <c r="I54" s="3"/>
      <c r="J54" s="3"/>
      <c r="K54" s="3"/>
      <c r="L54" s="3"/>
      <c r="M54" s="409"/>
      <c r="N54" s="409"/>
      <c r="O54" s="409"/>
      <c r="P54" s="409"/>
      <c r="Q54" s="409"/>
      <c r="R54" s="409"/>
      <c r="S54" s="409"/>
      <c r="T54" s="5"/>
      <c r="U54" s="5"/>
      <c r="V54" s="209"/>
    </row>
    <row r="55" spans="1:22" s="9" customFormat="1" x14ac:dyDescent="0.2">
      <c r="A55" s="192"/>
      <c r="E55" s="217"/>
      <c r="F55" s="218"/>
      <c r="G55" s="218"/>
      <c r="H55" s="87"/>
      <c r="I55" s="3"/>
      <c r="J55" s="3"/>
      <c r="K55" s="3"/>
      <c r="L55" s="3"/>
      <c r="M55" s="409"/>
      <c r="N55" s="409"/>
      <c r="O55" s="409"/>
      <c r="P55" s="409"/>
      <c r="Q55" s="409"/>
      <c r="R55" s="409"/>
      <c r="S55" s="409"/>
      <c r="T55" s="5"/>
      <c r="U55" s="5"/>
      <c r="V55" s="209"/>
    </row>
    <row r="56" spans="1:22" s="9" customFormat="1" x14ac:dyDescent="0.2">
      <c r="A56" s="192"/>
      <c r="E56" s="217"/>
      <c r="F56" s="218"/>
      <c r="G56" s="218"/>
      <c r="H56" s="87"/>
      <c r="I56" s="3"/>
      <c r="J56" s="3"/>
      <c r="K56" s="3"/>
      <c r="L56" s="3"/>
      <c r="M56" s="409"/>
      <c r="N56" s="409"/>
      <c r="O56" s="409"/>
      <c r="P56" s="409"/>
      <c r="Q56" s="409"/>
      <c r="R56" s="409"/>
      <c r="S56" s="409"/>
      <c r="T56" s="5"/>
      <c r="U56" s="5"/>
      <c r="V56" s="209"/>
    </row>
    <row r="57" spans="1:22" s="9" customFormat="1" x14ac:dyDescent="0.2">
      <c r="A57" s="192"/>
      <c r="E57" s="217"/>
      <c r="F57" s="218"/>
      <c r="G57" s="218"/>
      <c r="H57" s="87"/>
      <c r="I57" s="3"/>
      <c r="J57" s="3"/>
      <c r="K57" s="3"/>
      <c r="L57" s="3"/>
      <c r="M57" s="409"/>
      <c r="N57" s="409"/>
      <c r="O57" s="409"/>
      <c r="P57" s="409"/>
      <c r="Q57" s="409"/>
      <c r="R57" s="409"/>
      <c r="S57" s="409"/>
      <c r="T57" s="5"/>
      <c r="U57" s="5"/>
      <c r="V57" s="209"/>
    </row>
    <row r="58" spans="1:22" s="9" customFormat="1" x14ac:dyDescent="0.2">
      <c r="A58" s="192"/>
      <c r="E58" s="217"/>
      <c r="F58" s="218"/>
      <c r="G58" s="218"/>
      <c r="H58" s="87"/>
      <c r="I58" s="3"/>
      <c r="J58" s="3"/>
      <c r="K58" s="3"/>
      <c r="L58" s="3"/>
      <c r="M58" s="409"/>
      <c r="N58" s="409"/>
      <c r="O58" s="409"/>
      <c r="P58" s="409"/>
      <c r="Q58" s="409"/>
      <c r="R58" s="409"/>
      <c r="S58" s="409"/>
      <c r="T58" s="5"/>
      <c r="U58" s="5"/>
      <c r="V58" s="209"/>
    </row>
    <row r="59" spans="1:22" s="9" customFormat="1" x14ac:dyDescent="0.2">
      <c r="A59" s="192"/>
      <c r="E59" s="217"/>
      <c r="F59" s="218"/>
      <c r="G59" s="218"/>
      <c r="H59" s="87"/>
      <c r="I59" s="3"/>
      <c r="J59" s="3"/>
      <c r="K59" s="3"/>
      <c r="L59" s="3"/>
      <c r="M59" s="409"/>
      <c r="N59" s="409"/>
      <c r="O59" s="409"/>
      <c r="P59" s="409"/>
      <c r="Q59" s="409"/>
      <c r="R59" s="409"/>
      <c r="S59" s="409"/>
      <c r="T59" s="5"/>
      <c r="U59" s="5"/>
      <c r="V59" s="209"/>
    </row>
    <row r="60" spans="1:22" s="9" customFormat="1" x14ac:dyDescent="0.2">
      <c r="A60" s="192"/>
      <c r="E60" s="217"/>
      <c r="F60" s="218"/>
      <c r="G60" s="218"/>
      <c r="H60" s="87"/>
      <c r="I60" s="3"/>
      <c r="J60" s="3"/>
      <c r="K60" s="3"/>
      <c r="L60" s="3"/>
      <c r="M60" s="409"/>
      <c r="N60" s="409"/>
      <c r="O60" s="409"/>
      <c r="P60" s="409"/>
      <c r="Q60" s="409"/>
      <c r="R60" s="409"/>
      <c r="S60" s="409"/>
      <c r="T60" s="5"/>
      <c r="U60" s="5"/>
      <c r="V60" s="209"/>
    </row>
    <row r="61" spans="1:22" s="9" customFormat="1" x14ac:dyDescent="0.2">
      <c r="A61" s="192"/>
      <c r="E61" s="217"/>
      <c r="F61" s="218"/>
      <c r="G61" s="218"/>
      <c r="H61" s="87"/>
      <c r="I61" s="3"/>
      <c r="J61" s="3"/>
      <c r="K61" s="3"/>
      <c r="L61" s="3"/>
      <c r="M61" s="409"/>
      <c r="N61" s="409"/>
      <c r="O61" s="409"/>
      <c r="P61" s="409"/>
      <c r="Q61" s="409"/>
      <c r="R61" s="409"/>
      <c r="S61" s="409"/>
      <c r="T61" s="5"/>
      <c r="U61" s="5"/>
      <c r="V61" s="209"/>
    </row>
    <row r="62" spans="1:22" s="9" customFormat="1" x14ac:dyDescent="0.2">
      <c r="A62" s="192"/>
      <c r="E62" s="217"/>
      <c r="F62" s="218"/>
      <c r="G62" s="218"/>
      <c r="H62" s="87"/>
      <c r="I62" s="85"/>
      <c r="J62" s="3"/>
      <c r="K62" s="3"/>
      <c r="L62" s="3"/>
      <c r="M62" s="409"/>
      <c r="N62" s="409"/>
      <c r="O62" s="409"/>
      <c r="P62" s="409"/>
      <c r="Q62" s="409"/>
      <c r="R62" s="409"/>
      <c r="S62" s="409"/>
      <c r="T62" s="5"/>
      <c r="U62" s="5"/>
      <c r="V62" s="209"/>
    </row>
    <row r="63" spans="1:22" s="9" customFormat="1" x14ac:dyDescent="0.2">
      <c r="A63" s="192"/>
      <c r="E63" s="217"/>
      <c r="F63" s="218"/>
      <c r="G63" s="218"/>
      <c r="H63" s="87"/>
      <c r="I63" s="85"/>
      <c r="J63" s="3"/>
      <c r="K63" s="3"/>
      <c r="L63" s="3"/>
      <c r="M63" s="409"/>
      <c r="N63" s="409"/>
      <c r="O63" s="409"/>
      <c r="P63" s="409"/>
      <c r="Q63" s="409"/>
      <c r="R63" s="409"/>
      <c r="S63" s="409"/>
      <c r="T63" s="5"/>
      <c r="U63" s="5"/>
      <c r="V63" s="209"/>
    </row>
    <row r="64" spans="1:22" s="9" customFormat="1" x14ac:dyDescent="0.2">
      <c r="A64" s="192"/>
      <c r="E64" s="217"/>
      <c r="F64" s="218"/>
      <c r="G64" s="218"/>
      <c r="H64" s="87"/>
      <c r="I64" s="85"/>
      <c r="J64" s="3"/>
      <c r="K64" s="3"/>
      <c r="L64" s="3"/>
      <c r="M64" s="409"/>
      <c r="N64" s="409"/>
      <c r="O64" s="409"/>
      <c r="P64" s="409"/>
      <c r="Q64" s="409"/>
      <c r="R64" s="409"/>
      <c r="S64" s="409"/>
      <c r="T64" s="5"/>
      <c r="U64" s="5"/>
      <c r="V64" s="209"/>
    </row>
    <row r="65" spans="1:22" s="9" customFormat="1" x14ac:dyDescent="0.2">
      <c r="A65" s="192"/>
      <c r="E65" s="217"/>
      <c r="F65" s="218"/>
      <c r="G65" s="218"/>
      <c r="H65" s="87"/>
      <c r="I65" s="85"/>
      <c r="J65" s="3"/>
      <c r="K65" s="3"/>
      <c r="L65" s="3"/>
      <c r="M65" s="409"/>
      <c r="N65" s="409"/>
      <c r="O65" s="409"/>
      <c r="P65" s="409"/>
      <c r="Q65" s="409"/>
      <c r="R65" s="409"/>
      <c r="S65" s="409"/>
      <c r="T65" s="5"/>
      <c r="U65" s="5"/>
      <c r="V65" s="209"/>
    </row>
    <row r="66" spans="1:22" s="9" customFormat="1" x14ac:dyDescent="0.2">
      <c r="A66" s="192"/>
      <c r="E66" s="217"/>
      <c r="F66" s="218"/>
      <c r="G66" s="218"/>
      <c r="H66" s="87"/>
      <c r="I66" s="3"/>
      <c r="J66" s="3"/>
      <c r="K66" s="3"/>
      <c r="L66" s="3"/>
      <c r="M66" s="409"/>
      <c r="N66" s="409"/>
      <c r="O66" s="409"/>
      <c r="P66" s="409"/>
      <c r="Q66" s="409"/>
      <c r="R66" s="409"/>
      <c r="S66" s="409"/>
      <c r="T66" s="5"/>
      <c r="U66" s="5"/>
      <c r="V66" s="209"/>
    </row>
    <row r="67" spans="1:22" s="9" customFormat="1" x14ac:dyDescent="0.2">
      <c r="A67" s="192"/>
      <c r="E67" s="217"/>
      <c r="F67" s="218"/>
      <c r="G67" s="218"/>
      <c r="H67" s="87"/>
      <c r="I67" s="3"/>
      <c r="J67" s="3"/>
      <c r="K67" s="3"/>
      <c r="L67" s="3"/>
      <c r="M67" s="409"/>
      <c r="N67" s="409"/>
      <c r="O67" s="409"/>
      <c r="P67" s="409"/>
      <c r="Q67" s="409"/>
      <c r="R67" s="409"/>
      <c r="S67" s="409"/>
      <c r="T67" s="5"/>
      <c r="U67" s="5"/>
      <c r="V67" s="209"/>
    </row>
    <row r="68" spans="1:22" s="9" customFormat="1" x14ac:dyDescent="0.2">
      <c r="A68" s="192"/>
      <c r="E68" s="217"/>
      <c r="F68" s="218"/>
      <c r="G68" s="218"/>
      <c r="H68" s="87"/>
      <c r="I68" s="3"/>
      <c r="J68" s="3"/>
      <c r="K68" s="3"/>
      <c r="L68" s="3"/>
      <c r="M68" s="409"/>
      <c r="N68" s="409"/>
      <c r="O68" s="409"/>
      <c r="P68" s="409"/>
      <c r="Q68" s="409"/>
      <c r="R68" s="409"/>
      <c r="S68" s="409"/>
      <c r="T68" s="5"/>
      <c r="U68" s="5"/>
      <c r="V68" s="209"/>
    </row>
    <row r="69" spans="1:22" s="9" customFormat="1" x14ac:dyDescent="0.2">
      <c r="A69" s="192"/>
      <c r="E69" s="217"/>
      <c r="F69" s="218"/>
      <c r="G69" s="218"/>
      <c r="H69" s="87"/>
      <c r="I69" s="3"/>
      <c r="J69" s="3"/>
      <c r="K69" s="3"/>
      <c r="L69" s="3"/>
      <c r="M69" s="409"/>
      <c r="N69" s="409"/>
      <c r="O69" s="409"/>
      <c r="P69" s="409"/>
      <c r="Q69" s="409"/>
      <c r="R69" s="409"/>
      <c r="S69" s="409"/>
      <c r="T69" s="5"/>
      <c r="U69" s="5"/>
      <c r="V69" s="209"/>
    </row>
    <row r="70" spans="1:22" s="9" customFormat="1" x14ac:dyDescent="0.2">
      <c r="A70" s="192"/>
      <c r="E70" s="217"/>
      <c r="F70" s="218"/>
      <c r="G70" s="218"/>
      <c r="H70" s="87"/>
      <c r="I70" s="3"/>
      <c r="J70" s="3"/>
      <c r="K70" s="3"/>
      <c r="L70" s="3"/>
      <c r="M70" s="409"/>
      <c r="N70" s="409"/>
      <c r="O70" s="409"/>
      <c r="P70" s="409"/>
      <c r="Q70" s="409"/>
      <c r="R70" s="409"/>
      <c r="S70" s="409"/>
      <c r="T70" s="5"/>
      <c r="U70" s="5"/>
      <c r="V70" s="209"/>
    </row>
    <row r="71" spans="1:22" s="9" customFormat="1" x14ac:dyDescent="0.2">
      <c r="A71" s="192"/>
      <c r="E71" s="217"/>
      <c r="F71" s="218"/>
      <c r="G71" s="53"/>
      <c r="H71" s="87"/>
      <c r="I71" s="3"/>
      <c r="J71" s="3"/>
      <c r="K71" s="3"/>
      <c r="L71" s="3"/>
      <c r="M71" s="409"/>
      <c r="N71" s="409"/>
      <c r="O71" s="409"/>
      <c r="P71" s="409"/>
      <c r="Q71" s="409"/>
      <c r="R71" s="409"/>
      <c r="S71" s="409"/>
      <c r="T71" s="5"/>
      <c r="U71" s="5"/>
      <c r="V71" s="209"/>
    </row>
    <row r="72" spans="1:22" s="9" customFormat="1" x14ac:dyDescent="0.2">
      <c r="A72" s="192"/>
      <c r="E72" s="217"/>
      <c r="F72" s="218"/>
      <c r="G72" s="53"/>
      <c r="H72" s="87"/>
      <c r="I72" s="3"/>
      <c r="J72" s="3"/>
      <c r="K72" s="3"/>
      <c r="L72" s="3"/>
      <c r="M72" s="409"/>
      <c r="N72" s="409"/>
      <c r="O72" s="409"/>
      <c r="P72" s="409"/>
      <c r="Q72" s="409"/>
      <c r="R72" s="409"/>
      <c r="S72" s="409"/>
      <c r="T72" s="5"/>
      <c r="U72" s="5"/>
      <c r="V72" s="209"/>
    </row>
    <row r="73" spans="1:22" s="9" customFormat="1" x14ac:dyDescent="0.2">
      <c r="A73" s="192"/>
      <c r="E73" s="217"/>
      <c r="F73" s="218"/>
      <c r="G73" s="53"/>
      <c r="H73" s="87"/>
      <c r="I73" s="3"/>
      <c r="J73" s="3"/>
      <c r="K73" s="3"/>
      <c r="L73" s="3"/>
      <c r="M73" s="409"/>
      <c r="N73" s="409"/>
      <c r="O73" s="409"/>
      <c r="P73" s="409"/>
      <c r="Q73" s="409"/>
      <c r="R73" s="409"/>
      <c r="S73" s="409"/>
      <c r="T73" s="5"/>
      <c r="U73" s="5"/>
      <c r="V73" s="209"/>
    </row>
    <row r="74" spans="1:22" s="9" customFormat="1" x14ac:dyDescent="0.2">
      <c r="A74" s="192"/>
      <c r="E74" s="217"/>
      <c r="F74" s="218"/>
      <c r="G74" s="53"/>
      <c r="H74" s="87"/>
      <c r="I74" s="3"/>
      <c r="J74" s="3"/>
      <c r="K74" s="3"/>
      <c r="L74" s="3"/>
      <c r="M74" s="409"/>
      <c r="N74" s="409"/>
      <c r="O74" s="409"/>
      <c r="P74" s="409"/>
      <c r="Q74" s="409"/>
      <c r="R74" s="409"/>
      <c r="S74" s="409"/>
      <c r="T74" s="5"/>
      <c r="U74" s="5"/>
      <c r="V74" s="209"/>
    </row>
    <row r="75" spans="1:22" s="9" customFormat="1" x14ac:dyDescent="0.2">
      <c r="A75" s="192"/>
      <c r="E75" s="217"/>
      <c r="F75" s="218"/>
      <c r="G75" s="53"/>
      <c r="H75" s="87"/>
      <c r="I75" s="3"/>
      <c r="J75" s="3"/>
      <c r="K75" s="3"/>
      <c r="L75" s="3"/>
      <c r="M75" s="409"/>
      <c r="N75" s="409"/>
      <c r="O75" s="409"/>
      <c r="P75" s="409"/>
      <c r="Q75" s="409"/>
      <c r="R75" s="409"/>
      <c r="S75" s="409"/>
      <c r="T75" s="5"/>
      <c r="U75" s="5"/>
      <c r="V75" s="209"/>
    </row>
    <row r="76" spans="1:22" s="9" customFormat="1" x14ac:dyDescent="0.2">
      <c r="A76" s="192"/>
      <c r="E76" s="217"/>
      <c r="F76" s="218"/>
      <c r="G76" s="53"/>
      <c r="H76" s="87"/>
      <c r="I76" s="3"/>
      <c r="J76" s="3"/>
      <c r="K76" s="3"/>
      <c r="L76" s="3"/>
      <c r="M76" s="409"/>
      <c r="N76" s="409"/>
      <c r="O76" s="409"/>
      <c r="P76" s="409"/>
      <c r="Q76" s="409"/>
      <c r="R76" s="409"/>
      <c r="S76" s="409"/>
      <c r="T76" s="5"/>
      <c r="U76" s="5"/>
      <c r="V76" s="209"/>
    </row>
    <row r="77" spans="1:22" s="9" customFormat="1" x14ac:dyDescent="0.2">
      <c r="A77" s="192"/>
      <c r="E77" s="217"/>
      <c r="F77" s="218"/>
      <c r="G77" s="53"/>
      <c r="H77" s="87"/>
      <c r="I77" s="3"/>
      <c r="J77" s="3"/>
      <c r="K77" s="3"/>
      <c r="L77" s="3"/>
      <c r="M77" s="409"/>
      <c r="N77" s="409"/>
      <c r="O77" s="409"/>
      <c r="P77" s="409"/>
      <c r="Q77" s="409"/>
      <c r="R77" s="409"/>
      <c r="S77" s="409"/>
      <c r="T77" s="5"/>
      <c r="U77" s="5"/>
      <c r="V77" s="209"/>
    </row>
    <row r="78" spans="1:22" s="9" customFormat="1" x14ac:dyDescent="0.2">
      <c r="A78" s="192"/>
      <c r="E78" s="217"/>
      <c r="F78" s="218"/>
      <c r="G78" s="53"/>
      <c r="H78" s="87"/>
      <c r="I78" s="3"/>
      <c r="J78" s="3"/>
      <c r="K78" s="3"/>
      <c r="L78" s="3"/>
      <c r="M78" s="409"/>
      <c r="N78" s="409"/>
      <c r="O78" s="409"/>
      <c r="P78" s="409"/>
      <c r="Q78" s="409"/>
      <c r="R78" s="409"/>
      <c r="S78" s="409"/>
      <c r="T78" s="5"/>
      <c r="U78" s="5"/>
      <c r="V78" s="209"/>
    </row>
    <row r="79" spans="1:22" s="9" customFormat="1" x14ac:dyDescent="0.2">
      <c r="A79" s="192"/>
      <c r="E79" s="217"/>
      <c r="F79" s="218"/>
      <c r="G79" s="53"/>
      <c r="H79" s="87"/>
      <c r="I79" s="3"/>
      <c r="J79" s="3"/>
      <c r="K79" s="3"/>
      <c r="L79" s="3"/>
      <c r="M79" s="409"/>
      <c r="N79" s="409"/>
      <c r="O79" s="409"/>
      <c r="P79" s="409"/>
      <c r="Q79" s="409"/>
      <c r="R79" s="409"/>
      <c r="S79" s="409"/>
      <c r="T79" s="5"/>
      <c r="U79" s="5"/>
      <c r="V79" s="209"/>
    </row>
    <row r="80" spans="1:22" s="9" customFormat="1" x14ac:dyDescent="0.2">
      <c r="A80" s="192"/>
      <c r="E80" s="217"/>
      <c r="F80" s="218"/>
      <c r="G80" s="53"/>
      <c r="H80" s="87"/>
      <c r="I80" s="3"/>
      <c r="J80" s="3"/>
      <c r="K80" s="3"/>
      <c r="L80" s="3"/>
      <c r="M80" s="409"/>
      <c r="N80" s="409"/>
      <c r="O80" s="409"/>
      <c r="P80" s="409"/>
      <c r="Q80" s="409"/>
      <c r="R80" s="409"/>
      <c r="S80" s="409"/>
      <c r="T80" s="5"/>
      <c r="U80" s="5"/>
      <c r="V80" s="209"/>
    </row>
    <row r="81" spans="1:25" s="9" customFormat="1" x14ac:dyDescent="0.2">
      <c r="A81" s="192"/>
      <c r="E81" s="217"/>
      <c r="F81" s="218"/>
      <c r="G81" s="53"/>
      <c r="H81" s="87"/>
      <c r="I81" s="3"/>
      <c r="J81" s="3"/>
      <c r="K81" s="3"/>
      <c r="L81" s="3"/>
      <c r="M81" s="409"/>
      <c r="N81" s="409"/>
      <c r="O81" s="409"/>
      <c r="P81" s="409"/>
      <c r="Q81" s="409"/>
      <c r="R81" s="409"/>
      <c r="S81" s="409"/>
      <c r="T81" s="5"/>
      <c r="U81" s="5"/>
      <c r="V81" s="209"/>
    </row>
    <row r="82" spans="1:25" s="9" customFormat="1" x14ac:dyDescent="0.2">
      <c r="A82" s="192"/>
      <c r="E82" s="217"/>
      <c r="F82" s="218"/>
      <c r="G82" s="53"/>
      <c r="H82" s="87"/>
      <c r="I82" s="3"/>
      <c r="J82" s="3"/>
      <c r="K82" s="3"/>
      <c r="L82" s="3"/>
      <c r="M82" s="409"/>
      <c r="N82" s="409"/>
      <c r="O82" s="409"/>
      <c r="P82" s="409"/>
      <c r="Q82" s="409"/>
      <c r="R82" s="409"/>
      <c r="S82" s="409"/>
      <c r="T82" s="5"/>
      <c r="U82" s="5"/>
      <c r="V82" s="209"/>
    </row>
    <row r="83" spans="1:25" s="9" customFormat="1" x14ac:dyDescent="0.2">
      <c r="A83" s="192"/>
      <c r="E83" s="206"/>
      <c r="F83" s="218"/>
      <c r="G83" s="53"/>
      <c r="H83" s="87"/>
      <c r="I83" s="3"/>
      <c r="J83" s="3"/>
      <c r="K83" s="3"/>
      <c r="L83" s="3"/>
      <c r="M83" s="409"/>
      <c r="N83" s="409"/>
      <c r="O83" s="409"/>
      <c r="P83" s="409"/>
      <c r="Q83" s="409"/>
      <c r="R83" s="409"/>
      <c r="S83" s="409"/>
      <c r="T83" s="5"/>
      <c r="U83" s="5"/>
      <c r="V83" s="209"/>
    </row>
    <row r="84" spans="1:25" s="9" customFormat="1" x14ac:dyDescent="0.2">
      <c r="A84" s="192"/>
      <c r="E84" s="206"/>
      <c r="F84" s="3"/>
      <c r="G84" s="3"/>
      <c r="H84" s="87"/>
      <c r="I84" s="3"/>
      <c r="J84" s="3"/>
      <c r="K84" s="3"/>
      <c r="L84" s="3"/>
      <c r="M84" s="409"/>
      <c r="N84" s="409"/>
      <c r="O84" s="409"/>
      <c r="P84" s="409"/>
      <c r="Q84" s="409"/>
      <c r="R84" s="409"/>
      <c r="S84" s="409"/>
      <c r="T84" s="5"/>
      <c r="U84" s="5"/>
      <c r="V84" s="209"/>
    </row>
    <row r="85" spans="1:25" s="9" customFormat="1" x14ac:dyDescent="0.2">
      <c r="A85" s="192"/>
      <c r="E85" s="206"/>
      <c r="F85" s="3"/>
      <c r="G85" s="3"/>
      <c r="H85" s="3"/>
      <c r="I85" s="3"/>
      <c r="J85" s="3"/>
      <c r="K85" s="3"/>
      <c r="L85" s="3"/>
      <c r="M85" s="409"/>
      <c r="N85" s="409"/>
      <c r="O85" s="409"/>
      <c r="P85" s="409"/>
      <c r="Q85" s="409"/>
      <c r="R85" s="409"/>
      <c r="S85" s="409"/>
      <c r="T85" s="5"/>
      <c r="U85" s="5"/>
      <c r="V85" s="209"/>
    </row>
    <row r="86" spans="1:25" s="9" customFormat="1" x14ac:dyDescent="0.2">
      <c r="A86" s="192"/>
      <c r="E86" s="206"/>
      <c r="F86" s="3"/>
      <c r="G86" s="3"/>
      <c r="H86" s="3"/>
      <c r="I86" s="3"/>
      <c r="J86" s="3"/>
      <c r="K86" s="3"/>
      <c r="L86" s="3"/>
      <c r="M86" s="409"/>
      <c r="N86" s="409"/>
      <c r="O86" s="409"/>
      <c r="P86" s="409"/>
      <c r="Q86" s="409"/>
      <c r="R86" s="409"/>
      <c r="S86" s="409"/>
      <c r="T86" s="5"/>
      <c r="U86" s="5"/>
      <c r="V86" s="209"/>
    </row>
    <row r="87" spans="1:25" s="9" customFormat="1" x14ac:dyDescent="0.2">
      <c r="A87" s="3"/>
      <c r="E87" s="206"/>
      <c r="F87" s="3"/>
      <c r="G87" s="3"/>
      <c r="H87" s="3"/>
      <c r="I87" s="3"/>
      <c r="J87" s="3"/>
      <c r="K87" s="3"/>
      <c r="L87" s="3"/>
      <c r="M87" s="409"/>
      <c r="N87" s="409"/>
      <c r="O87" s="409"/>
      <c r="P87" s="409"/>
      <c r="Q87" s="409"/>
      <c r="R87" s="409"/>
      <c r="S87" s="409"/>
      <c r="T87" s="5"/>
      <c r="U87" s="5"/>
      <c r="V87" s="209"/>
    </row>
    <row r="88" spans="1:25" s="9" customFormat="1" x14ac:dyDescent="0.2">
      <c r="A88" s="3"/>
      <c r="E88" s="92"/>
      <c r="F88" s="3"/>
      <c r="G88" s="3"/>
      <c r="H88" s="3"/>
      <c r="I88" s="3"/>
      <c r="J88" s="3"/>
      <c r="K88" s="3"/>
      <c r="L88" s="3"/>
      <c r="M88" s="409"/>
      <c r="N88" s="409"/>
      <c r="O88" s="409"/>
      <c r="P88" s="409"/>
      <c r="Q88" s="409"/>
      <c r="R88" s="409"/>
      <c r="S88" s="409"/>
      <c r="T88" s="5"/>
      <c r="U88" s="5"/>
      <c r="V88" s="209"/>
    </row>
    <row r="89" spans="1:25" s="208" customFormat="1" x14ac:dyDescent="0.2">
      <c r="A89" s="207"/>
      <c r="E89" s="220"/>
      <c r="F89" s="207"/>
      <c r="G89" s="207"/>
      <c r="H89" s="207"/>
      <c r="I89" s="207"/>
      <c r="J89" s="207"/>
      <c r="K89" s="207"/>
      <c r="L89" s="207"/>
      <c r="M89" s="409"/>
      <c r="N89" s="409"/>
      <c r="O89" s="409"/>
      <c r="P89" s="409"/>
      <c r="Q89" s="409"/>
      <c r="R89" s="409"/>
      <c r="S89" s="409"/>
      <c r="T89" s="5"/>
      <c r="U89" s="5"/>
      <c r="V89" s="209"/>
      <c r="W89" s="103"/>
      <c r="X89" s="103"/>
      <c r="Y89" s="103"/>
    </row>
    <row r="90" spans="1:25" s="208" customFormat="1" x14ac:dyDescent="0.2">
      <c r="A90" s="207"/>
      <c r="B90" s="221"/>
      <c r="C90" s="207"/>
      <c r="D90" s="222"/>
      <c r="E90" s="220"/>
      <c r="F90" s="207"/>
      <c r="G90" s="207"/>
      <c r="H90" s="207"/>
      <c r="I90" s="207"/>
      <c r="J90" s="207"/>
      <c r="K90" s="207"/>
      <c r="L90" s="207"/>
      <c r="M90" s="409"/>
      <c r="N90" s="409"/>
      <c r="O90" s="409"/>
      <c r="P90" s="409"/>
      <c r="Q90" s="409"/>
      <c r="R90" s="409"/>
      <c r="S90" s="409"/>
      <c r="T90" s="5"/>
      <c r="U90" s="5"/>
      <c r="V90" s="209"/>
      <c r="W90" s="103"/>
      <c r="X90" s="103"/>
      <c r="Y90" s="103"/>
    </row>
    <row r="91" spans="1:25" s="208" customFormat="1" x14ac:dyDescent="0.2">
      <c r="A91" s="207"/>
      <c r="B91" s="221"/>
      <c r="C91" s="207"/>
      <c r="D91" s="222"/>
      <c r="E91" s="220"/>
      <c r="F91" s="207"/>
      <c r="G91" s="207"/>
      <c r="H91" s="207"/>
      <c r="I91" s="207"/>
      <c r="J91" s="207"/>
      <c r="K91" s="207"/>
      <c r="L91" s="207"/>
      <c r="M91" s="409"/>
      <c r="N91" s="409"/>
      <c r="O91" s="409"/>
      <c r="P91" s="409"/>
      <c r="Q91" s="409"/>
      <c r="R91" s="409"/>
      <c r="S91" s="409"/>
      <c r="T91" s="5"/>
      <c r="U91" s="5"/>
      <c r="V91" s="209"/>
      <c r="W91" s="103"/>
      <c r="X91" s="103"/>
      <c r="Y91" s="103"/>
    </row>
    <row r="92" spans="1:25" s="208" customFormat="1" x14ac:dyDescent="0.2">
      <c r="A92" s="207"/>
      <c r="B92" s="221"/>
      <c r="C92" s="207"/>
      <c r="D92" s="222"/>
      <c r="E92" s="220"/>
      <c r="F92" s="207"/>
      <c r="G92" s="207"/>
      <c r="H92" s="207"/>
      <c r="I92" s="207"/>
      <c r="J92" s="207"/>
      <c r="K92" s="207"/>
      <c r="L92" s="207"/>
      <c r="M92" s="409"/>
      <c r="N92" s="409"/>
      <c r="O92" s="409"/>
      <c r="P92" s="409"/>
      <c r="Q92" s="409"/>
      <c r="R92" s="409"/>
      <c r="S92" s="409"/>
      <c r="T92" s="5"/>
      <c r="U92" s="5"/>
      <c r="V92" s="209"/>
      <c r="W92" s="103"/>
      <c r="X92" s="103"/>
      <c r="Y92" s="103"/>
    </row>
    <row r="93" spans="1:25" s="208" customFormat="1" x14ac:dyDescent="0.2">
      <c r="A93" s="207"/>
      <c r="B93" s="221"/>
      <c r="C93" s="207"/>
      <c r="D93" s="222"/>
      <c r="E93" s="220"/>
      <c r="F93" s="207"/>
      <c r="G93" s="207"/>
      <c r="H93" s="207"/>
      <c r="I93" s="207"/>
      <c r="J93" s="207"/>
      <c r="K93" s="207"/>
      <c r="L93" s="207"/>
      <c r="M93" s="409"/>
      <c r="N93" s="409"/>
      <c r="O93" s="409"/>
      <c r="P93" s="409"/>
      <c r="Q93" s="409"/>
      <c r="R93" s="409"/>
      <c r="S93" s="409"/>
      <c r="T93" s="5"/>
      <c r="U93" s="5"/>
      <c r="V93" s="209"/>
      <c r="W93" s="103"/>
      <c r="X93" s="103"/>
      <c r="Y93" s="103"/>
    </row>
    <row r="94" spans="1:25" s="208" customFormat="1" x14ac:dyDescent="0.2">
      <c r="A94" s="207"/>
      <c r="B94" s="221"/>
      <c r="C94" s="207"/>
      <c r="D94" s="222"/>
      <c r="E94" s="220"/>
      <c r="F94" s="207"/>
      <c r="G94" s="207"/>
      <c r="H94" s="207"/>
      <c r="I94" s="207"/>
      <c r="J94" s="207"/>
      <c r="K94" s="207"/>
      <c r="L94" s="207"/>
      <c r="M94" s="409"/>
      <c r="N94" s="409"/>
      <c r="O94" s="409"/>
      <c r="P94" s="409"/>
      <c r="Q94" s="409"/>
      <c r="R94" s="409"/>
      <c r="S94" s="409"/>
      <c r="T94" s="5"/>
      <c r="U94" s="5"/>
      <c r="V94" s="209"/>
      <c r="W94" s="103"/>
      <c r="X94" s="103"/>
      <c r="Y94" s="103"/>
    </row>
    <row r="95" spans="1:25" s="208" customFormat="1" x14ac:dyDescent="0.2">
      <c r="A95" s="207"/>
      <c r="B95" s="221"/>
      <c r="C95" s="207"/>
      <c r="D95" s="222"/>
      <c r="E95" s="220"/>
      <c r="F95" s="207"/>
      <c r="G95" s="207"/>
      <c r="H95" s="207"/>
      <c r="I95" s="207"/>
      <c r="J95" s="207"/>
      <c r="K95" s="207"/>
      <c r="L95" s="207"/>
      <c r="M95" s="409"/>
      <c r="N95" s="409"/>
      <c r="O95" s="409"/>
      <c r="P95" s="409"/>
      <c r="Q95" s="409"/>
      <c r="R95" s="409"/>
      <c r="S95" s="409"/>
      <c r="T95" s="5"/>
      <c r="U95" s="5"/>
      <c r="V95" s="209"/>
      <c r="W95" s="103"/>
      <c r="X95" s="103"/>
      <c r="Y95" s="103"/>
    </row>
    <row r="96" spans="1:25" s="208" customFormat="1" x14ac:dyDescent="0.2">
      <c r="A96" s="207"/>
      <c r="B96" s="221"/>
      <c r="C96" s="207"/>
      <c r="D96" s="222"/>
      <c r="E96" s="220"/>
      <c r="F96" s="207"/>
      <c r="G96" s="207"/>
      <c r="H96" s="207"/>
      <c r="I96" s="207"/>
      <c r="J96" s="207"/>
      <c r="K96" s="207"/>
      <c r="L96" s="207"/>
      <c r="M96" s="409"/>
      <c r="N96" s="409"/>
      <c r="O96" s="409"/>
      <c r="P96" s="409"/>
      <c r="Q96" s="409"/>
      <c r="R96" s="409"/>
      <c r="S96" s="409"/>
      <c r="T96" s="5"/>
      <c r="U96" s="5"/>
      <c r="V96" s="209"/>
      <c r="W96" s="103"/>
      <c r="X96" s="103"/>
      <c r="Y96" s="103"/>
    </row>
    <row r="97" spans="1:25" s="208" customFormat="1" x14ac:dyDescent="0.2">
      <c r="A97" s="207"/>
      <c r="B97" s="221"/>
      <c r="C97" s="207"/>
      <c r="D97" s="222"/>
      <c r="E97" s="220"/>
      <c r="F97" s="207"/>
      <c r="G97" s="207"/>
      <c r="H97" s="207"/>
      <c r="I97" s="207"/>
      <c r="J97" s="207"/>
      <c r="K97" s="207"/>
      <c r="L97" s="207"/>
      <c r="M97" s="409"/>
      <c r="N97" s="409"/>
      <c r="O97" s="409"/>
      <c r="P97" s="409"/>
      <c r="Q97" s="409"/>
      <c r="R97" s="409"/>
      <c r="S97" s="409"/>
      <c r="T97" s="103"/>
      <c r="U97" s="209"/>
      <c r="V97" s="209"/>
      <c r="W97" s="103"/>
      <c r="X97" s="103"/>
      <c r="Y97" s="103"/>
    </row>
    <row r="98" spans="1:25" s="208" customFormat="1" x14ac:dyDescent="0.2">
      <c r="A98" s="207"/>
      <c r="B98" s="221"/>
      <c r="C98" s="207"/>
      <c r="D98" s="222"/>
      <c r="E98" s="220"/>
      <c r="F98" s="207"/>
      <c r="G98" s="207"/>
      <c r="H98" s="207"/>
      <c r="I98" s="207"/>
      <c r="J98" s="207"/>
      <c r="K98" s="207"/>
      <c r="L98" s="207"/>
      <c r="M98" s="409"/>
      <c r="N98" s="409"/>
      <c r="O98" s="409"/>
      <c r="P98" s="409"/>
      <c r="Q98" s="409"/>
      <c r="R98" s="409"/>
      <c r="S98" s="409"/>
      <c r="T98" s="103"/>
      <c r="U98" s="209"/>
      <c r="V98" s="209"/>
      <c r="W98" s="103"/>
      <c r="X98" s="103"/>
      <c r="Y98" s="103"/>
    </row>
    <row r="99" spans="1:25" s="208" customFormat="1" x14ac:dyDescent="0.2">
      <c r="A99" s="207"/>
      <c r="B99" s="221"/>
      <c r="C99" s="207"/>
      <c r="D99" s="222"/>
      <c r="E99" s="220"/>
      <c r="F99" s="207"/>
      <c r="G99" s="207"/>
      <c r="H99" s="207"/>
      <c r="I99" s="207"/>
      <c r="J99" s="207"/>
      <c r="K99" s="207"/>
      <c r="L99" s="207"/>
      <c r="M99" s="409"/>
      <c r="N99" s="409"/>
      <c r="O99" s="409"/>
      <c r="P99" s="409"/>
      <c r="Q99" s="409"/>
      <c r="R99" s="409"/>
      <c r="S99" s="409"/>
      <c r="T99" s="103"/>
      <c r="U99" s="209"/>
      <c r="V99" s="209"/>
      <c r="W99" s="103"/>
      <c r="X99" s="103"/>
      <c r="Y99" s="103"/>
    </row>
    <row r="100" spans="1:25" s="208" customFormat="1" x14ac:dyDescent="0.2">
      <c r="A100" s="207"/>
      <c r="B100" s="221"/>
      <c r="C100" s="207"/>
      <c r="D100" s="222"/>
      <c r="E100" s="220"/>
      <c r="F100" s="207"/>
      <c r="G100" s="207"/>
      <c r="H100" s="207"/>
      <c r="I100" s="207"/>
      <c r="J100" s="207"/>
      <c r="K100" s="207"/>
      <c r="L100" s="207"/>
      <c r="M100" s="409"/>
      <c r="N100" s="409"/>
      <c r="O100" s="409"/>
      <c r="P100" s="409"/>
      <c r="Q100" s="409"/>
      <c r="R100" s="409"/>
      <c r="S100" s="409"/>
      <c r="T100" s="103"/>
      <c r="U100" s="209"/>
      <c r="V100" s="209"/>
      <c r="W100" s="103"/>
      <c r="X100" s="103"/>
      <c r="Y100" s="103"/>
    </row>
    <row r="101" spans="1:25" s="208" customFormat="1" x14ac:dyDescent="0.2">
      <c r="A101" s="207"/>
      <c r="B101" s="221"/>
      <c r="C101" s="207"/>
      <c r="D101" s="222"/>
      <c r="E101" s="220"/>
      <c r="F101" s="207"/>
      <c r="G101" s="207"/>
      <c r="H101" s="207"/>
      <c r="I101" s="207"/>
      <c r="J101" s="207"/>
      <c r="K101" s="207"/>
      <c r="L101" s="207"/>
      <c r="M101" s="409"/>
      <c r="N101" s="409"/>
      <c r="O101" s="409"/>
      <c r="P101" s="409"/>
      <c r="Q101" s="409"/>
      <c r="R101" s="409"/>
      <c r="S101" s="409"/>
      <c r="T101" s="103"/>
      <c r="U101" s="209"/>
      <c r="V101" s="209"/>
      <c r="W101" s="103"/>
      <c r="X101" s="103"/>
      <c r="Y101" s="103"/>
    </row>
    <row r="102" spans="1:25" s="208" customFormat="1" x14ac:dyDescent="0.2">
      <c r="A102" s="207"/>
      <c r="B102" s="221"/>
      <c r="C102" s="207"/>
      <c r="D102" s="222"/>
      <c r="E102" s="220"/>
      <c r="F102" s="207"/>
      <c r="G102" s="207"/>
      <c r="H102" s="207"/>
      <c r="I102" s="207"/>
      <c r="J102" s="207"/>
      <c r="K102" s="207"/>
      <c r="L102" s="207"/>
      <c r="M102" s="409"/>
      <c r="N102" s="409"/>
      <c r="O102" s="409"/>
      <c r="P102" s="409"/>
      <c r="Q102" s="409"/>
      <c r="R102" s="409"/>
      <c r="S102" s="409"/>
      <c r="T102" s="103"/>
      <c r="U102" s="209"/>
      <c r="V102" s="209"/>
      <c r="W102" s="103"/>
      <c r="X102" s="103"/>
      <c r="Y102" s="103"/>
    </row>
    <row r="103" spans="1:25" s="208" customFormat="1" x14ac:dyDescent="0.2">
      <c r="A103" s="207"/>
      <c r="B103" s="221"/>
      <c r="C103" s="207"/>
      <c r="D103" s="222"/>
      <c r="E103" s="220"/>
      <c r="F103" s="207"/>
      <c r="G103" s="207"/>
      <c r="H103" s="207"/>
      <c r="I103" s="207"/>
      <c r="J103" s="207"/>
      <c r="K103" s="207"/>
      <c r="L103" s="207"/>
      <c r="M103" s="409"/>
      <c r="N103" s="409"/>
      <c r="O103" s="409"/>
      <c r="P103" s="409"/>
      <c r="Q103" s="409"/>
      <c r="R103" s="409"/>
      <c r="S103" s="409"/>
      <c r="T103" s="103"/>
      <c r="U103" s="209"/>
      <c r="V103" s="209"/>
      <c r="W103" s="103"/>
      <c r="X103" s="103"/>
      <c r="Y103" s="103"/>
    </row>
    <row r="104" spans="1:25" s="208" customFormat="1" x14ac:dyDescent="0.2">
      <c r="A104" s="207"/>
      <c r="B104" s="221"/>
      <c r="C104" s="207"/>
      <c r="D104" s="222"/>
      <c r="E104" s="220"/>
      <c r="F104" s="207"/>
      <c r="G104" s="207"/>
      <c r="H104" s="207"/>
      <c r="I104" s="207"/>
      <c r="J104" s="207"/>
      <c r="K104" s="207"/>
      <c r="L104" s="207"/>
      <c r="M104" s="409"/>
      <c r="N104" s="409"/>
      <c r="O104" s="409"/>
      <c r="P104" s="409"/>
      <c r="Q104" s="409"/>
      <c r="R104" s="409"/>
      <c r="S104" s="409"/>
      <c r="T104" s="103"/>
      <c r="U104" s="209"/>
      <c r="V104" s="209"/>
      <c r="W104" s="103"/>
      <c r="X104" s="103"/>
      <c r="Y104" s="103"/>
    </row>
    <row r="105" spans="1:25" s="208" customFormat="1" x14ac:dyDescent="0.2">
      <c r="A105" s="207"/>
      <c r="B105" s="221"/>
      <c r="C105" s="207"/>
      <c r="D105" s="222"/>
      <c r="E105" s="220"/>
      <c r="F105" s="207"/>
      <c r="G105" s="207"/>
      <c r="H105" s="207"/>
      <c r="I105" s="207"/>
      <c r="J105" s="207"/>
      <c r="K105" s="207"/>
      <c r="L105" s="207"/>
      <c r="M105" s="409"/>
      <c r="N105" s="409"/>
      <c r="O105" s="409"/>
      <c r="P105" s="409"/>
      <c r="Q105" s="409"/>
      <c r="R105" s="409"/>
      <c r="S105" s="409"/>
      <c r="T105" s="103"/>
      <c r="U105" s="209"/>
      <c r="V105" s="209"/>
      <c r="W105" s="103"/>
      <c r="X105" s="103"/>
      <c r="Y105" s="103"/>
    </row>
    <row r="106" spans="1:25" s="208" customFormat="1" x14ac:dyDescent="0.2">
      <c r="A106" s="207"/>
      <c r="B106" s="221"/>
      <c r="C106" s="207"/>
      <c r="D106" s="222"/>
      <c r="E106" s="220"/>
      <c r="F106" s="207"/>
      <c r="G106" s="207"/>
      <c r="H106" s="207"/>
      <c r="I106" s="207"/>
      <c r="J106" s="207"/>
      <c r="K106" s="207"/>
      <c r="L106" s="207"/>
      <c r="M106" s="409"/>
      <c r="N106" s="409"/>
      <c r="O106" s="409"/>
      <c r="P106" s="409"/>
      <c r="Q106" s="409"/>
      <c r="R106" s="409"/>
      <c r="S106" s="409"/>
      <c r="T106" s="103"/>
      <c r="U106" s="209"/>
      <c r="V106" s="209"/>
      <c r="W106" s="103"/>
      <c r="X106" s="103"/>
      <c r="Y106" s="103"/>
    </row>
    <row r="107" spans="1:25" s="208" customFormat="1" x14ac:dyDescent="0.2">
      <c r="A107" s="207"/>
      <c r="B107" s="221"/>
      <c r="C107" s="207"/>
      <c r="D107" s="222"/>
      <c r="E107" s="220"/>
      <c r="F107" s="207"/>
      <c r="G107" s="207"/>
      <c r="H107" s="207"/>
      <c r="I107" s="207"/>
      <c r="J107" s="207"/>
      <c r="K107" s="207"/>
      <c r="L107" s="207"/>
      <c r="M107" s="409"/>
      <c r="N107" s="409"/>
      <c r="O107" s="409"/>
      <c r="P107" s="409"/>
      <c r="Q107" s="409"/>
      <c r="R107" s="409"/>
      <c r="S107" s="409"/>
      <c r="T107" s="103"/>
      <c r="U107" s="209"/>
      <c r="V107" s="209"/>
      <c r="W107" s="103"/>
      <c r="X107" s="103"/>
      <c r="Y107" s="103"/>
    </row>
    <row r="108" spans="1:25" s="208" customFormat="1" x14ac:dyDescent="0.2">
      <c r="A108" s="207"/>
      <c r="B108" s="221"/>
      <c r="C108" s="207"/>
      <c r="D108" s="222"/>
      <c r="E108" s="220"/>
      <c r="F108" s="207"/>
      <c r="G108" s="207"/>
      <c r="H108" s="207"/>
      <c r="I108" s="207"/>
      <c r="J108" s="207"/>
      <c r="K108" s="207"/>
      <c r="L108" s="207"/>
      <c r="M108" s="409"/>
      <c r="N108" s="409"/>
      <c r="O108" s="409"/>
      <c r="P108" s="409"/>
      <c r="Q108" s="409"/>
      <c r="R108" s="409"/>
      <c r="S108" s="409"/>
      <c r="T108" s="103"/>
      <c r="U108" s="209"/>
      <c r="V108" s="209"/>
      <c r="W108" s="103"/>
      <c r="X108" s="103"/>
      <c r="Y108" s="103"/>
    </row>
    <row r="109" spans="1:25" s="208" customFormat="1" x14ac:dyDescent="0.2">
      <c r="A109" s="207"/>
      <c r="B109" s="221"/>
      <c r="C109" s="207"/>
      <c r="D109" s="222"/>
      <c r="E109" s="220"/>
      <c r="F109" s="207"/>
      <c r="G109" s="207"/>
      <c r="H109" s="207"/>
      <c r="I109" s="207"/>
      <c r="J109" s="207"/>
      <c r="K109" s="207"/>
      <c r="L109" s="207"/>
      <c r="M109" s="409"/>
      <c r="N109" s="409"/>
      <c r="O109" s="409"/>
      <c r="P109" s="409"/>
      <c r="Q109" s="409"/>
      <c r="R109" s="409"/>
      <c r="S109" s="409"/>
      <c r="T109" s="103"/>
      <c r="U109" s="209"/>
      <c r="V109" s="209"/>
      <c r="W109" s="103"/>
      <c r="X109" s="103"/>
      <c r="Y109" s="103"/>
    </row>
    <row r="110" spans="1:25" s="208" customFormat="1" x14ac:dyDescent="0.2">
      <c r="A110" s="207"/>
      <c r="B110" s="221"/>
      <c r="C110" s="207"/>
      <c r="D110" s="222"/>
      <c r="E110" s="220"/>
      <c r="F110" s="207"/>
      <c r="G110" s="207"/>
      <c r="H110" s="207"/>
      <c r="I110" s="207"/>
      <c r="J110" s="207"/>
      <c r="K110" s="207"/>
      <c r="L110" s="207"/>
      <c r="M110" s="409"/>
      <c r="N110" s="409"/>
      <c r="O110" s="409"/>
      <c r="P110" s="409"/>
      <c r="Q110" s="409"/>
      <c r="R110" s="409"/>
      <c r="S110" s="409"/>
      <c r="T110" s="103"/>
      <c r="U110" s="209"/>
      <c r="V110" s="209"/>
      <c r="W110" s="103"/>
      <c r="X110" s="103"/>
      <c r="Y110" s="103"/>
    </row>
    <row r="111" spans="1:25" s="208" customFormat="1" x14ac:dyDescent="0.2">
      <c r="A111" s="207"/>
      <c r="B111" s="221"/>
      <c r="C111" s="207"/>
      <c r="D111" s="222"/>
      <c r="E111" s="220"/>
      <c r="F111" s="207"/>
      <c r="G111" s="207"/>
      <c r="H111" s="207"/>
      <c r="I111" s="207"/>
      <c r="J111" s="207"/>
      <c r="K111" s="207"/>
      <c r="L111" s="207"/>
      <c r="M111" s="409"/>
      <c r="N111" s="409"/>
      <c r="O111" s="409"/>
      <c r="P111" s="409"/>
      <c r="Q111" s="409"/>
      <c r="R111" s="409"/>
      <c r="S111" s="409"/>
      <c r="T111" s="103"/>
      <c r="U111" s="209"/>
      <c r="V111" s="209"/>
      <c r="W111" s="103"/>
      <c r="X111" s="103"/>
      <c r="Y111" s="103"/>
    </row>
    <row r="112" spans="1:25" s="208" customFormat="1" x14ac:dyDescent="0.2">
      <c r="A112" s="207"/>
      <c r="B112" s="221"/>
      <c r="C112" s="207"/>
      <c r="D112" s="222"/>
      <c r="E112" s="220"/>
      <c r="F112" s="207"/>
      <c r="G112" s="207"/>
      <c r="H112" s="207"/>
      <c r="I112" s="207"/>
      <c r="J112" s="207"/>
      <c r="K112" s="207"/>
      <c r="L112" s="207"/>
      <c r="M112" s="409"/>
      <c r="N112" s="409"/>
      <c r="O112" s="409"/>
      <c r="P112" s="409"/>
      <c r="Q112" s="409"/>
      <c r="R112" s="409"/>
      <c r="S112" s="409"/>
      <c r="T112" s="103"/>
      <c r="U112" s="209"/>
      <c r="V112" s="209"/>
      <c r="W112" s="103"/>
      <c r="X112" s="103"/>
      <c r="Y112" s="103"/>
    </row>
    <row r="113" spans="1:25" s="208" customFormat="1" x14ac:dyDescent="0.2">
      <c r="A113" s="207"/>
      <c r="B113" s="221"/>
      <c r="C113" s="207"/>
      <c r="D113" s="222"/>
      <c r="E113" s="220"/>
      <c r="F113" s="207"/>
      <c r="G113" s="207"/>
      <c r="H113" s="207"/>
      <c r="I113" s="207"/>
      <c r="J113" s="207"/>
      <c r="K113" s="207"/>
      <c r="L113" s="207"/>
      <c r="M113" s="409"/>
      <c r="N113" s="409"/>
      <c r="O113" s="409"/>
      <c r="P113" s="409"/>
      <c r="Q113" s="409"/>
      <c r="R113" s="409"/>
      <c r="S113" s="409"/>
      <c r="T113" s="103"/>
      <c r="U113" s="209"/>
      <c r="V113" s="209"/>
      <c r="W113" s="103"/>
      <c r="X113" s="103"/>
      <c r="Y113" s="103"/>
    </row>
    <row r="114" spans="1:25" s="208" customFormat="1" x14ac:dyDescent="0.2">
      <c r="A114" s="207"/>
      <c r="B114" s="221"/>
      <c r="C114" s="207"/>
      <c r="D114" s="222"/>
      <c r="E114" s="220"/>
      <c r="F114" s="207"/>
      <c r="G114" s="207"/>
      <c r="H114" s="207"/>
      <c r="I114" s="207"/>
      <c r="J114" s="207"/>
      <c r="K114" s="207"/>
      <c r="L114" s="207"/>
      <c r="M114" s="409"/>
      <c r="N114" s="409"/>
      <c r="O114" s="409"/>
      <c r="P114" s="409"/>
      <c r="Q114" s="409"/>
      <c r="R114" s="409"/>
      <c r="S114" s="409"/>
      <c r="T114" s="103"/>
      <c r="U114" s="209"/>
      <c r="V114" s="209"/>
      <c r="W114" s="103"/>
      <c r="X114" s="103"/>
      <c r="Y114" s="103"/>
    </row>
    <row r="115" spans="1:25" s="208" customFormat="1" x14ac:dyDescent="0.2">
      <c r="A115" s="207"/>
      <c r="B115" s="221"/>
      <c r="C115" s="207"/>
      <c r="D115" s="222"/>
      <c r="E115" s="220"/>
      <c r="F115" s="207"/>
      <c r="G115" s="207"/>
      <c r="H115" s="207"/>
      <c r="I115" s="207"/>
      <c r="J115" s="207"/>
      <c r="K115" s="207"/>
      <c r="L115" s="207"/>
      <c r="M115" s="409"/>
      <c r="N115" s="409"/>
      <c r="O115" s="409"/>
      <c r="P115" s="409"/>
      <c r="Q115" s="409"/>
      <c r="R115" s="409"/>
      <c r="S115" s="409"/>
      <c r="T115" s="103"/>
      <c r="U115" s="209"/>
      <c r="V115" s="209"/>
      <c r="W115" s="103"/>
      <c r="X115" s="103"/>
      <c r="Y115" s="103"/>
    </row>
    <row r="116" spans="1:25" s="208" customFormat="1" x14ac:dyDescent="0.2">
      <c r="A116" s="207"/>
      <c r="B116" s="221"/>
      <c r="C116" s="207"/>
      <c r="D116" s="222"/>
      <c r="E116" s="220"/>
      <c r="F116" s="207"/>
      <c r="G116" s="207"/>
      <c r="H116" s="207"/>
      <c r="I116" s="207"/>
      <c r="J116" s="207"/>
      <c r="K116" s="207"/>
      <c r="L116" s="207"/>
      <c r="M116" s="409"/>
      <c r="N116" s="409"/>
      <c r="O116" s="409"/>
      <c r="P116" s="409"/>
      <c r="Q116" s="409"/>
      <c r="R116" s="409"/>
      <c r="S116" s="409"/>
      <c r="T116" s="103"/>
      <c r="U116" s="209"/>
      <c r="V116" s="209"/>
      <c r="W116" s="103"/>
      <c r="X116" s="103"/>
      <c r="Y116" s="103"/>
    </row>
    <row r="117" spans="1:25" s="208" customFormat="1" x14ac:dyDescent="0.2">
      <c r="A117" s="207"/>
      <c r="B117" s="221"/>
      <c r="C117" s="207"/>
      <c r="D117" s="222"/>
      <c r="E117" s="220"/>
      <c r="F117" s="207"/>
      <c r="G117" s="207"/>
      <c r="H117" s="207"/>
      <c r="I117" s="207"/>
      <c r="J117" s="207"/>
      <c r="K117" s="207"/>
      <c r="L117" s="207"/>
      <c r="M117" s="409"/>
      <c r="N117" s="409"/>
      <c r="O117" s="409"/>
      <c r="P117" s="409"/>
      <c r="Q117" s="409"/>
      <c r="R117" s="409"/>
      <c r="S117" s="409"/>
      <c r="T117" s="103"/>
      <c r="U117" s="209"/>
      <c r="V117" s="209"/>
      <c r="W117" s="103"/>
      <c r="X117" s="103"/>
      <c r="Y117" s="103"/>
    </row>
    <row r="118" spans="1:25" s="208" customFormat="1" x14ac:dyDescent="0.2">
      <c r="A118" s="207"/>
      <c r="B118" s="221"/>
      <c r="C118" s="207"/>
      <c r="D118" s="222"/>
      <c r="E118" s="220"/>
      <c r="F118" s="207"/>
      <c r="G118" s="207"/>
      <c r="H118" s="207"/>
      <c r="I118" s="207"/>
      <c r="J118" s="207"/>
      <c r="K118" s="207"/>
      <c r="L118" s="207"/>
      <c r="M118" s="409"/>
      <c r="N118" s="409"/>
      <c r="O118" s="409"/>
      <c r="P118" s="409"/>
      <c r="Q118" s="409"/>
      <c r="R118" s="409"/>
      <c r="S118" s="409"/>
      <c r="T118" s="103"/>
      <c r="U118" s="209"/>
      <c r="V118" s="209"/>
      <c r="W118" s="103"/>
      <c r="X118" s="103"/>
      <c r="Y118" s="103"/>
    </row>
    <row r="119" spans="1:25" s="208" customFormat="1" x14ac:dyDescent="0.2">
      <c r="A119" s="207"/>
      <c r="B119" s="221"/>
      <c r="C119" s="207"/>
      <c r="D119" s="222"/>
      <c r="E119" s="220"/>
      <c r="F119" s="207"/>
      <c r="G119" s="207"/>
      <c r="H119" s="207"/>
      <c r="I119" s="207"/>
      <c r="J119" s="207"/>
      <c r="K119" s="207"/>
      <c r="L119" s="207"/>
      <c r="M119" s="409"/>
      <c r="N119" s="409"/>
      <c r="O119" s="409"/>
      <c r="P119" s="409"/>
      <c r="Q119" s="409"/>
      <c r="R119" s="409"/>
      <c r="S119" s="409"/>
      <c r="T119" s="103"/>
      <c r="U119" s="209"/>
      <c r="V119" s="209"/>
      <c r="W119" s="103"/>
      <c r="X119" s="103"/>
      <c r="Y119" s="103"/>
    </row>
    <row r="120" spans="1:25" s="208" customFormat="1" x14ac:dyDescent="0.2">
      <c r="A120" s="207"/>
      <c r="B120" s="221"/>
      <c r="C120" s="207"/>
      <c r="D120" s="222"/>
      <c r="E120" s="220"/>
      <c r="F120" s="207"/>
      <c r="G120" s="207"/>
      <c r="H120" s="207"/>
      <c r="I120" s="207"/>
      <c r="J120" s="207"/>
      <c r="K120" s="207"/>
      <c r="L120" s="207"/>
      <c r="M120" s="409"/>
      <c r="N120" s="409"/>
      <c r="O120" s="409"/>
      <c r="P120" s="409"/>
      <c r="Q120" s="409"/>
      <c r="R120" s="409"/>
      <c r="S120" s="409"/>
      <c r="T120" s="103"/>
      <c r="U120" s="209"/>
      <c r="V120" s="209"/>
      <c r="W120" s="103"/>
      <c r="X120" s="103"/>
      <c r="Y120" s="103"/>
    </row>
    <row r="121" spans="1:25" s="209" customFormat="1" x14ac:dyDescent="0.2">
      <c r="A121" s="54"/>
      <c r="B121" s="53"/>
      <c r="C121" s="54"/>
      <c r="D121" s="91"/>
      <c r="E121" s="92"/>
      <c r="F121" s="54"/>
      <c r="G121" s="54"/>
      <c r="H121" s="54"/>
      <c r="I121" s="54"/>
      <c r="J121" s="54"/>
      <c r="K121" s="54"/>
      <c r="L121" s="54"/>
      <c r="M121" s="409"/>
      <c r="N121" s="409"/>
      <c r="O121" s="409"/>
      <c r="P121" s="409"/>
      <c r="Q121" s="409"/>
      <c r="R121" s="409"/>
      <c r="S121" s="409"/>
      <c r="T121" s="103"/>
      <c r="W121" s="103"/>
      <c r="X121" s="103"/>
      <c r="Y121" s="103"/>
    </row>
    <row r="122" spans="1:25" s="209" customFormat="1" x14ac:dyDescent="0.2">
      <c r="A122" s="54"/>
      <c r="B122" s="53"/>
      <c r="C122" s="54"/>
      <c r="D122" s="91"/>
      <c r="E122" s="92"/>
      <c r="F122" s="54"/>
      <c r="G122" s="54"/>
      <c r="H122" s="54"/>
      <c r="I122" s="54"/>
      <c r="J122" s="54"/>
      <c r="K122" s="54"/>
      <c r="L122" s="54"/>
      <c r="M122" s="409"/>
      <c r="N122" s="409"/>
      <c r="O122" s="409"/>
      <c r="P122" s="409"/>
      <c r="Q122" s="409"/>
      <c r="R122" s="409"/>
      <c r="S122" s="409"/>
      <c r="T122" s="103"/>
      <c r="W122" s="103"/>
      <c r="X122" s="103"/>
      <c r="Y122" s="103"/>
    </row>
    <row r="123" spans="1:25" s="209" customFormat="1" x14ac:dyDescent="0.2">
      <c r="A123" s="54"/>
      <c r="B123" s="53"/>
      <c r="C123" s="54"/>
      <c r="D123" s="91"/>
      <c r="E123" s="92"/>
      <c r="F123" s="54"/>
      <c r="G123" s="54"/>
      <c r="H123" s="54"/>
      <c r="I123" s="54"/>
      <c r="J123" s="54"/>
      <c r="K123" s="54"/>
      <c r="L123" s="54"/>
      <c r="M123" s="409"/>
      <c r="N123" s="409"/>
      <c r="O123" s="409"/>
      <c r="P123" s="409"/>
      <c r="Q123" s="409"/>
      <c r="R123" s="409"/>
      <c r="S123" s="409"/>
      <c r="T123" s="103"/>
      <c r="W123" s="103"/>
      <c r="X123" s="103"/>
      <c r="Y123" s="103"/>
    </row>
    <row r="124" spans="1:25" s="209" customFormat="1" x14ac:dyDescent="0.2">
      <c r="A124" s="54"/>
      <c r="B124" s="53"/>
      <c r="C124" s="54"/>
      <c r="D124" s="91"/>
      <c r="E124" s="92"/>
      <c r="F124" s="54"/>
      <c r="G124" s="54"/>
      <c r="H124" s="54"/>
      <c r="I124" s="54"/>
      <c r="J124" s="54"/>
      <c r="K124" s="54"/>
      <c r="L124" s="54"/>
      <c r="M124" s="409"/>
      <c r="N124" s="409"/>
      <c r="O124" s="409"/>
      <c r="P124" s="409"/>
      <c r="Q124" s="409"/>
      <c r="R124" s="409"/>
      <c r="S124" s="409"/>
      <c r="T124" s="103"/>
      <c r="W124" s="103"/>
      <c r="X124" s="103"/>
      <c r="Y124" s="103"/>
    </row>
    <row r="125" spans="1:25" s="209" customFormat="1" x14ac:dyDescent="0.2">
      <c r="A125" s="54"/>
      <c r="B125" s="53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409"/>
      <c r="N125" s="409"/>
      <c r="O125" s="409"/>
      <c r="P125" s="409"/>
      <c r="Q125" s="409"/>
      <c r="R125" s="409"/>
      <c r="S125" s="409"/>
      <c r="T125" s="103"/>
      <c r="W125" s="103"/>
      <c r="X125" s="103"/>
      <c r="Y125" s="103"/>
    </row>
    <row r="126" spans="1:25" s="209" customFormat="1" x14ac:dyDescent="0.2">
      <c r="A126" s="54"/>
      <c r="B126" s="53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409"/>
      <c r="N126" s="409"/>
      <c r="O126" s="409"/>
      <c r="P126" s="409"/>
      <c r="Q126" s="409"/>
      <c r="R126" s="409"/>
      <c r="S126" s="409"/>
      <c r="T126" s="103"/>
      <c r="W126" s="103"/>
      <c r="X126" s="103"/>
      <c r="Y126" s="103"/>
    </row>
    <row r="127" spans="1:25" s="209" customFormat="1" x14ac:dyDescent="0.2">
      <c r="A127" s="54"/>
      <c r="B127" s="53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409"/>
      <c r="N127" s="409"/>
      <c r="O127" s="409"/>
      <c r="P127" s="409"/>
      <c r="Q127" s="409"/>
      <c r="R127" s="409"/>
      <c r="S127" s="409"/>
      <c r="T127" s="103"/>
      <c r="W127" s="103"/>
      <c r="X127" s="103"/>
      <c r="Y127" s="103"/>
    </row>
    <row r="128" spans="1:25" s="209" customFormat="1" x14ac:dyDescent="0.2">
      <c r="A128" s="54"/>
      <c r="B128" s="53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5"/>
      <c r="N128" s="5"/>
      <c r="O128" s="5"/>
      <c r="P128" s="5"/>
      <c r="Q128" s="5"/>
      <c r="R128" s="5"/>
      <c r="S128" s="5"/>
      <c r="T128" s="103"/>
      <c r="W128" s="103"/>
      <c r="X128" s="103"/>
      <c r="Y128" s="103"/>
    </row>
    <row r="129" spans="1:25" s="209" customFormat="1" x14ac:dyDescent="0.2">
      <c r="A129" s="54"/>
      <c r="B129" s="53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5"/>
      <c r="N129" s="5"/>
      <c r="O129" s="5"/>
      <c r="P129" s="5"/>
      <c r="Q129" s="5"/>
      <c r="R129" s="5"/>
      <c r="S129" s="5"/>
      <c r="T129" s="103"/>
      <c r="W129" s="103"/>
      <c r="X129" s="103"/>
      <c r="Y129" s="103"/>
    </row>
    <row r="130" spans="1:25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5"/>
      <c r="N130" s="5"/>
      <c r="O130" s="5"/>
      <c r="P130" s="5"/>
      <c r="Q130" s="5"/>
      <c r="R130" s="5"/>
      <c r="S130" s="5"/>
      <c r="T130" s="103"/>
      <c r="W130" s="103"/>
      <c r="X130" s="103"/>
      <c r="Y130" s="103"/>
    </row>
    <row r="131" spans="1:25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5"/>
      <c r="N131" s="5"/>
      <c r="O131" s="5"/>
      <c r="P131" s="5"/>
      <c r="Q131" s="5"/>
      <c r="R131" s="5"/>
      <c r="S131" s="5"/>
      <c r="T131" s="103"/>
      <c r="W131" s="103"/>
      <c r="X131" s="103"/>
      <c r="Y131" s="103"/>
    </row>
    <row r="132" spans="1:25" s="209" customFormat="1" x14ac:dyDescent="0.2">
      <c r="A132" s="54"/>
      <c r="B132" s="54"/>
      <c r="C132" s="54"/>
      <c r="D132" s="91"/>
      <c r="E132" s="92"/>
      <c r="F132" s="54"/>
      <c r="G132" s="54"/>
      <c r="H132" s="54"/>
      <c r="I132" s="54"/>
      <c r="J132" s="54"/>
      <c r="K132" s="54"/>
      <c r="L132" s="54"/>
      <c r="M132" s="5"/>
      <c r="N132" s="5"/>
      <c r="O132" s="5"/>
      <c r="P132" s="5"/>
      <c r="Q132" s="5"/>
      <c r="R132" s="5"/>
      <c r="S132" s="5"/>
      <c r="T132" s="103"/>
      <c r="W132" s="103"/>
      <c r="X132" s="103"/>
      <c r="Y132" s="103"/>
    </row>
    <row r="133" spans="1:25" s="209" customFormat="1" x14ac:dyDescent="0.2">
      <c r="A133" s="54"/>
      <c r="B133" s="54"/>
      <c r="C133" s="54"/>
      <c r="D133" s="91"/>
      <c r="E133" s="92"/>
      <c r="F133" s="54"/>
      <c r="G133" s="54"/>
      <c r="H133" s="54"/>
      <c r="I133" s="54"/>
      <c r="J133" s="54"/>
      <c r="K133" s="54"/>
      <c r="L133" s="54"/>
      <c r="M133" s="5"/>
      <c r="N133" s="5"/>
      <c r="O133" s="5"/>
      <c r="P133" s="5"/>
      <c r="Q133" s="5"/>
      <c r="R133" s="5"/>
      <c r="S133" s="5"/>
      <c r="T133" s="103"/>
      <c r="W133" s="103"/>
      <c r="X133" s="103"/>
      <c r="Y133" s="103"/>
    </row>
    <row r="134" spans="1:25" s="209" customFormat="1" x14ac:dyDescent="0.2">
      <c r="A134" s="54"/>
      <c r="B134" s="54"/>
      <c r="C134" s="54"/>
      <c r="D134" s="91"/>
      <c r="E134" s="92"/>
      <c r="F134" s="54"/>
      <c r="G134" s="54"/>
      <c r="H134" s="54"/>
      <c r="I134" s="54"/>
      <c r="J134" s="54"/>
      <c r="K134" s="54"/>
      <c r="L134" s="54"/>
      <c r="M134" s="5"/>
      <c r="N134" s="5"/>
      <c r="O134" s="5"/>
      <c r="P134" s="5"/>
      <c r="Q134" s="5"/>
      <c r="R134" s="5"/>
      <c r="S134" s="5"/>
      <c r="T134" s="103"/>
      <c r="W134" s="103"/>
      <c r="X134" s="103"/>
      <c r="Y134" s="103"/>
    </row>
    <row r="135" spans="1:25" s="209" customFormat="1" x14ac:dyDescent="0.2">
      <c r="A135" s="54"/>
      <c r="B135" s="54"/>
      <c r="C135" s="54"/>
      <c r="D135" s="91"/>
      <c r="E135" s="92"/>
      <c r="F135" s="54"/>
      <c r="G135" s="54"/>
      <c r="H135" s="54"/>
      <c r="I135" s="54"/>
      <c r="J135" s="54"/>
      <c r="K135" s="54"/>
      <c r="L135" s="54"/>
      <c r="M135" s="5"/>
      <c r="N135" s="5"/>
      <c r="O135" s="5"/>
      <c r="P135" s="5"/>
      <c r="Q135" s="5"/>
      <c r="R135" s="5"/>
      <c r="S135" s="5"/>
      <c r="T135" s="103"/>
      <c r="W135" s="103"/>
      <c r="X135" s="103"/>
      <c r="Y135" s="103"/>
    </row>
    <row r="136" spans="1:25" s="209" customFormat="1" x14ac:dyDescent="0.2">
      <c r="A136" s="54"/>
      <c r="B136" s="54"/>
      <c r="C136" s="54"/>
      <c r="D136" s="91"/>
      <c r="E136" s="92"/>
      <c r="F136" s="54"/>
      <c r="G136" s="54"/>
      <c r="H136" s="54"/>
      <c r="I136" s="54"/>
      <c r="J136" s="54"/>
      <c r="K136" s="54"/>
      <c r="L136" s="54"/>
      <c r="M136" s="5"/>
      <c r="N136" s="5"/>
      <c r="O136" s="5"/>
      <c r="P136" s="5"/>
      <c r="Q136" s="5"/>
      <c r="R136" s="5"/>
      <c r="S136" s="5"/>
      <c r="T136" s="103"/>
      <c r="W136" s="103"/>
      <c r="X136" s="103"/>
      <c r="Y136" s="103"/>
    </row>
    <row r="137" spans="1:25" s="209" customFormat="1" x14ac:dyDescent="0.2">
      <c r="A137" s="54"/>
      <c r="B137" s="54"/>
      <c r="C137" s="54"/>
      <c r="D137" s="91"/>
      <c r="E137" s="92"/>
      <c r="F137" s="54"/>
      <c r="G137" s="54"/>
      <c r="H137" s="54"/>
      <c r="I137" s="54"/>
      <c r="J137" s="54"/>
      <c r="K137" s="54"/>
      <c r="L137" s="54"/>
      <c r="M137" s="5"/>
      <c r="N137" s="5"/>
      <c r="O137" s="5"/>
      <c r="P137" s="5"/>
      <c r="Q137" s="5"/>
      <c r="R137" s="5"/>
      <c r="S137" s="5"/>
      <c r="T137" s="103"/>
      <c r="W137" s="103"/>
      <c r="X137" s="103"/>
      <c r="Y137" s="103"/>
    </row>
    <row r="138" spans="1:25" s="209" customFormat="1" x14ac:dyDescent="0.2">
      <c r="A138" s="54"/>
      <c r="B138" s="54"/>
      <c r="C138" s="54"/>
      <c r="D138" s="91"/>
      <c r="E138" s="92"/>
      <c r="F138" s="54"/>
      <c r="G138" s="54"/>
      <c r="H138" s="54"/>
      <c r="I138" s="54"/>
      <c r="J138" s="54"/>
      <c r="K138" s="54"/>
      <c r="L138" s="54"/>
      <c r="M138" s="5"/>
      <c r="N138" s="5"/>
      <c r="O138" s="5"/>
      <c r="P138" s="5"/>
      <c r="Q138" s="5"/>
      <c r="R138" s="5"/>
      <c r="S138" s="5"/>
      <c r="T138" s="103"/>
      <c r="W138" s="103"/>
      <c r="X138" s="103"/>
      <c r="Y138" s="103"/>
    </row>
    <row r="139" spans="1:25" s="209" customForma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"/>
      <c r="N139" s="5"/>
      <c r="O139" s="5"/>
      <c r="P139" s="5"/>
      <c r="Q139" s="5"/>
      <c r="R139" s="5"/>
      <c r="S139" s="5"/>
      <c r="T139" s="103"/>
      <c r="W139" s="103"/>
      <c r="X139" s="103"/>
      <c r="Y139" s="103"/>
    </row>
    <row r="140" spans="1:25" s="209" customForma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"/>
      <c r="N140" s="5"/>
      <c r="O140" s="5"/>
      <c r="P140" s="5"/>
      <c r="Q140" s="5"/>
      <c r="R140" s="5"/>
      <c r="S140" s="5"/>
      <c r="T140" s="103"/>
      <c r="W140" s="103"/>
      <c r="X140" s="103"/>
      <c r="Y140" s="103"/>
    </row>
    <row r="141" spans="1:25" s="103" customForma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5"/>
      <c r="N141" s="5"/>
      <c r="O141" s="5"/>
      <c r="P141" s="5"/>
      <c r="Q141" s="5"/>
      <c r="R141" s="5"/>
      <c r="S141" s="5"/>
      <c r="U141" s="209"/>
      <c r="V141" s="209"/>
    </row>
    <row r="142" spans="1:25" s="103" customForma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5"/>
      <c r="N142" s="5"/>
      <c r="O142" s="5"/>
      <c r="P142" s="5"/>
      <c r="Q142" s="5"/>
      <c r="R142" s="5"/>
      <c r="S142" s="5"/>
      <c r="U142" s="209"/>
      <c r="V142" s="209"/>
    </row>
    <row r="143" spans="1:25" s="103" customForma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5"/>
      <c r="N143" s="5"/>
      <c r="O143" s="5"/>
      <c r="P143" s="5"/>
      <c r="Q143" s="5"/>
      <c r="R143" s="5"/>
      <c r="S143" s="5"/>
      <c r="U143" s="209"/>
      <c r="V143" s="209"/>
    </row>
    <row r="144" spans="1:25" s="103" customForma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5"/>
      <c r="N144" s="5"/>
      <c r="O144" s="5"/>
      <c r="P144" s="5"/>
      <c r="Q144" s="5"/>
      <c r="R144" s="5"/>
      <c r="S144" s="5"/>
      <c r="U144" s="209"/>
      <c r="V144" s="209"/>
    </row>
    <row r="145" spans="1:22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R145" s="5"/>
      <c r="S145" s="5"/>
      <c r="U145" s="209"/>
      <c r="V145" s="209"/>
    </row>
    <row r="146" spans="1:22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R146" s="5"/>
      <c r="S146" s="5"/>
      <c r="U146" s="209"/>
      <c r="V146" s="209"/>
    </row>
    <row r="147" spans="1:22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R147" s="5"/>
      <c r="S147" s="5"/>
      <c r="U147" s="209"/>
      <c r="V147" s="209"/>
    </row>
    <row r="148" spans="1:22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R148" s="5"/>
      <c r="S148" s="5"/>
      <c r="U148" s="209"/>
      <c r="V148" s="209"/>
    </row>
    <row r="149" spans="1:22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R149" s="5"/>
      <c r="S149" s="5"/>
      <c r="U149" s="209"/>
      <c r="V149" s="209"/>
    </row>
    <row r="150" spans="1:22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R150" s="5"/>
      <c r="S150" s="5"/>
      <c r="U150" s="209"/>
      <c r="V150" s="209"/>
    </row>
    <row r="151" spans="1:22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R151" s="5"/>
      <c r="S151" s="5"/>
      <c r="U151" s="209"/>
      <c r="V151" s="209"/>
    </row>
    <row r="152" spans="1:22" s="103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5"/>
      <c r="N152" s="5"/>
      <c r="O152" s="5"/>
      <c r="P152" s="5"/>
      <c r="Q152" s="5"/>
      <c r="R152" s="5"/>
      <c r="S152" s="5"/>
      <c r="U152" s="209"/>
      <c r="V152" s="209"/>
    </row>
    <row r="153" spans="1:22" s="103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5"/>
      <c r="N153" s="5"/>
      <c r="O153" s="5"/>
      <c r="P153" s="5"/>
      <c r="Q153" s="5"/>
      <c r="R153" s="5"/>
      <c r="S153" s="5"/>
      <c r="U153" s="209"/>
      <c r="V153" s="209"/>
    </row>
    <row r="154" spans="1:22" s="103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5"/>
      <c r="N154" s="5"/>
      <c r="O154" s="5"/>
      <c r="P154" s="5"/>
      <c r="Q154" s="5"/>
      <c r="R154" s="5"/>
      <c r="S154" s="5"/>
      <c r="U154" s="209"/>
      <c r="V154" s="209"/>
    </row>
    <row r="155" spans="1:22" s="103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5"/>
      <c r="N155" s="5"/>
      <c r="O155" s="5"/>
      <c r="P155" s="5"/>
      <c r="Q155" s="5"/>
      <c r="R155" s="5"/>
      <c r="S155" s="5"/>
      <c r="U155" s="209"/>
      <c r="V155" s="209"/>
    </row>
    <row r="156" spans="1:22" s="103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5"/>
      <c r="N156" s="5"/>
      <c r="O156" s="5"/>
      <c r="P156" s="5"/>
      <c r="Q156" s="5"/>
      <c r="R156" s="5"/>
      <c r="S156" s="5"/>
      <c r="U156" s="209"/>
      <c r="V156" s="209"/>
    </row>
  </sheetData>
  <mergeCells count="9">
    <mergeCell ref="C27:K27"/>
    <mergeCell ref="C28:K28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53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2.7109375" style="34" customWidth="1"/>
    <col min="10" max="11" width="10.85546875" style="34" customWidth="1"/>
    <col min="12" max="12" width="1.85546875" style="34" customWidth="1"/>
    <col min="13" max="17" width="11.42578125" style="5"/>
    <col min="18" max="18" width="11.42578125" style="103"/>
    <col min="19" max="21" width="11.42578125" style="9"/>
    <col min="22" max="33" width="11.42578125" style="103"/>
    <col min="34" max="16384" width="11.42578125" style="104"/>
  </cols>
  <sheetData>
    <row r="1" spans="1:1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03"/>
      <c r="N1" s="33" t="s">
        <v>124</v>
      </c>
      <c r="O1" s="33"/>
      <c r="P1" s="33"/>
      <c r="R1" s="5"/>
    </row>
    <row r="2" spans="1:1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107"/>
      <c r="O2" s="107"/>
      <c r="P2" s="107"/>
      <c r="R2" s="5"/>
    </row>
    <row r="3" spans="1:1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7"/>
      <c r="O3" s="107"/>
      <c r="P3" s="107"/>
      <c r="R3" s="5"/>
    </row>
    <row r="4" spans="1:1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7"/>
      <c r="O4" s="107"/>
      <c r="P4" s="107"/>
      <c r="R4" s="5"/>
    </row>
    <row r="5" spans="1:1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7"/>
      <c r="O5" s="107"/>
      <c r="P5" s="107"/>
      <c r="R5" s="5"/>
    </row>
    <row r="6" spans="1:1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7"/>
      <c r="O6" s="107"/>
      <c r="P6" s="107"/>
      <c r="R6" s="5"/>
    </row>
    <row r="7" spans="1:1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422">
        <f>'[7]BD construcción trimestral'!BH187</f>
        <v>389154</v>
      </c>
      <c r="O7" s="89">
        <v>41426</v>
      </c>
      <c r="P7" s="424">
        <f t="shared" ref="P7:P32" si="0">+N7/1000</f>
        <v>389.154</v>
      </c>
      <c r="R7" s="5"/>
    </row>
    <row r="8" spans="1:1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422">
        <f>'[7]BD construcción trimestral'!BH188</f>
        <v>376667</v>
      </c>
      <c r="O8" s="414">
        <v>41518</v>
      </c>
      <c r="P8" s="424">
        <f t="shared" si="0"/>
        <v>376.66699999999997</v>
      </c>
      <c r="R8" s="5"/>
    </row>
    <row r="9" spans="1:18" x14ac:dyDescent="0.2">
      <c r="A9" s="35"/>
      <c r="B9" s="36"/>
      <c r="C9" s="387" t="s">
        <v>141</v>
      </c>
      <c r="D9" s="387"/>
      <c r="E9" s="387"/>
      <c r="F9" s="387"/>
      <c r="G9" s="387"/>
      <c r="H9" s="387"/>
      <c r="I9" s="387"/>
      <c r="J9" s="387"/>
      <c r="K9" s="387"/>
      <c r="L9" s="38"/>
      <c r="M9" s="103"/>
      <c r="N9" s="422">
        <f>'[7]BD construcción trimestral'!BH189</f>
        <v>246407</v>
      </c>
      <c r="O9" s="89">
        <v>41609</v>
      </c>
      <c r="P9" s="424">
        <f t="shared" si="0"/>
        <v>246.40700000000001</v>
      </c>
      <c r="R9" s="5"/>
    </row>
    <row r="10" spans="1:18" x14ac:dyDescent="0.2">
      <c r="A10" s="35"/>
      <c r="B10" s="36"/>
      <c r="C10" s="387" t="s">
        <v>140</v>
      </c>
      <c r="D10" s="387"/>
      <c r="E10" s="387"/>
      <c r="F10" s="387"/>
      <c r="G10" s="387"/>
      <c r="H10" s="387"/>
      <c r="I10" s="387"/>
      <c r="J10" s="387"/>
      <c r="K10" s="387"/>
      <c r="L10" s="38"/>
      <c r="M10" s="103"/>
      <c r="N10" s="422">
        <f>'[7]BD construcción trimestral'!BH190</f>
        <v>280485</v>
      </c>
      <c r="O10" s="414">
        <v>41699</v>
      </c>
      <c r="P10" s="424">
        <f t="shared" si="0"/>
        <v>280.48500000000001</v>
      </c>
      <c r="R10" s="5"/>
    </row>
    <row r="11" spans="1:18" x14ac:dyDescent="0.2">
      <c r="A11" s="35"/>
      <c r="B11" s="36"/>
      <c r="C11" s="381" t="str">
        <f>'Área proceso edificaciones Btá'!$C$10</f>
        <v>miles de metros cuadrados, trimestral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M11" s="103"/>
      <c r="N11" s="422">
        <f>'[7]BD construcción trimestral'!BH191</f>
        <v>831170</v>
      </c>
      <c r="O11" s="414">
        <v>41791</v>
      </c>
      <c r="P11" s="424">
        <f t="shared" si="0"/>
        <v>831.17</v>
      </c>
      <c r="R11" s="5"/>
    </row>
    <row r="12" spans="1:1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103"/>
      <c r="N12" s="422">
        <f>'[7]BD construcción trimestral'!BH192</f>
        <v>306381</v>
      </c>
      <c r="O12" s="89">
        <v>41883</v>
      </c>
      <c r="P12" s="424">
        <f t="shared" si="0"/>
        <v>306.38099999999997</v>
      </c>
      <c r="R12" s="5"/>
    </row>
    <row r="13" spans="1:18" ht="15.75" customHeight="1" x14ac:dyDescent="0.2">
      <c r="A13" s="35"/>
      <c r="C13" s="382" t="s">
        <v>93</v>
      </c>
      <c r="D13" s="382"/>
      <c r="E13" s="382"/>
      <c r="F13" s="382"/>
      <c r="G13" s="382"/>
      <c r="H13" s="382"/>
      <c r="I13" s="383" t="str">
        <f>+CONCATENATE("% Cambio   '",MID(H14,3,2),"/'",MID(G14,3,2))</f>
        <v>% Cambio   '23/'22</v>
      </c>
      <c r="J13" s="383" t="str">
        <f>+CONCATENATE("'",MID(H14,3,2)," como % de '",MID(G14,3,2))</f>
        <v>'23 como % de '22</v>
      </c>
      <c r="K13" s="383" t="str">
        <f>+CONCATENATE("% Cambio   '",MID(G14,3,2),"/'",MID(F14,3,2))</f>
        <v>% Cambio   '22/'21</v>
      </c>
      <c r="L13" s="38"/>
      <c r="M13" s="103"/>
      <c r="N13" s="422">
        <f>'[7]BD construcción trimestral'!BH193</f>
        <v>269752</v>
      </c>
      <c r="O13" s="414">
        <v>41974</v>
      </c>
      <c r="P13" s="424">
        <f t="shared" si="0"/>
        <v>269.75200000000001</v>
      </c>
      <c r="R13" s="5"/>
    </row>
    <row r="14" spans="1:18" x14ac:dyDescent="0.2">
      <c r="A14" s="35"/>
      <c r="B14" s="41" t="s">
        <v>119</v>
      </c>
      <c r="C14" s="42">
        <f>'Área proceso edificaciones Btá'!C13</f>
        <v>2018</v>
      </c>
      <c r="D14" s="42">
        <f>'Área proceso edificaciones Btá'!D13</f>
        <v>2019</v>
      </c>
      <c r="E14" s="42">
        <f>'Área proceso edificaciones Btá'!E13</f>
        <v>2020</v>
      </c>
      <c r="F14" s="42">
        <f>'Área proceso edificaciones Btá'!F13</f>
        <v>2021</v>
      </c>
      <c r="G14" s="42">
        <f>'Área proceso edificaciones Btá'!G13</f>
        <v>2022</v>
      </c>
      <c r="H14" s="42">
        <f>'Área proceso edificaciones Btá'!H13</f>
        <v>2023</v>
      </c>
      <c r="I14" s="383"/>
      <c r="J14" s="383"/>
      <c r="K14" s="383"/>
      <c r="L14" s="38"/>
      <c r="M14" s="103"/>
      <c r="N14" s="422">
        <f>'[7]BD construcción trimestral'!BH194</f>
        <v>382193</v>
      </c>
      <c r="O14" s="414">
        <v>42064</v>
      </c>
      <c r="P14" s="424">
        <f t="shared" si="0"/>
        <v>382.19299999999998</v>
      </c>
      <c r="R14" s="5"/>
    </row>
    <row r="15" spans="1:1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103"/>
      <c r="N15" s="422">
        <f>'[7]BD construcción trimestral'!BH195</f>
        <v>406856</v>
      </c>
      <c r="O15" s="89">
        <v>42156</v>
      </c>
      <c r="P15" s="424">
        <f t="shared" si="0"/>
        <v>406.85599999999999</v>
      </c>
      <c r="R15" s="5"/>
    </row>
    <row r="16" spans="1:18" x14ac:dyDescent="0.2">
      <c r="A16" s="35"/>
      <c r="B16" s="7" t="s">
        <v>8</v>
      </c>
      <c r="C16" s="245">
        <v>365.31099999999998</v>
      </c>
      <c r="D16" s="245">
        <v>167.685</v>
      </c>
      <c r="E16" s="245">
        <v>75.311000000000007</v>
      </c>
      <c r="F16" s="245">
        <v>164.63300000000001</v>
      </c>
      <c r="G16" s="245">
        <v>138.904</v>
      </c>
      <c r="H16" s="306">
        <v>252.422</v>
      </c>
      <c r="I16" s="334">
        <v>81.724068421355753</v>
      </c>
      <c r="J16" s="334">
        <v>181.72406842135575</v>
      </c>
      <c r="K16" s="334">
        <v>-15.628094003024916</v>
      </c>
      <c r="L16" s="38"/>
      <c r="M16" s="224">
        <f>IF(H16&lt;&gt;"",1,0)</f>
        <v>1</v>
      </c>
      <c r="N16" s="422">
        <f>'[7]BD construcción trimestral'!BH196</f>
        <v>464080</v>
      </c>
      <c r="O16" s="414">
        <v>42248</v>
      </c>
      <c r="P16" s="424">
        <f t="shared" si="0"/>
        <v>464.08</v>
      </c>
      <c r="R16" s="5"/>
    </row>
    <row r="17" spans="1:18" x14ac:dyDescent="0.2">
      <c r="A17" s="35"/>
      <c r="B17" s="7" t="s">
        <v>9</v>
      </c>
      <c r="C17" s="245">
        <v>193.28800000000001</v>
      </c>
      <c r="D17" s="245">
        <v>252.43100000000001</v>
      </c>
      <c r="E17" s="245">
        <v>66.784999999999997</v>
      </c>
      <c r="F17" s="245">
        <v>151.49799999999999</v>
      </c>
      <c r="G17" s="245">
        <v>133.96600000000001</v>
      </c>
      <c r="H17" s="282">
        <v>224.04400000000001</v>
      </c>
      <c r="I17" s="283">
        <v>67.239448815371077</v>
      </c>
      <c r="J17" s="283">
        <v>167.23944881537108</v>
      </c>
      <c r="K17" s="283">
        <v>-11.572429999075883</v>
      </c>
      <c r="L17" s="38"/>
      <c r="M17" s="224">
        <v>1</v>
      </c>
      <c r="N17" s="422">
        <f>'[7]BD construcción trimestral'!BH197</f>
        <v>150546</v>
      </c>
      <c r="O17" s="414">
        <v>42339</v>
      </c>
      <c r="P17" s="424">
        <f t="shared" si="0"/>
        <v>150.54599999999999</v>
      </c>
      <c r="R17" s="5"/>
    </row>
    <row r="18" spans="1:18" x14ac:dyDescent="0.2">
      <c r="A18" s="35"/>
      <c r="B18" s="7" t="s">
        <v>92</v>
      </c>
      <c r="C18" s="245">
        <v>274.31299999999999</v>
      </c>
      <c r="D18" s="245">
        <v>183.23099999999999</v>
      </c>
      <c r="E18" s="245">
        <v>135.476</v>
      </c>
      <c r="F18" s="245">
        <v>192.73099999999999</v>
      </c>
      <c r="G18" s="245">
        <v>123.76300000000001</v>
      </c>
      <c r="H18" s="245"/>
      <c r="I18" s="52">
        <v>-100</v>
      </c>
      <c r="J18" s="52">
        <v>0</v>
      </c>
      <c r="K18" s="52">
        <v>-35.784590958382402</v>
      </c>
      <c r="L18" s="38"/>
      <c r="M18" s="224">
        <f>IF(H18&lt;&gt;"",1,0)</f>
        <v>0</v>
      </c>
      <c r="N18" s="422">
        <f>'[7]BD construcción trimestral'!BH198</f>
        <v>341007</v>
      </c>
      <c r="O18" s="89">
        <v>42430</v>
      </c>
      <c r="P18" s="424">
        <f t="shared" si="0"/>
        <v>341.00700000000001</v>
      </c>
      <c r="R18" s="5"/>
    </row>
    <row r="19" spans="1:18" x14ac:dyDescent="0.2">
      <c r="A19" s="35"/>
      <c r="B19" s="7" t="s">
        <v>10</v>
      </c>
      <c r="C19" s="245">
        <v>137.83099999999999</v>
      </c>
      <c r="D19" s="245">
        <v>221.83</v>
      </c>
      <c r="E19" s="245">
        <v>81.805999999999997</v>
      </c>
      <c r="F19" s="245">
        <v>227.965</v>
      </c>
      <c r="G19" s="245">
        <v>106.238</v>
      </c>
      <c r="H19" s="245"/>
      <c r="I19" s="52">
        <v>-100</v>
      </c>
      <c r="J19" s="52">
        <v>0</v>
      </c>
      <c r="K19" s="52">
        <v>-53.397232031232868</v>
      </c>
      <c r="L19" s="38"/>
      <c r="M19" s="224">
        <f>IF(H19&lt;&gt;"",1,0)</f>
        <v>0</v>
      </c>
      <c r="N19" s="422">
        <f>'[7]BD construcción trimestral'!BH199</f>
        <v>566669</v>
      </c>
      <c r="O19" s="414">
        <v>42522</v>
      </c>
      <c r="P19" s="424">
        <f t="shared" si="0"/>
        <v>566.66899999999998</v>
      </c>
      <c r="R19" s="5"/>
    </row>
    <row r="20" spans="1:18" x14ac:dyDescent="0.2">
      <c r="A20" s="35"/>
      <c r="B20" s="41" t="s">
        <v>126</v>
      </c>
      <c r="C20" s="214">
        <v>970.74299999999994</v>
      </c>
      <c r="D20" s="214">
        <v>825.17700000000002</v>
      </c>
      <c r="E20" s="214">
        <v>359.37799999999999</v>
      </c>
      <c r="F20" s="214">
        <v>736.827</v>
      </c>
      <c r="G20" s="214">
        <v>502.87100000000004</v>
      </c>
      <c r="H20" s="282">
        <v>476.46600000000001</v>
      </c>
      <c r="I20" s="196"/>
      <c r="J20" s="197"/>
      <c r="K20" s="197"/>
      <c r="L20" s="38"/>
      <c r="M20" s="103"/>
      <c r="N20" s="422">
        <f>'[7]BD construcción trimestral'!BH200</f>
        <v>343509</v>
      </c>
      <c r="O20" s="414">
        <v>42614</v>
      </c>
      <c r="P20" s="424">
        <f t="shared" si="0"/>
        <v>343.50900000000001</v>
      </c>
      <c r="R20" s="5"/>
    </row>
    <row r="21" spans="1:18" x14ac:dyDescent="0.2">
      <c r="A21" s="35"/>
      <c r="B21" s="41" t="s">
        <v>3</v>
      </c>
      <c r="C21" s="60"/>
      <c r="D21" s="60">
        <v>-14.995318019290371</v>
      </c>
      <c r="E21" s="60">
        <v>-56.44837410640384</v>
      </c>
      <c r="F21" s="60">
        <v>105.02841019761924</v>
      </c>
      <c r="G21" s="60">
        <v>-31.751822340929415</v>
      </c>
      <c r="H21" s="62"/>
      <c r="I21" s="62"/>
      <c r="J21" s="62"/>
      <c r="K21" s="62"/>
      <c r="L21" s="38"/>
      <c r="M21" s="103"/>
      <c r="N21" s="422">
        <f>'[7]BD construcción trimestral'!BH201</f>
        <v>533429</v>
      </c>
      <c r="O21" s="89">
        <v>42705</v>
      </c>
      <c r="P21" s="424">
        <f t="shared" si="0"/>
        <v>533.42899999999997</v>
      </c>
      <c r="R21" s="5"/>
    </row>
    <row r="22" spans="1:18" x14ac:dyDescent="0.2">
      <c r="A22" s="35"/>
      <c r="B22" s="7"/>
      <c r="C22" s="198"/>
      <c r="D22" s="198"/>
      <c r="E22" s="198"/>
      <c r="F22" s="198"/>
      <c r="G22" s="198"/>
      <c r="H22" s="58"/>
      <c r="I22" s="174"/>
      <c r="J22" s="174"/>
      <c r="K22" s="174"/>
      <c r="L22" s="38"/>
      <c r="M22" s="103"/>
      <c r="N22" s="422">
        <f>'[7]BD construcción trimestral'!BH202</f>
        <v>340600</v>
      </c>
      <c r="O22" s="414">
        <v>42795</v>
      </c>
      <c r="P22" s="424">
        <f t="shared" si="0"/>
        <v>340.6</v>
      </c>
      <c r="R22" s="5"/>
    </row>
    <row r="23" spans="1:18" x14ac:dyDescent="0.2">
      <c r="A23" s="35"/>
      <c r="B23" s="41" t="s">
        <v>4</v>
      </c>
      <c r="C23" s="214">
        <v>558.59899999999993</v>
      </c>
      <c r="D23" s="214">
        <v>420.11599999999999</v>
      </c>
      <c r="E23" s="214">
        <v>142.096</v>
      </c>
      <c r="F23" s="214">
        <v>316.13099999999997</v>
      </c>
      <c r="G23" s="214">
        <v>272.87</v>
      </c>
      <c r="H23" s="282">
        <v>476.46600000000001</v>
      </c>
      <c r="I23" s="283">
        <v>74.612819291237571</v>
      </c>
      <c r="J23" s="283">
        <v>174.61281929123757</v>
      </c>
      <c r="K23" s="283">
        <v>-13.684516861680752</v>
      </c>
      <c r="L23" s="38"/>
      <c r="M23" s="103"/>
      <c r="N23" s="422">
        <f>'[7]BD construcción trimestral'!BH203</f>
        <v>192021</v>
      </c>
      <c r="O23" s="414">
        <v>42887</v>
      </c>
      <c r="P23" s="424">
        <f t="shared" si="0"/>
        <v>192.02099999999999</v>
      </c>
      <c r="R23" s="5"/>
    </row>
    <row r="24" spans="1:18" x14ac:dyDescent="0.2">
      <c r="A24" s="35"/>
      <c r="B24" s="41" t="s">
        <v>3</v>
      </c>
      <c r="C24" s="64"/>
      <c r="D24" s="60">
        <v>-24.791129235820321</v>
      </c>
      <c r="E24" s="60">
        <v>-66.176960648963615</v>
      </c>
      <c r="F24" s="60">
        <v>122.47705776376532</v>
      </c>
      <c r="G24" s="60">
        <v>-13.684516861680752</v>
      </c>
      <c r="H24" s="283">
        <v>74.612819291237571</v>
      </c>
      <c r="I24" s="62"/>
      <c r="J24" s="62"/>
      <c r="K24" s="62"/>
      <c r="L24" s="38"/>
      <c r="M24" s="103"/>
      <c r="N24" s="422">
        <f>'[7]BD construcción trimestral'!BH204</f>
        <v>146220</v>
      </c>
      <c r="O24" s="89">
        <v>42979</v>
      </c>
      <c r="P24" s="424">
        <f t="shared" si="0"/>
        <v>146.22</v>
      </c>
      <c r="R24" s="5"/>
    </row>
    <row r="25" spans="1:18" ht="12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103"/>
      <c r="N25" s="422">
        <f>'[7]BD construcción trimestral'!BH205</f>
        <v>328000</v>
      </c>
      <c r="O25" s="414">
        <v>43070</v>
      </c>
      <c r="P25" s="424">
        <f t="shared" si="0"/>
        <v>328</v>
      </c>
      <c r="R25" s="5"/>
    </row>
    <row r="26" spans="1:18" ht="12" customHeight="1" x14ac:dyDescent="0.2">
      <c r="A26" s="35"/>
      <c r="C26" s="198"/>
      <c r="D26" s="198"/>
      <c r="E26" s="198"/>
      <c r="F26" s="198"/>
      <c r="G26" s="198"/>
      <c r="H26" s="58"/>
      <c r="I26" s="174"/>
      <c r="J26" s="174"/>
      <c r="K26" s="174"/>
      <c r="L26" s="38"/>
      <c r="M26" s="103"/>
      <c r="N26" s="422">
        <f>'[7]BD construcción trimestral'!BH206</f>
        <v>365311</v>
      </c>
      <c r="O26" s="414">
        <v>43160</v>
      </c>
      <c r="P26" s="424">
        <f t="shared" si="0"/>
        <v>365.31099999999998</v>
      </c>
      <c r="R26" s="5"/>
    </row>
    <row r="27" spans="1:18" ht="14.25" customHeight="1" x14ac:dyDescent="0.2">
      <c r="A27" s="35"/>
      <c r="B27" s="199"/>
      <c r="C27" s="385" t="s">
        <v>139</v>
      </c>
      <c r="D27" s="385"/>
      <c r="E27" s="385"/>
      <c r="F27" s="385"/>
      <c r="G27" s="385"/>
      <c r="H27" s="385"/>
      <c r="I27" s="385"/>
      <c r="J27" s="385"/>
      <c r="K27" s="385"/>
      <c r="L27" s="38"/>
      <c r="M27" s="103"/>
      <c r="N27" s="422">
        <f>'[7]BD construcción trimestral'!BH207</f>
        <v>193288</v>
      </c>
      <c r="O27" s="89">
        <v>43252</v>
      </c>
      <c r="P27" s="424">
        <f t="shared" si="0"/>
        <v>193.28800000000001</v>
      </c>
      <c r="R27" s="5"/>
    </row>
    <row r="28" spans="1:18" x14ac:dyDescent="0.2">
      <c r="A28" s="200"/>
      <c r="C28" s="385" t="str">
        <f>'Área proceso edificaciones Btá'!$C$25</f>
        <v>II trimestre, miles de metros cuadrados, 2018-2023</v>
      </c>
      <c r="D28" s="385"/>
      <c r="E28" s="385"/>
      <c r="F28" s="385"/>
      <c r="G28" s="385"/>
      <c r="H28" s="385"/>
      <c r="I28" s="385"/>
      <c r="J28" s="385"/>
      <c r="K28" s="385"/>
      <c r="L28" s="38"/>
      <c r="M28" s="103"/>
      <c r="N28" s="422">
        <f>'[7]BD construcción trimestral'!BH208</f>
        <v>274313</v>
      </c>
      <c r="O28" s="414">
        <v>43344</v>
      </c>
      <c r="P28" s="424">
        <f t="shared" si="0"/>
        <v>274.31299999999999</v>
      </c>
      <c r="R28" s="5"/>
    </row>
    <row r="29" spans="1:18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422">
        <f>'[7]BD construcción trimestral'!BH209</f>
        <v>137831</v>
      </c>
      <c r="O29" s="414">
        <v>43435</v>
      </c>
      <c r="P29" s="424">
        <f t="shared" si="0"/>
        <v>137.83099999999999</v>
      </c>
      <c r="R29" s="5"/>
    </row>
    <row r="30" spans="1:18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422">
        <f>'[7]BD construcción trimestral'!BH210</f>
        <v>167685</v>
      </c>
      <c r="O30" s="89">
        <v>43525</v>
      </c>
      <c r="P30" s="424">
        <f t="shared" si="0"/>
        <v>167.685</v>
      </c>
      <c r="R30" s="5"/>
    </row>
    <row r="31" spans="1:18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422">
        <f>'[7]BD construcción trimestral'!BH211</f>
        <v>252431</v>
      </c>
      <c r="O31" s="414">
        <v>43617</v>
      </c>
      <c r="P31" s="424">
        <f t="shared" si="0"/>
        <v>252.43100000000001</v>
      </c>
      <c r="R31" s="5"/>
    </row>
    <row r="32" spans="1:18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422">
        <f>'[7]BD construcción trimestral'!BH212</f>
        <v>183231</v>
      </c>
      <c r="O32" s="414">
        <v>43709</v>
      </c>
      <c r="P32" s="424">
        <f t="shared" si="0"/>
        <v>183.23099999999999</v>
      </c>
      <c r="R32" s="5"/>
    </row>
    <row r="33" spans="1:33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422">
        <f>'[7]BD construcción trimestral'!BH213</f>
        <v>221830</v>
      </c>
      <c r="O33" s="89">
        <v>43800</v>
      </c>
      <c r="P33" s="424">
        <f t="shared" ref="P33:P34" si="1">+N33/1000</f>
        <v>221.83</v>
      </c>
      <c r="R33" s="5"/>
    </row>
    <row r="34" spans="1:33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422">
        <f>'[7]BD construcción trimestral'!BH214</f>
        <v>75311</v>
      </c>
      <c r="O34" s="414">
        <v>43891</v>
      </c>
      <c r="P34" s="424">
        <f t="shared" si="1"/>
        <v>75.311000000000007</v>
      </c>
      <c r="R34" s="5"/>
    </row>
    <row r="35" spans="1:33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422">
        <f>'[7]BD construcción trimestral'!BH215</f>
        <v>66785</v>
      </c>
      <c r="O35" s="89">
        <v>43983</v>
      </c>
      <c r="P35" s="424">
        <f t="shared" ref="P35:P36" si="2">+N35/1000</f>
        <v>66.784999999999997</v>
      </c>
      <c r="R35" s="5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422">
        <f>'[7]BD construcción trimestral'!BH216</f>
        <v>135476</v>
      </c>
      <c r="O36" s="414">
        <v>44075</v>
      </c>
      <c r="P36" s="424">
        <f t="shared" si="2"/>
        <v>135.476</v>
      </c>
      <c r="R36" s="5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x14ac:dyDescent="0.2">
      <c r="A37" s="200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M37" s="103"/>
      <c r="N37" s="422">
        <f>'[7]BD construcción trimestral'!BH217</f>
        <v>81806</v>
      </c>
      <c r="O37" s="89">
        <v>44166</v>
      </c>
      <c r="P37" s="424">
        <f t="shared" ref="P37:P38" si="3">+N37/1000</f>
        <v>81.805999999999997</v>
      </c>
      <c r="R37" s="5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x14ac:dyDescent="0.2">
      <c r="A38" s="200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M38" s="103"/>
      <c r="N38" s="422">
        <f>'[7]BD construcción trimestral'!BH218</f>
        <v>164633</v>
      </c>
      <c r="O38" s="414">
        <v>44256</v>
      </c>
      <c r="P38" s="424">
        <f t="shared" si="3"/>
        <v>164.63300000000001</v>
      </c>
      <c r="R38" s="5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x14ac:dyDescent="0.2">
      <c r="A39" s="200"/>
      <c r="C39" s="201"/>
      <c r="D39" s="201"/>
      <c r="E39" s="201"/>
      <c r="F39" s="201"/>
      <c r="G39" s="201"/>
      <c r="H39" s="202"/>
      <c r="I39" s="203"/>
      <c r="J39" s="203"/>
      <c r="K39" s="203"/>
      <c r="L39" s="38"/>
      <c r="M39" s="103"/>
      <c r="N39" s="422">
        <f>'[7]BD construcción trimestral'!BH219</f>
        <v>151498</v>
      </c>
      <c r="O39" s="89">
        <v>44348</v>
      </c>
      <c r="P39" s="424">
        <f t="shared" ref="P39" si="4">+N39/1000</f>
        <v>151.49799999999999</v>
      </c>
      <c r="R39" s="5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x14ac:dyDescent="0.2">
      <c r="A40" s="200"/>
      <c r="B40" s="199"/>
      <c r="C40" s="202"/>
      <c r="D40" s="202"/>
      <c r="E40" s="202"/>
      <c r="F40" s="202"/>
      <c r="G40" s="202"/>
      <c r="H40" s="202"/>
      <c r="I40" s="204"/>
      <c r="J40" s="204"/>
      <c r="K40" s="204"/>
      <c r="L40" s="38"/>
      <c r="M40" s="103"/>
      <c r="N40" s="422">
        <f>'[7]BD construcción trimestral'!BH220</f>
        <v>192731</v>
      </c>
      <c r="O40" s="414">
        <v>44440</v>
      </c>
      <c r="P40" s="424">
        <f t="shared" ref="P40:P41" si="5">+N40/1000</f>
        <v>192.73099999999999</v>
      </c>
      <c r="R40" s="5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x14ac:dyDescent="0.2">
      <c r="A41" s="200"/>
      <c r="B41" s="7"/>
      <c r="C41" s="202"/>
      <c r="D41" s="202"/>
      <c r="E41" s="202"/>
      <c r="F41" s="202"/>
      <c r="G41" s="202"/>
      <c r="H41" s="202"/>
      <c r="I41" s="204"/>
      <c r="J41" s="204"/>
      <c r="K41" s="204"/>
      <c r="L41" s="38"/>
      <c r="M41" s="103"/>
      <c r="N41" s="422">
        <f>'[7]BD construcción trimestral'!BH221</f>
        <v>227965</v>
      </c>
      <c r="O41" s="89">
        <v>44531</v>
      </c>
      <c r="P41" s="424">
        <f t="shared" si="5"/>
        <v>227.965</v>
      </c>
      <c r="R41" s="5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s="9" customFormat="1" x14ac:dyDescent="0.2">
      <c r="A42" s="246" t="s">
        <v>101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205"/>
      <c r="M42" s="103"/>
      <c r="N42" s="422">
        <f>'[7]BD construcción trimestral'!BH222</f>
        <v>138904</v>
      </c>
      <c r="O42" s="414">
        <v>44621</v>
      </c>
      <c r="P42" s="424">
        <f t="shared" ref="P42:P43" si="6">+N42/1000</f>
        <v>138.904</v>
      </c>
      <c r="Q42" s="5"/>
      <c r="R42" s="5"/>
    </row>
    <row r="43" spans="1:33" s="9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03"/>
      <c r="N43" s="422">
        <f>'[7]BD construcción trimestral'!BH223</f>
        <v>133966</v>
      </c>
      <c r="O43" s="89">
        <v>44713</v>
      </c>
      <c r="P43" s="424">
        <f t="shared" si="6"/>
        <v>133.96600000000001</v>
      </c>
      <c r="Q43" s="5"/>
      <c r="R43" s="5"/>
    </row>
    <row r="44" spans="1:33" s="9" customFormat="1" x14ac:dyDescent="0.2">
      <c r="A44" s="54"/>
      <c r="B44" s="54"/>
      <c r="C44" s="54"/>
      <c r="D44" s="54"/>
      <c r="E44" s="54"/>
      <c r="F44" s="3"/>
      <c r="G44" s="3"/>
      <c r="H44" s="3"/>
      <c r="I44" s="3"/>
      <c r="J44" s="3"/>
      <c r="K44" s="3"/>
      <c r="L44" s="3"/>
      <c r="M44" s="103"/>
      <c r="N44" s="422">
        <f>'[7]BD construcción trimestral'!BH224</f>
        <v>123763</v>
      </c>
      <c r="O44" s="414">
        <v>44805</v>
      </c>
      <c r="P44" s="424">
        <f t="shared" ref="P44:P45" si="7">+N44/1000</f>
        <v>123.76300000000001</v>
      </c>
      <c r="Q44" s="5"/>
      <c r="R44" s="5"/>
    </row>
    <row r="45" spans="1:33" s="9" customFormat="1" x14ac:dyDescent="0.2">
      <c r="A45" s="54"/>
      <c r="E45" s="54"/>
      <c r="F45" s="3"/>
      <c r="G45" s="3"/>
      <c r="H45" s="3"/>
      <c r="I45" s="3"/>
      <c r="J45" s="3"/>
      <c r="K45" s="3"/>
      <c r="L45" s="3"/>
      <c r="M45" s="103"/>
      <c r="N45" s="422">
        <f>'[7]BD construcción trimestral'!BH225</f>
        <v>106238</v>
      </c>
      <c r="O45" s="89">
        <v>44896</v>
      </c>
      <c r="P45" s="424">
        <f t="shared" si="7"/>
        <v>106.238</v>
      </c>
      <c r="Q45" s="5"/>
      <c r="R45" s="5"/>
    </row>
    <row r="46" spans="1:33" s="9" customFormat="1" x14ac:dyDescent="0.2">
      <c r="A46" s="54"/>
      <c r="E46" s="54"/>
      <c r="F46" s="3"/>
      <c r="G46" s="3"/>
      <c r="H46" s="3"/>
      <c r="I46" s="3"/>
      <c r="J46" s="3"/>
      <c r="K46" s="3"/>
      <c r="L46" s="3"/>
      <c r="M46" s="103"/>
      <c r="N46" s="422">
        <f>'[7]BD construcción trimestral'!BH226</f>
        <v>252422</v>
      </c>
      <c r="O46" s="414">
        <v>44986</v>
      </c>
      <c r="P46" s="424">
        <f t="shared" ref="P46:P47" si="8">+N46/1000</f>
        <v>252.422</v>
      </c>
      <c r="Q46" s="5"/>
      <c r="R46" s="5"/>
    </row>
    <row r="47" spans="1:33" s="9" customFormat="1" x14ac:dyDescent="0.2">
      <c r="A47" s="54"/>
      <c r="E47" s="54"/>
      <c r="F47" s="3"/>
      <c r="G47" s="3"/>
      <c r="H47" s="3"/>
      <c r="I47" s="3"/>
      <c r="J47" s="3"/>
      <c r="K47" s="3"/>
      <c r="L47" s="3"/>
      <c r="M47" s="103"/>
      <c r="N47" s="422">
        <f>'[7]BD construcción trimestral'!BH227</f>
        <v>224044</v>
      </c>
      <c r="O47" s="414">
        <v>45078</v>
      </c>
      <c r="P47" s="424">
        <f t="shared" si="8"/>
        <v>224.04400000000001</v>
      </c>
      <c r="Q47" s="5"/>
      <c r="R47" s="5"/>
    </row>
    <row r="48" spans="1:33" s="9" customFormat="1" x14ac:dyDescent="0.2">
      <c r="A48" s="54"/>
      <c r="E48" s="54"/>
      <c r="F48" s="3"/>
      <c r="G48" s="3"/>
      <c r="H48" s="3"/>
      <c r="I48" s="3"/>
      <c r="J48" s="3"/>
      <c r="K48" s="3"/>
      <c r="L48" s="3"/>
      <c r="M48" s="103"/>
      <c r="N48" s="103"/>
      <c r="O48" s="103"/>
      <c r="P48" s="103"/>
      <c r="Q48" s="5"/>
      <c r="R48" s="5"/>
    </row>
    <row r="49" spans="1:18" s="9" customFormat="1" x14ac:dyDescent="0.2">
      <c r="A49" s="54"/>
      <c r="E49" s="54"/>
      <c r="F49" s="3"/>
      <c r="G49" s="3"/>
      <c r="H49" s="3"/>
      <c r="I49" s="3"/>
      <c r="J49" s="3"/>
      <c r="K49" s="3"/>
      <c r="L49" s="3"/>
      <c r="M49" s="103"/>
      <c r="N49" s="103"/>
      <c r="O49" s="103"/>
      <c r="P49" s="103"/>
      <c r="Q49" s="5"/>
      <c r="R49" s="5"/>
    </row>
    <row r="50" spans="1:18" s="9" customFormat="1" x14ac:dyDescent="0.2">
      <c r="A50" s="54"/>
      <c r="E50" s="54"/>
      <c r="F50" s="3"/>
      <c r="G50" s="3"/>
      <c r="H50" s="3"/>
      <c r="I50" s="3"/>
      <c r="J50" s="3"/>
      <c r="K50" s="3"/>
      <c r="L50" s="3"/>
      <c r="M50" s="103"/>
      <c r="N50" s="103"/>
      <c r="O50" s="103"/>
      <c r="P50" s="103"/>
      <c r="Q50" s="5"/>
      <c r="R50" s="5"/>
    </row>
    <row r="51" spans="1:18" s="9" customFormat="1" x14ac:dyDescent="0.2">
      <c r="A51" s="54"/>
      <c r="E51" s="54"/>
      <c r="F51" s="3"/>
      <c r="G51" s="3"/>
      <c r="H51" s="3"/>
      <c r="I51" s="3"/>
      <c r="J51" s="3"/>
      <c r="K51" s="3"/>
      <c r="L51" s="3"/>
      <c r="M51" s="103"/>
      <c r="N51" s="103"/>
      <c r="O51" s="103"/>
      <c r="P51" s="103"/>
      <c r="Q51" s="5"/>
      <c r="R51" s="5"/>
    </row>
    <row r="52" spans="1:18" s="9" customFormat="1" x14ac:dyDescent="0.2">
      <c r="A52" s="54"/>
      <c r="E52" s="54"/>
      <c r="F52" s="3"/>
      <c r="G52" s="3"/>
      <c r="H52" s="3"/>
      <c r="I52" s="3"/>
      <c r="J52" s="3"/>
      <c r="K52" s="3"/>
      <c r="L52" s="3"/>
      <c r="M52" s="103"/>
      <c r="N52" s="103"/>
      <c r="O52" s="103"/>
      <c r="P52" s="103"/>
      <c r="Q52" s="5"/>
      <c r="R52" s="5"/>
    </row>
    <row r="53" spans="1:18" s="9" customFormat="1" x14ac:dyDescent="0.2">
      <c r="A53" s="54"/>
      <c r="E53" s="54"/>
      <c r="F53" s="3"/>
      <c r="G53" s="3"/>
      <c r="H53" s="3"/>
      <c r="I53" s="3"/>
      <c r="J53" s="3"/>
      <c r="K53" s="3"/>
      <c r="L53" s="3"/>
      <c r="M53" s="103"/>
      <c r="N53" s="103"/>
      <c r="O53" s="103"/>
      <c r="P53" s="103"/>
      <c r="Q53" s="5"/>
      <c r="R53" s="5"/>
    </row>
    <row r="54" spans="1:18" s="9" customFormat="1" x14ac:dyDescent="0.2">
      <c r="A54" s="54"/>
      <c r="E54" s="54"/>
      <c r="F54" s="3"/>
      <c r="G54" s="3"/>
      <c r="H54" s="3"/>
      <c r="I54" s="3"/>
      <c r="J54" s="3"/>
      <c r="K54" s="3"/>
      <c r="L54" s="3"/>
      <c r="M54" s="103"/>
      <c r="N54" s="103"/>
      <c r="O54" s="103"/>
      <c r="P54" s="103"/>
      <c r="Q54" s="5"/>
      <c r="R54" s="5"/>
    </row>
    <row r="55" spans="1:18" s="9" customFormat="1" x14ac:dyDescent="0.2">
      <c r="A55" s="54"/>
      <c r="E55" s="54"/>
      <c r="F55" s="3"/>
      <c r="G55" s="3"/>
      <c r="H55" s="3"/>
      <c r="I55" s="3"/>
      <c r="J55" s="3"/>
      <c r="K55" s="3"/>
      <c r="L55" s="3"/>
      <c r="M55" s="103"/>
      <c r="N55" s="103"/>
      <c r="O55" s="103"/>
      <c r="P55" s="103"/>
      <c r="Q55" s="5"/>
      <c r="R55" s="103"/>
    </row>
    <row r="56" spans="1:18" s="9" customFormat="1" x14ac:dyDescent="0.2">
      <c r="A56" s="54"/>
      <c r="E56" s="54"/>
      <c r="F56" s="3"/>
      <c r="G56" s="3"/>
      <c r="H56" s="3"/>
      <c r="I56" s="3"/>
      <c r="J56" s="3"/>
      <c r="K56" s="3"/>
      <c r="L56" s="3"/>
      <c r="M56" s="103"/>
      <c r="N56" s="103"/>
      <c r="O56" s="103"/>
      <c r="P56" s="103"/>
      <c r="Q56" s="5"/>
      <c r="R56" s="103"/>
    </row>
    <row r="57" spans="1:18" s="9" customFormat="1" x14ac:dyDescent="0.2">
      <c r="A57" s="54"/>
      <c r="E57" s="92"/>
      <c r="F57" s="3"/>
      <c r="G57" s="3"/>
      <c r="H57" s="3"/>
      <c r="I57" s="3"/>
      <c r="J57" s="3"/>
      <c r="K57" s="3"/>
      <c r="L57" s="3"/>
      <c r="M57" s="103"/>
      <c r="N57" s="103"/>
      <c r="O57" s="103"/>
      <c r="P57" s="103"/>
      <c r="Q57" s="5"/>
      <c r="R57" s="103"/>
    </row>
    <row r="58" spans="1:18" s="9" customFormat="1" x14ac:dyDescent="0.2">
      <c r="A58" s="54"/>
      <c r="E58" s="92"/>
      <c r="F58" s="3"/>
      <c r="G58" s="3"/>
      <c r="H58" s="3"/>
      <c r="I58" s="3"/>
      <c r="J58" s="3"/>
      <c r="K58" s="3"/>
      <c r="L58" s="3"/>
      <c r="M58" s="103"/>
      <c r="N58" s="103"/>
      <c r="O58" s="103"/>
      <c r="P58" s="103"/>
      <c r="Q58" s="5"/>
      <c r="R58" s="103"/>
    </row>
    <row r="59" spans="1:18" s="9" customFormat="1" x14ac:dyDescent="0.2">
      <c r="A59" s="54"/>
      <c r="E59" s="92"/>
      <c r="F59" s="3"/>
      <c r="G59" s="3"/>
      <c r="H59" s="3"/>
      <c r="I59" s="3"/>
      <c r="J59" s="3"/>
      <c r="K59" s="3"/>
      <c r="L59" s="3"/>
      <c r="M59" s="103"/>
      <c r="N59" s="103"/>
      <c r="O59" s="103"/>
      <c r="P59" s="103"/>
      <c r="Q59" s="5"/>
      <c r="R59" s="103"/>
    </row>
    <row r="60" spans="1:18" s="9" customFormat="1" x14ac:dyDescent="0.2">
      <c r="A60" s="54"/>
      <c r="E60" s="92"/>
      <c r="F60" s="3"/>
      <c r="G60" s="3"/>
      <c r="H60" s="3"/>
      <c r="I60" s="3"/>
      <c r="J60" s="3"/>
      <c r="K60" s="3"/>
      <c r="L60" s="3"/>
      <c r="M60" s="103"/>
      <c r="N60" s="103"/>
      <c r="O60" s="103"/>
      <c r="P60" s="103"/>
      <c r="Q60" s="5"/>
      <c r="R60" s="103"/>
    </row>
    <row r="61" spans="1:18" s="9" customFormat="1" x14ac:dyDescent="0.2">
      <c r="A61" s="54"/>
      <c r="E61" s="92"/>
      <c r="F61" s="3"/>
      <c r="G61" s="3"/>
      <c r="H61" s="3"/>
      <c r="I61" s="3"/>
      <c r="J61" s="3"/>
      <c r="K61" s="3"/>
      <c r="L61" s="3"/>
      <c r="M61" s="103"/>
      <c r="N61" s="103"/>
      <c r="O61" s="103"/>
      <c r="P61" s="103"/>
      <c r="Q61" s="5"/>
      <c r="R61" s="103"/>
    </row>
    <row r="62" spans="1:18" s="9" customFormat="1" x14ac:dyDescent="0.2">
      <c r="A62" s="54"/>
      <c r="E62" s="92"/>
      <c r="F62" s="3"/>
      <c r="G62" s="3"/>
      <c r="H62" s="3"/>
      <c r="I62" s="3"/>
      <c r="J62" s="3"/>
      <c r="K62" s="3"/>
      <c r="L62" s="3"/>
      <c r="M62" s="103"/>
      <c r="N62" s="103"/>
      <c r="O62" s="103"/>
      <c r="P62" s="103"/>
      <c r="Q62" s="5"/>
      <c r="R62" s="103"/>
    </row>
    <row r="63" spans="1:18" s="9" customFormat="1" x14ac:dyDescent="0.2">
      <c r="A63" s="54"/>
      <c r="E63" s="92"/>
      <c r="F63" s="3"/>
      <c r="G63" s="3"/>
      <c r="H63" s="3"/>
      <c r="I63" s="3"/>
      <c r="J63" s="3"/>
      <c r="K63" s="3"/>
      <c r="L63" s="3"/>
      <c r="M63" s="103"/>
      <c r="N63" s="103"/>
      <c r="O63" s="103"/>
      <c r="P63" s="103"/>
      <c r="Q63" s="5"/>
      <c r="R63" s="103"/>
    </row>
    <row r="64" spans="1:18" s="9" customFormat="1" x14ac:dyDescent="0.2">
      <c r="A64" s="54"/>
      <c r="E64" s="92"/>
      <c r="F64" s="3"/>
      <c r="G64" s="3"/>
      <c r="H64" s="3"/>
      <c r="I64" s="3"/>
      <c r="J64" s="3"/>
      <c r="K64" s="3"/>
      <c r="L64" s="3"/>
      <c r="M64" s="103"/>
      <c r="N64" s="103"/>
      <c r="O64" s="103"/>
      <c r="P64" s="103"/>
      <c r="Q64" s="5"/>
      <c r="R64" s="103"/>
    </row>
    <row r="65" spans="1:18" s="9" customFormat="1" x14ac:dyDescent="0.2">
      <c r="A65" s="54"/>
      <c r="E65" s="92"/>
      <c r="F65" s="3"/>
      <c r="G65" s="3"/>
      <c r="H65" s="3"/>
      <c r="I65" s="3"/>
      <c r="J65" s="3"/>
      <c r="K65" s="3"/>
      <c r="L65" s="3"/>
      <c r="M65" s="103"/>
      <c r="N65" s="103"/>
      <c r="O65" s="103"/>
      <c r="P65" s="103"/>
      <c r="Q65" s="5"/>
      <c r="R65" s="103"/>
    </row>
    <row r="66" spans="1:18" s="9" customFormat="1" x14ac:dyDescent="0.2">
      <c r="A66" s="54"/>
      <c r="E66" s="92"/>
      <c r="F66" s="3"/>
      <c r="G66" s="3"/>
      <c r="H66" s="3"/>
      <c r="I66" s="3"/>
      <c r="J66" s="3"/>
      <c r="K66" s="3"/>
      <c r="L66" s="3"/>
      <c r="M66" s="103"/>
      <c r="N66" s="103"/>
      <c r="O66" s="103"/>
      <c r="P66" s="103"/>
      <c r="Q66" s="5"/>
      <c r="R66" s="103"/>
    </row>
    <row r="67" spans="1:18" s="9" customFormat="1" x14ac:dyDescent="0.2">
      <c r="A67" s="54"/>
      <c r="E67" s="92"/>
      <c r="F67" s="3"/>
      <c r="G67" s="3"/>
      <c r="H67" s="3"/>
      <c r="I67" s="3"/>
      <c r="J67" s="3"/>
      <c r="K67" s="3"/>
      <c r="L67" s="3"/>
      <c r="M67" s="103"/>
      <c r="N67" s="103"/>
      <c r="O67" s="103"/>
      <c r="P67" s="103"/>
      <c r="Q67" s="5"/>
      <c r="R67" s="103"/>
    </row>
    <row r="68" spans="1:18" s="9" customFormat="1" x14ac:dyDescent="0.2">
      <c r="A68" s="54"/>
      <c r="E68" s="92"/>
      <c r="F68" s="3"/>
      <c r="G68" s="3"/>
      <c r="H68" s="3"/>
      <c r="I68" s="3"/>
      <c r="J68" s="3"/>
      <c r="K68" s="3"/>
      <c r="L68" s="3"/>
      <c r="M68" s="103"/>
      <c r="N68" s="103"/>
      <c r="O68" s="103"/>
      <c r="P68" s="103"/>
      <c r="Q68" s="5"/>
      <c r="R68" s="103"/>
    </row>
    <row r="69" spans="1:18" s="9" customFormat="1" x14ac:dyDescent="0.2">
      <c r="A69" s="54"/>
      <c r="E69" s="92"/>
      <c r="F69" s="3"/>
      <c r="G69" s="3"/>
      <c r="H69" s="3"/>
      <c r="I69" s="3"/>
      <c r="J69" s="3"/>
      <c r="K69" s="3"/>
      <c r="L69" s="3"/>
      <c r="M69" s="103"/>
      <c r="N69" s="103"/>
      <c r="O69" s="103"/>
      <c r="P69" s="103"/>
      <c r="Q69" s="5"/>
      <c r="R69" s="103"/>
    </row>
    <row r="70" spans="1:18" s="9" customFormat="1" x14ac:dyDescent="0.2">
      <c r="A70" s="54"/>
      <c r="E70" s="92"/>
      <c r="F70" s="3"/>
      <c r="G70" s="3"/>
      <c r="H70" s="3"/>
      <c r="I70" s="3"/>
      <c r="J70" s="3"/>
      <c r="K70" s="3"/>
      <c r="L70" s="3"/>
      <c r="M70" s="103"/>
      <c r="N70" s="103"/>
      <c r="O70" s="103"/>
      <c r="P70" s="103"/>
      <c r="Q70" s="5"/>
      <c r="R70" s="103"/>
    </row>
    <row r="71" spans="1:18" s="9" customFormat="1" x14ac:dyDescent="0.2">
      <c r="A71" s="54"/>
      <c r="E71" s="84"/>
      <c r="F71" s="3"/>
      <c r="G71" s="3"/>
      <c r="H71" s="3"/>
      <c r="I71" s="3"/>
      <c r="J71" s="3"/>
      <c r="K71" s="3"/>
      <c r="L71" s="3"/>
      <c r="M71" s="103"/>
      <c r="N71" s="103"/>
      <c r="O71" s="103"/>
      <c r="P71" s="103"/>
      <c r="Q71" s="5"/>
      <c r="R71" s="103"/>
    </row>
    <row r="72" spans="1:18" s="9" customFormat="1" x14ac:dyDescent="0.2">
      <c r="A72" s="54"/>
      <c r="E72" s="84"/>
      <c r="F72" s="3"/>
      <c r="G72" s="3"/>
      <c r="H72" s="3"/>
      <c r="I72" s="3"/>
      <c r="J72" s="3"/>
      <c r="K72" s="3"/>
      <c r="L72" s="3"/>
      <c r="M72" s="103"/>
      <c r="N72" s="103"/>
      <c r="O72" s="103"/>
      <c r="P72" s="103"/>
      <c r="Q72" s="5"/>
      <c r="R72" s="103"/>
    </row>
    <row r="73" spans="1:18" s="9" customFormat="1" x14ac:dyDescent="0.2">
      <c r="A73" s="54"/>
      <c r="E73" s="84"/>
      <c r="F73" s="3"/>
      <c r="G73" s="3"/>
      <c r="H73" s="3"/>
      <c r="I73" s="3"/>
      <c r="J73" s="3"/>
      <c r="K73" s="3"/>
      <c r="L73" s="3"/>
      <c r="M73" s="103"/>
      <c r="N73" s="103"/>
      <c r="O73" s="103"/>
      <c r="P73" s="103"/>
      <c r="Q73" s="5"/>
      <c r="R73" s="103"/>
    </row>
    <row r="74" spans="1:18" s="9" customFormat="1" x14ac:dyDescent="0.2">
      <c r="A74" s="54"/>
      <c r="E74" s="84"/>
      <c r="F74" s="3"/>
      <c r="G74" s="3"/>
      <c r="H74" s="3"/>
      <c r="I74" s="3"/>
      <c r="J74" s="3"/>
      <c r="K74" s="3"/>
      <c r="L74" s="3"/>
      <c r="M74" s="103"/>
      <c r="N74" s="103"/>
      <c r="O74" s="103"/>
      <c r="P74" s="103"/>
      <c r="Q74" s="5"/>
      <c r="R74" s="103"/>
    </row>
    <row r="75" spans="1:18" s="9" customFormat="1" x14ac:dyDescent="0.2">
      <c r="A75" s="54"/>
      <c r="E75" s="84"/>
      <c r="F75" s="3"/>
      <c r="G75" s="3"/>
      <c r="H75" s="3"/>
      <c r="I75" s="3"/>
      <c r="J75" s="3"/>
      <c r="K75" s="3"/>
      <c r="L75" s="3"/>
      <c r="M75" s="103"/>
      <c r="N75" s="103"/>
      <c r="O75" s="103"/>
      <c r="P75" s="103"/>
      <c r="Q75" s="5"/>
      <c r="R75" s="103"/>
    </row>
    <row r="76" spans="1:18" s="9" customFormat="1" x14ac:dyDescent="0.2">
      <c r="A76" s="54"/>
      <c r="E76" s="84"/>
      <c r="F76" s="3"/>
      <c r="G76" s="3"/>
      <c r="H76" s="3"/>
      <c r="I76" s="3"/>
      <c r="J76" s="3"/>
      <c r="K76" s="3"/>
      <c r="L76" s="3"/>
      <c r="M76" s="103"/>
      <c r="N76" s="103"/>
      <c r="O76" s="103"/>
      <c r="P76" s="103"/>
      <c r="Q76" s="5"/>
      <c r="R76" s="103"/>
    </row>
    <row r="77" spans="1:18" s="9" customFormat="1" x14ac:dyDescent="0.2">
      <c r="A77" s="54"/>
      <c r="E77" s="84"/>
      <c r="F77" s="3"/>
      <c r="G77" s="3"/>
      <c r="H77" s="3"/>
      <c r="I77" s="3"/>
      <c r="J77" s="3"/>
      <c r="K77" s="3"/>
      <c r="L77" s="3"/>
      <c r="M77" s="103"/>
      <c r="N77" s="103"/>
      <c r="O77" s="103"/>
      <c r="P77" s="103"/>
      <c r="Q77" s="5"/>
      <c r="R77" s="103"/>
    </row>
    <row r="78" spans="1:18" s="9" customFormat="1" x14ac:dyDescent="0.2">
      <c r="A78" s="54"/>
      <c r="E78" s="84"/>
      <c r="F78" s="3"/>
      <c r="G78" s="3"/>
      <c r="H78" s="3"/>
      <c r="I78" s="3"/>
      <c r="J78" s="3"/>
      <c r="K78" s="3"/>
      <c r="L78" s="3"/>
      <c r="M78" s="103"/>
      <c r="N78" s="103"/>
      <c r="O78" s="103"/>
      <c r="P78" s="103"/>
      <c r="Q78" s="5"/>
      <c r="R78" s="103"/>
    </row>
    <row r="79" spans="1:18" s="9" customFormat="1" x14ac:dyDescent="0.2">
      <c r="A79" s="54"/>
      <c r="E79" s="84"/>
      <c r="F79" s="3"/>
      <c r="G79" s="3"/>
      <c r="H79" s="3"/>
      <c r="I79" s="3"/>
      <c r="J79" s="3"/>
      <c r="K79" s="3"/>
      <c r="L79" s="3"/>
      <c r="M79" s="103"/>
      <c r="N79" s="103"/>
      <c r="O79" s="103"/>
      <c r="P79" s="103"/>
      <c r="Q79" s="5"/>
      <c r="R79" s="103"/>
    </row>
    <row r="80" spans="1:18" s="9" customFormat="1" x14ac:dyDescent="0.2">
      <c r="A80" s="54"/>
      <c r="E80" s="84"/>
      <c r="F80" s="3"/>
      <c r="G80" s="3"/>
      <c r="H80" s="3"/>
      <c r="I80" s="3"/>
      <c r="J80" s="3"/>
      <c r="K80" s="3"/>
      <c r="L80" s="3"/>
      <c r="M80" s="103"/>
      <c r="N80" s="103"/>
      <c r="O80" s="103"/>
      <c r="P80" s="103"/>
      <c r="Q80" s="5"/>
      <c r="R80" s="103"/>
    </row>
    <row r="81" spans="1:33" s="9" customFormat="1" x14ac:dyDescent="0.2">
      <c r="A81" s="54"/>
      <c r="E81" s="84"/>
      <c r="F81" s="3"/>
      <c r="G81" s="3"/>
      <c r="H81" s="3"/>
      <c r="I81" s="3"/>
      <c r="J81" s="3"/>
      <c r="K81" s="3"/>
      <c r="L81" s="3"/>
      <c r="M81" s="103"/>
      <c r="N81" s="103"/>
      <c r="O81" s="103"/>
      <c r="P81" s="103"/>
      <c r="Q81" s="5"/>
      <c r="R81" s="103"/>
    </row>
    <row r="82" spans="1:33" s="9" customFormat="1" x14ac:dyDescent="0.2">
      <c r="A82" s="54"/>
      <c r="E82" s="84"/>
      <c r="F82" s="3"/>
      <c r="G82" s="3"/>
      <c r="H82" s="3"/>
      <c r="I82" s="3"/>
      <c r="J82" s="3"/>
      <c r="K82" s="3"/>
      <c r="L82" s="3"/>
      <c r="M82" s="103"/>
      <c r="N82" s="103"/>
      <c r="O82" s="103"/>
      <c r="P82" s="103"/>
      <c r="Q82" s="5"/>
      <c r="R82" s="103"/>
    </row>
    <row r="83" spans="1:33" s="9" customFormat="1" x14ac:dyDescent="0.2">
      <c r="A83" s="54"/>
      <c r="E83" s="84"/>
      <c r="F83" s="3"/>
      <c r="G83" s="3"/>
      <c r="H83" s="3"/>
      <c r="I83" s="3"/>
      <c r="J83" s="3"/>
      <c r="K83" s="3"/>
      <c r="L83" s="3"/>
      <c r="M83" s="103"/>
      <c r="N83" s="103"/>
      <c r="O83" s="103"/>
      <c r="P83" s="103"/>
      <c r="Q83" s="5"/>
      <c r="R83" s="103"/>
    </row>
    <row r="84" spans="1:33" s="9" customFormat="1" x14ac:dyDescent="0.2">
      <c r="A84" s="54"/>
      <c r="E84" s="92"/>
      <c r="F84" s="3"/>
      <c r="G84" s="3"/>
      <c r="H84" s="3"/>
      <c r="I84" s="3"/>
      <c r="J84" s="3"/>
      <c r="K84" s="3"/>
      <c r="L84" s="3"/>
      <c r="M84" s="103"/>
      <c r="N84" s="103"/>
      <c r="O84" s="103"/>
      <c r="P84" s="103"/>
      <c r="Q84" s="5"/>
      <c r="R84" s="103"/>
    </row>
    <row r="85" spans="1:33" s="9" customFormat="1" x14ac:dyDescent="0.2">
      <c r="A85" s="3"/>
      <c r="E85" s="206"/>
      <c r="F85" s="3"/>
      <c r="G85" s="3"/>
      <c r="H85" s="3"/>
      <c r="I85" s="3"/>
      <c r="J85" s="3"/>
      <c r="K85" s="3"/>
      <c r="L85" s="3"/>
      <c r="M85" s="103"/>
      <c r="N85" s="103"/>
      <c r="O85" s="103"/>
      <c r="P85" s="103"/>
      <c r="Q85" s="5"/>
      <c r="R85" s="103"/>
    </row>
    <row r="86" spans="1:33" s="103" customFormat="1" x14ac:dyDescent="0.2">
      <c r="A86" s="33"/>
      <c r="E86" s="84"/>
      <c r="F86" s="3"/>
      <c r="G86" s="3"/>
      <c r="H86" s="33"/>
      <c r="I86" s="33"/>
      <c r="J86" s="33"/>
      <c r="K86" s="33"/>
      <c r="L86" s="33"/>
      <c r="Q86" s="5"/>
      <c r="S86" s="9"/>
      <c r="T86" s="9"/>
      <c r="U86" s="9"/>
    </row>
    <row r="87" spans="1:33" s="103" customFormat="1" x14ac:dyDescent="0.2">
      <c r="A87" s="33"/>
      <c r="E87" s="84"/>
      <c r="F87" s="3"/>
      <c r="G87" s="3"/>
      <c r="H87" s="33"/>
      <c r="I87" s="33"/>
      <c r="J87" s="33"/>
      <c r="K87" s="33"/>
      <c r="L87" s="33"/>
      <c r="Q87" s="5"/>
      <c r="S87" s="9"/>
      <c r="T87" s="9"/>
      <c r="U87" s="9"/>
    </row>
    <row r="88" spans="1:33" s="208" customFormat="1" x14ac:dyDescent="0.2">
      <c r="A88" s="207"/>
      <c r="B88" s="87"/>
      <c r="C88" s="3"/>
      <c r="D88" s="88"/>
      <c r="E88" s="84"/>
      <c r="F88" s="3"/>
      <c r="G88" s="3"/>
      <c r="H88" s="207"/>
      <c r="I88" s="207"/>
      <c r="J88" s="207"/>
      <c r="K88" s="207"/>
      <c r="L88" s="207"/>
      <c r="M88" s="103"/>
      <c r="N88" s="103"/>
      <c r="O88" s="103"/>
      <c r="P88" s="103"/>
      <c r="Q88" s="5"/>
      <c r="R88" s="103"/>
      <c r="S88" s="9"/>
      <c r="T88" s="9"/>
      <c r="U88" s="9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</row>
    <row r="89" spans="1:33" s="208" customFormat="1" x14ac:dyDescent="0.2">
      <c r="A89" s="207"/>
      <c r="B89" s="87"/>
      <c r="C89" s="3"/>
      <c r="D89" s="88"/>
      <c r="E89" s="84"/>
      <c r="F89" s="3"/>
      <c r="G89" s="3"/>
      <c r="H89" s="207"/>
      <c r="I89" s="207"/>
      <c r="J89" s="207"/>
      <c r="K89" s="207"/>
      <c r="L89" s="207"/>
      <c r="M89" s="103"/>
      <c r="N89" s="103"/>
      <c r="O89" s="103"/>
      <c r="P89" s="103"/>
      <c r="Q89" s="5"/>
      <c r="R89" s="103"/>
      <c r="S89" s="9"/>
      <c r="T89" s="9"/>
      <c r="U89" s="9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</row>
    <row r="90" spans="1:33" s="208" customFormat="1" x14ac:dyDescent="0.2">
      <c r="A90" s="207"/>
      <c r="B90" s="87"/>
      <c r="C90" s="3"/>
      <c r="D90" s="88"/>
      <c r="E90" s="84"/>
      <c r="F90" s="3"/>
      <c r="G90" s="3"/>
      <c r="H90" s="207"/>
      <c r="I90" s="207"/>
      <c r="J90" s="207"/>
      <c r="K90" s="207"/>
      <c r="L90" s="207"/>
      <c r="M90" s="103"/>
      <c r="N90" s="103"/>
      <c r="O90" s="103"/>
      <c r="P90" s="103"/>
      <c r="Q90" s="5"/>
      <c r="R90" s="103"/>
      <c r="S90" s="9"/>
      <c r="T90" s="9"/>
      <c r="U90" s="9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</row>
    <row r="91" spans="1:33" s="208" customFormat="1" x14ac:dyDescent="0.2">
      <c r="A91" s="207"/>
      <c r="B91" s="87"/>
      <c r="C91" s="3"/>
      <c r="D91" s="88"/>
      <c r="E91" s="84"/>
      <c r="F91" s="3"/>
      <c r="G91" s="3"/>
      <c r="H91" s="207"/>
      <c r="I91" s="207"/>
      <c r="J91" s="207"/>
      <c r="K91" s="207"/>
      <c r="L91" s="207"/>
      <c r="M91" s="103"/>
      <c r="N91" s="103"/>
      <c r="O91" s="103"/>
      <c r="P91" s="103"/>
      <c r="Q91" s="5"/>
      <c r="R91" s="103"/>
      <c r="S91" s="9"/>
      <c r="T91" s="9"/>
      <c r="U91" s="9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</row>
    <row r="92" spans="1:33" s="208" customFormat="1" x14ac:dyDescent="0.2">
      <c r="A92" s="207"/>
      <c r="B92" s="87"/>
      <c r="C92" s="3"/>
      <c r="D92" s="88"/>
      <c r="E92" s="84"/>
      <c r="F92" s="3"/>
      <c r="G92" s="3"/>
      <c r="H92" s="207"/>
      <c r="I92" s="207"/>
      <c r="J92" s="207"/>
      <c r="K92" s="207"/>
      <c r="L92" s="207"/>
      <c r="M92" s="103"/>
      <c r="N92" s="103"/>
      <c r="O92" s="103"/>
      <c r="P92" s="103"/>
      <c r="Q92" s="5"/>
      <c r="R92" s="103"/>
      <c r="S92" s="9"/>
      <c r="T92" s="9"/>
      <c r="U92" s="9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</row>
    <row r="93" spans="1:33" s="208" customFormat="1" x14ac:dyDescent="0.2">
      <c r="A93" s="207"/>
      <c r="B93" s="87"/>
      <c r="C93" s="3"/>
      <c r="D93" s="88"/>
      <c r="E93" s="84"/>
      <c r="F93" s="3"/>
      <c r="G93" s="3"/>
      <c r="H93" s="207"/>
      <c r="I93" s="207"/>
      <c r="J93" s="207"/>
      <c r="K93" s="207"/>
      <c r="L93" s="207"/>
      <c r="M93" s="103"/>
      <c r="N93" s="103"/>
      <c r="O93" s="103"/>
      <c r="P93" s="103"/>
      <c r="Q93" s="5"/>
      <c r="R93" s="103"/>
      <c r="S93" s="9"/>
      <c r="T93" s="9"/>
      <c r="U93" s="9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spans="1:33" s="208" customFormat="1" x14ac:dyDescent="0.2">
      <c r="A94" s="207"/>
      <c r="B94" s="87"/>
      <c r="C94" s="3"/>
      <c r="D94" s="88"/>
      <c r="E94" s="84"/>
      <c r="F94" s="3"/>
      <c r="G94" s="3"/>
      <c r="H94" s="207"/>
      <c r="I94" s="207"/>
      <c r="J94" s="207"/>
      <c r="K94" s="207"/>
      <c r="L94" s="207"/>
      <c r="M94" s="103"/>
      <c r="N94" s="103"/>
      <c r="O94" s="103"/>
      <c r="P94" s="103"/>
      <c r="Q94" s="5"/>
      <c r="R94" s="103"/>
      <c r="S94" s="9"/>
      <c r="T94" s="9"/>
      <c r="U94" s="9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3" s="208" customFormat="1" x14ac:dyDescent="0.2">
      <c r="A95" s="207"/>
      <c r="B95" s="87"/>
      <c r="C95" s="3"/>
      <c r="D95" s="88"/>
      <c r="E95" s="84"/>
      <c r="F95" s="3"/>
      <c r="G95" s="3"/>
      <c r="H95" s="207"/>
      <c r="I95" s="207"/>
      <c r="J95" s="207"/>
      <c r="K95" s="207"/>
      <c r="L95" s="207"/>
      <c r="M95" s="103"/>
      <c r="N95" s="103"/>
      <c r="O95" s="103"/>
      <c r="P95" s="103"/>
      <c r="Q95" s="5"/>
      <c r="R95" s="103"/>
      <c r="S95" s="9"/>
      <c r="T95" s="9"/>
      <c r="U95" s="9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</row>
    <row r="96" spans="1:33" s="208" customFormat="1" x14ac:dyDescent="0.2">
      <c r="A96" s="207"/>
      <c r="B96" s="87"/>
      <c r="C96" s="3"/>
      <c r="D96" s="88"/>
      <c r="E96" s="84"/>
      <c r="F96" s="3"/>
      <c r="G96" s="3"/>
      <c r="H96" s="207"/>
      <c r="I96" s="207"/>
      <c r="J96" s="207"/>
      <c r="K96" s="207"/>
      <c r="L96" s="207"/>
      <c r="M96" s="103"/>
      <c r="N96" s="103"/>
      <c r="O96" s="103"/>
      <c r="P96" s="103"/>
      <c r="Q96" s="5"/>
      <c r="R96" s="103"/>
      <c r="S96" s="9"/>
      <c r="T96" s="9"/>
      <c r="U96" s="9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spans="1:33" s="208" customFormat="1" x14ac:dyDescent="0.2">
      <c r="A97" s="207"/>
      <c r="B97" s="87"/>
      <c r="C97" s="3"/>
      <c r="D97" s="88"/>
      <c r="E97" s="84"/>
      <c r="F97" s="3"/>
      <c r="G97" s="3"/>
      <c r="H97" s="207"/>
      <c r="I97" s="207"/>
      <c r="J97" s="207"/>
      <c r="K97" s="207"/>
      <c r="L97" s="207"/>
      <c r="M97" s="103"/>
      <c r="N97" s="103"/>
      <c r="O97" s="103"/>
      <c r="P97" s="103"/>
      <c r="Q97" s="5"/>
      <c r="R97" s="103"/>
      <c r="S97" s="9"/>
      <c r="T97" s="9"/>
      <c r="U97" s="9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</row>
    <row r="98" spans="1:33" s="208" customFormat="1" x14ac:dyDescent="0.2">
      <c r="A98" s="207"/>
      <c r="B98" s="87"/>
      <c r="C98" s="3"/>
      <c r="D98" s="88"/>
      <c r="E98" s="84"/>
      <c r="F98" s="3"/>
      <c r="G98" s="3"/>
      <c r="H98" s="207"/>
      <c r="I98" s="207"/>
      <c r="J98" s="207"/>
      <c r="K98" s="207"/>
      <c r="L98" s="207"/>
      <c r="M98" s="103"/>
      <c r="N98" s="103"/>
      <c r="O98" s="103"/>
      <c r="P98" s="103"/>
      <c r="Q98" s="5"/>
      <c r="R98" s="103"/>
      <c r="S98" s="9"/>
      <c r="T98" s="9"/>
      <c r="U98" s="9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</row>
    <row r="99" spans="1:33" s="208" customFormat="1" x14ac:dyDescent="0.2">
      <c r="A99" s="207"/>
      <c r="B99" s="87"/>
      <c r="C99" s="3"/>
      <c r="D99" s="88"/>
      <c r="E99" s="84"/>
      <c r="F99" s="3"/>
      <c r="G99" s="3"/>
      <c r="H99" s="207"/>
      <c r="I99" s="207"/>
      <c r="J99" s="207"/>
      <c r="K99" s="207"/>
      <c r="L99" s="207"/>
      <c r="M99" s="103"/>
      <c r="N99" s="103"/>
      <c r="O99" s="103"/>
      <c r="P99" s="103"/>
      <c r="Q99" s="5"/>
      <c r="R99" s="103"/>
      <c r="S99" s="9"/>
      <c r="T99" s="9"/>
      <c r="U99" s="9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</row>
    <row r="100" spans="1:33" s="208" customFormat="1" x14ac:dyDescent="0.2">
      <c r="A100" s="207"/>
      <c r="B100" s="87"/>
      <c r="C100" s="3"/>
      <c r="D100" s="88"/>
      <c r="E100" s="84"/>
      <c r="F100" s="3"/>
      <c r="G100" s="3"/>
      <c r="H100" s="207"/>
      <c r="I100" s="207"/>
      <c r="J100" s="207"/>
      <c r="K100" s="207"/>
      <c r="L100" s="207"/>
      <c r="M100" s="103"/>
      <c r="N100" s="103"/>
      <c r="O100" s="103"/>
      <c r="P100" s="103"/>
      <c r="Q100" s="5"/>
      <c r="R100" s="103"/>
      <c r="S100" s="9"/>
      <c r="T100" s="9"/>
      <c r="U100" s="9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</row>
    <row r="101" spans="1:33" s="208" customFormat="1" x14ac:dyDescent="0.2">
      <c r="A101" s="207"/>
      <c r="B101" s="87"/>
      <c r="C101" s="3"/>
      <c r="D101" s="88"/>
      <c r="E101" s="84"/>
      <c r="F101" s="3"/>
      <c r="G101" s="3"/>
      <c r="H101" s="207"/>
      <c r="I101" s="207"/>
      <c r="J101" s="207"/>
      <c r="K101" s="207"/>
      <c r="L101" s="207"/>
      <c r="M101" s="103"/>
      <c r="N101" s="103"/>
      <c r="O101" s="103"/>
      <c r="P101" s="103"/>
      <c r="Q101" s="5"/>
      <c r="R101" s="103"/>
      <c r="S101" s="9"/>
      <c r="T101" s="9"/>
      <c r="U101" s="9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</row>
    <row r="102" spans="1:33" s="208" customFormat="1" x14ac:dyDescent="0.2">
      <c r="A102" s="207"/>
      <c r="B102" s="87"/>
      <c r="C102" s="3"/>
      <c r="D102" s="88"/>
      <c r="E102" s="84"/>
      <c r="F102" s="3"/>
      <c r="G102" s="3"/>
      <c r="H102" s="207"/>
      <c r="I102" s="207"/>
      <c r="J102" s="207"/>
      <c r="K102" s="207"/>
      <c r="L102" s="207"/>
      <c r="M102" s="103"/>
      <c r="N102" s="103"/>
      <c r="O102" s="103"/>
      <c r="P102" s="103"/>
      <c r="Q102" s="5"/>
      <c r="R102" s="103"/>
      <c r="S102" s="9"/>
      <c r="T102" s="9"/>
      <c r="U102" s="9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1:33" s="208" customFormat="1" x14ac:dyDescent="0.2">
      <c r="A103" s="207"/>
      <c r="B103" s="87"/>
      <c r="C103" s="3"/>
      <c r="D103" s="88"/>
      <c r="E103" s="84"/>
      <c r="F103" s="3"/>
      <c r="G103" s="3"/>
      <c r="H103" s="207"/>
      <c r="I103" s="207"/>
      <c r="J103" s="207"/>
      <c r="K103" s="207"/>
      <c r="L103" s="207"/>
      <c r="M103" s="103"/>
      <c r="N103" s="103"/>
      <c r="O103" s="103"/>
      <c r="P103" s="103"/>
      <c r="Q103" s="5"/>
      <c r="R103" s="103"/>
      <c r="S103" s="9"/>
      <c r="T103" s="9"/>
      <c r="U103" s="9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</row>
    <row r="104" spans="1:33" s="208" customFormat="1" x14ac:dyDescent="0.2">
      <c r="A104" s="207"/>
      <c r="B104" s="87"/>
      <c r="C104" s="3"/>
      <c r="D104" s="88"/>
      <c r="E104" s="84"/>
      <c r="F104" s="3"/>
      <c r="G104" s="3"/>
      <c r="H104" s="207"/>
      <c r="I104" s="207"/>
      <c r="J104" s="207"/>
      <c r="K104" s="207"/>
      <c r="L104" s="207"/>
      <c r="M104" s="103"/>
      <c r="N104" s="103"/>
      <c r="O104" s="103"/>
      <c r="P104" s="103"/>
      <c r="Q104" s="5"/>
      <c r="R104" s="103"/>
      <c r="S104" s="9"/>
      <c r="T104" s="9"/>
      <c r="U104" s="9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</row>
    <row r="105" spans="1:33" s="208" customFormat="1" x14ac:dyDescent="0.2">
      <c r="A105" s="207"/>
      <c r="B105" s="87"/>
      <c r="C105" s="3"/>
      <c r="D105" s="88"/>
      <c r="E105" s="84"/>
      <c r="F105" s="3"/>
      <c r="G105" s="3"/>
      <c r="H105" s="207"/>
      <c r="I105" s="207"/>
      <c r="J105" s="207"/>
      <c r="K105" s="207"/>
      <c r="L105" s="207"/>
      <c r="M105" s="103"/>
      <c r="N105" s="103"/>
      <c r="O105" s="103"/>
      <c r="P105" s="103"/>
      <c r="Q105" s="5"/>
      <c r="R105" s="103"/>
      <c r="S105" s="9"/>
      <c r="T105" s="9"/>
      <c r="U105" s="9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</row>
    <row r="106" spans="1:33" s="208" customFormat="1" x14ac:dyDescent="0.2">
      <c r="A106" s="207"/>
      <c r="B106" s="87"/>
      <c r="C106" s="3"/>
      <c r="D106" s="88"/>
      <c r="E106" s="84"/>
      <c r="F106" s="3"/>
      <c r="G106" s="3"/>
      <c r="H106" s="207"/>
      <c r="I106" s="207"/>
      <c r="J106" s="207"/>
      <c r="K106" s="207"/>
      <c r="L106" s="207"/>
      <c r="M106" s="103"/>
      <c r="N106" s="103"/>
      <c r="O106" s="103"/>
      <c r="P106" s="103"/>
      <c r="Q106" s="5"/>
      <c r="R106" s="103"/>
      <c r="S106" s="9"/>
      <c r="T106" s="9"/>
      <c r="U106" s="9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</row>
    <row r="107" spans="1:33" s="208" customFormat="1" x14ac:dyDescent="0.2">
      <c r="A107" s="207"/>
      <c r="B107" s="87"/>
      <c r="C107" s="3"/>
      <c r="D107" s="88"/>
      <c r="E107" s="84"/>
      <c r="F107" s="3"/>
      <c r="G107" s="3"/>
      <c r="H107" s="207"/>
      <c r="I107" s="207"/>
      <c r="J107" s="207"/>
      <c r="K107" s="207"/>
      <c r="L107" s="207"/>
      <c r="M107" s="103"/>
      <c r="N107" s="103"/>
      <c r="O107" s="103"/>
      <c r="P107" s="103"/>
      <c r="Q107" s="5"/>
      <c r="R107" s="103"/>
      <c r="S107" s="9"/>
      <c r="T107" s="9"/>
      <c r="U107" s="9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</row>
    <row r="108" spans="1:33" s="208" customFormat="1" x14ac:dyDescent="0.2">
      <c r="A108" s="207"/>
      <c r="B108" s="87"/>
      <c r="C108" s="3"/>
      <c r="D108" s="88"/>
      <c r="E108" s="84"/>
      <c r="F108" s="3"/>
      <c r="G108" s="3"/>
      <c r="H108" s="207"/>
      <c r="I108" s="207"/>
      <c r="J108" s="207"/>
      <c r="K108" s="207"/>
      <c r="L108" s="207"/>
      <c r="M108" s="103"/>
      <c r="N108" s="103"/>
      <c r="O108" s="103"/>
      <c r="P108" s="103"/>
      <c r="Q108" s="5"/>
      <c r="R108" s="103"/>
      <c r="S108" s="9"/>
      <c r="T108" s="9"/>
      <c r="U108" s="9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</row>
    <row r="109" spans="1:33" s="208" customFormat="1" x14ac:dyDescent="0.2">
      <c r="A109" s="207"/>
      <c r="B109" s="87"/>
      <c r="C109" s="3"/>
      <c r="D109" s="88"/>
      <c r="E109" s="84"/>
      <c r="F109" s="3"/>
      <c r="G109" s="3"/>
      <c r="H109" s="207"/>
      <c r="I109" s="207"/>
      <c r="J109" s="207"/>
      <c r="K109" s="207"/>
      <c r="L109" s="207"/>
      <c r="M109" s="5"/>
      <c r="N109" s="5"/>
      <c r="O109" s="5"/>
      <c r="P109" s="5"/>
      <c r="Q109" s="5"/>
      <c r="R109" s="103"/>
      <c r="S109" s="9"/>
      <c r="T109" s="9"/>
      <c r="U109" s="9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</row>
    <row r="110" spans="1:33" s="209" customFormat="1" x14ac:dyDescent="0.2">
      <c r="A110" s="54"/>
      <c r="B110" s="87"/>
      <c r="C110" s="3"/>
      <c r="D110" s="88"/>
      <c r="E110" s="84"/>
      <c r="F110" s="3"/>
      <c r="G110" s="3"/>
      <c r="H110" s="54"/>
      <c r="I110" s="54"/>
      <c r="J110" s="54"/>
      <c r="K110" s="54"/>
      <c r="L110" s="54"/>
      <c r="M110" s="5"/>
      <c r="N110" s="5"/>
      <c r="O110" s="5"/>
      <c r="P110" s="5"/>
      <c r="Q110" s="5"/>
      <c r="R110" s="103"/>
      <c r="S110" s="9"/>
      <c r="T110" s="9"/>
      <c r="U110" s="9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</row>
    <row r="111" spans="1:33" s="209" customFormat="1" x14ac:dyDescent="0.2">
      <c r="A111" s="54"/>
      <c r="B111" s="87"/>
      <c r="C111" s="3"/>
      <c r="D111" s="88"/>
      <c r="E111" s="84"/>
      <c r="F111" s="3"/>
      <c r="G111" s="3"/>
      <c r="H111" s="54"/>
      <c r="I111" s="54"/>
      <c r="J111" s="54"/>
      <c r="K111" s="54"/>
      <c r="L111" s="54"/>
      <c r="M111" s="5"/>
      <c r="N111" s="5"/>
      <c r="O111" s="5"/>
      <c r="P111" s="5"/>
      <c r="Q111" s="5"/>
      <c r="R111" s="103"/>
      <c r="S111" s="9"/>
      <c r="T111" s="9"/>
      <c r="U111" s="9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</row>
    <row r="112" spans="1:33" s="209" customFormat="1" x14ac:dyDescent="0.2">
      <c r="A112" s="54"/>
      <c r="B112" s="87"/>
      <c r="C112" s="3"/>
      <c r="D112" s="88"/>
      <c r="E112" s="84"/>
      <c r="F112" s="3"/>
      <c r="G112" s="3"/>
      <c r="H112" s="54"/>
      <c r="I112" s="54"/>
      <c r="J112" s="54"/>
      <c r="K112" s="54"/>
      <c r="L112" s="54"/>
      <c r="M112" s="5"/>
      <c r="N112" s="5"/>
      <c r="O112" s="5"/>
      <c r="P112" s="5"/>
      <c r="Q112" s="5"/>
      <c r="R112" s="103"/>
      <c r="S112" s="9"/>
      <c r="T112" s="9"/>
      <c r="U112" s="9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</row>
    <row r="113" spans="1:33" s="209" customFormat="1" x14ac:dyDescent="0.2">
      <c r="A113" s="54"/>
      <c r="B113" s="87"/>
      <c r="C113" s="3"/>
      <c r="D113" s="88"/>
      <c r="E113" s="84"/>
      <c r="F113" s="3"/>
      <c r="G113" s="3"/>
      <c r="H113" s="54"/>
      <c r="I113" s="54"/>
      <c r="J113" s="54"/>
      <c r="K113" s="54"/>
      <c r="L113" s="54"/>
      <c r="M113" s="5"/>
      <c r="N113" s="5"/>
      <c r="O113" s="5"/>
      <c r="P113" s="5"/>
      <c r="Q113" s="5"/>
      <c r="R113" s="103"/>
      <c r="S113" s="9"/>
      <c r="T113" s="9"/>
      <c r="U113" s="9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</row>
    <row r="114" spans="1:33" s="209" customFormat="1" x14ac:dyDescent="0.2">
      <c r="A114" s="54"/>
      <c r="B114" s="87"/>
      <c r="C114" s="3"/>
      <c r="D114" s="88"/>
      <c r="E114" s="84"/>
      <c r="F114" s="3"/>
      <c r="G114" s="3"/>
      <c r="H114" s="54"/>
      <c r="I114" s="54"/>
      <c r="J114" s="54"/>
      <c r="K114" s="54"/>
      <c r="L114" s="54"/>
      <c r="M114" s="5"/>
      <c r="N114" s="5"/>
      <c r="O114" s="5"/>
      <c r="P114" s="5"/>
      <c r="Q114" s="5"/>
      <c r="R114" s="103"/>
      <c r="S114" s="9"/>
      <c r="T114" s="9"/>
      <c r="U114" s="9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</row>
    <row r="115" spans="1:33" s="209" customFormat="1" x14ac:dyDescent="0.2">
      <c r="A115" s="54"/>
      <c r="B115" s="87"/>
      <c r="C115" s="3"/>
      <c r="D115" s="88"/>
      <c r="E115" s="84"/>
      <c r="F115" s="3"/>
      <c r="G115" s="3"/>
      <c r="H115" s="54"/>
      <c r="I115" s="54"/>
      <c r="J115" s="54"/>
      <c r="K115" s="54"/>
      <c r="L115" s="54"/>
      <c r="M115" s="5"/>
      <c r="N115" s="5"/>
      <c r="O115" s="5"/>
      <c r="P115" s="5"/>
      <c r="Q115" s="5"/>
      <c r="R115" s="103"/>
      <c r="S115" s="9"/>
      <c r="T115" s="9"/>
      <c r="U115" s="9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</row>
    <row r="116" spans="1:33" s="209" customFormat="1" x14ac:dyDescent="0.2">
      <c r="A116" s="54"/>
      <c r="B116" s="87"/>
      <c r="C116" s="3"/>
      <c r="D116" s="88"/>
      <c r="E116" s="84"/>
      <c r="F116" s="3"/>
      <c r="G116" s="3"/>
      <c r="H116" s="54"/>
      <c r="I116" s="54"/>
      <c r="J116" s="54"/>
      <c r="K116" s="54"/>
      <c r="L116" s="54"/>
      <c r="M116" s="5"/>
      <c r="N116" s="5"/>
      <c r="O116" s="5"/>
      <c r="P116" s="5"/>
      <c r="Q116" s="5"/>
      <c r="R116" s="103"/>
      <c r="S116" s="9"/>
      <c r="T116" s="9"/>
      <c r="U116" s="9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</row>
    <row r="117" spans="1:33" s="209" customFormat="1" x14ac:dyDescent="0.2">
      <c r="A117" s="54"/>
      <c r="B117" s="87"/>
      <c r="C117" s="3"/>
      <c r="D117" s="88"/>
      <c r="E117" s="84"/>
      <c r="F117" s="3"/>
      <c r="G117" s="3"/>
      <c r="H117" s="54"/>
      <c r="I117" s="54"/>
      <c r="J117" s="54"/>
      <c r="K117" s="54"/>
      <c r="L117" s="54"/>
      <c r="M117" s="5"/>
      <c r="N117" s="5"/>
      <c r="O117" s="5"/>
      <c r="P117" s="5"/>
      <c r="Q117" s="5"/>
      <c r="R117" s="103"/>
      <c r="S117" s="9"/>
      <c r="T117" s="9"/>
      <c r="U117" s="9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</row>
    <row r="118" spans="1:33" s="209" customFormat="1" x14ac:dyDescent="0.2">
      <c r="A118" s="54"/>
      <c r="B118" s="87"/>
      <c r="C118" s="3"/>
      <c r="D118" s="88"/>
      <c r="E118" s="84"/>
      <c r="F118" s="3"/>
      <c r="G118" s="3"/>
      <c r="H118" s="54"/>
      <c r="I118" s="54"/>
      <c r="J118" s="54"/>
      <c r="K118" s="54"/>
      <c r="L118" s="54"/>
      <c r="M118" s="5"/>
      <c r="N118" s="5"/>
      <c r="O118" s="5"/>
      <c r="P118" s="5"/>
      <c r="Q118" s="5"/>
      <c r="R118" s="103"/>
      <c r="S118" s="9"/>
      <c r="T118" s="9"/>
      <c r="U118" s="9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</row>
    <row r="119" spans="1:33" s="209" customFormat="1" x14ac:dyDescent="0.2">
      <c r="A119" s="54"/>
      <c r="B119" s="87"/>
      <c r="C119" s="3"/>
      <c r="D119" s="88"/>
      <c r="E119" s="84"/>
      <c r="F119" s="3"/>
      <c r="G119" s="3"/>
      <c r="H119" s="54"/>
      <c r="I119" s="54"/>
      <c r="J119" s="54"/>
      <c r="K119" s="54"/>
      <c r="L119" s="54"/>
      <c r="M119" s="5"/>
      <c r="N119" s="5"/>
      <c r="O119" s="5"/>
      <c r="P119" s="5"/>
      <c r="Q119" s="5"/>
      <c r="R119" s="103"/>
      <c r="S119" s="9"/>
      <c r="T119" s="9"/>
      <c r="U119" s="9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</row>
    <row r="120" spans="1:33" s="209" customFormat="1" x14ac:dyDescent="0.2">
      <c r="A120" s="54"/>
      <c r="B120" s="87"/>
      <c r="C120" s="3"/>
      <c r="D120" s="88"/>
      <c r="E120" s="84"/>
      <c r="F120" s="3"/>
      <c r="G120" s="3"/>
      <c r="H120" s="54"/>
      <c r="I120" s="54"/>
      <c r="J120" s="54"/>
      <c r="K120" s="54"/>
      <c r="L120" s="54"/>
      <c r="M120" s="5"/>
      <c r="N120" s="5"/>
      <c r="O120" s="5"/>
      <c r="P120" s="5"/>
      <c r="Q120" s="5"/>
      <c r="R120" s="103"/>
      <c r="S120" s="9"/>
      <c r="T120" s="9"/>
      <c r="U120" s="9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</row>
    <row r="121" spans="1:33" s="209" customFormat="1" x14ac:dyDescent="0.2">
      <c r="A121" s="54"/>
      <c r="B121" s="87"/>
      <c r="C121" s="3"/>
      <c r="D121" s="88"/>
      <c r="E121" s="84"/>
      <c r="F121" s="3"/>
      <c r="G121" s="3"/>
      <c r="H121" s="54"/>
      <c r="I121" s="54"/>
      <c r="J121" s="54"/>
      <c r="K121" s="54"/>
      <c r="L121" s="54"/>
      <c r="M121" s="5"/>
      <c r="N121" s="5"/>
      <c r="O121" s="5"/>
      <c r="P121" s="5"/>
      <c r="Q121" s="5"/>
      <c r="R121" s="103"/>
      <c r="S121" s="9"/>
      <c r="T121" s="9"/>
      <c r="U121" s="9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</row>
    <row r="122" spans="1:33" s="209" customFormat="1" x14ac:dyDescent="0.2">
      <c r="A122" s="54"/>
      <c r="B122" s="87"/>
      <c r="C122" s="3"/>
      <c r="D122" s="88"/>
      <c r="E122" s="84"/>
      <c r="F122" s="3"/>
      <c r="G122" s="3"/>
      <c r="H122" s="54"/>
      <c r="I122" s="54"/>
      <c r="J122" s="54"/>
      <c r="K122" s="54"/>
      <c r="L122" s="54"/>
      <c r="M122" s="5"/>
      <c r="N122" s="5"/>
      <c r="O122" s="5"/>
      <c r="P122" s="5"/>
      <c r="Q122" s="5"/>
      <c r="R122" s="103"/>
      <c r="S122" s="9"/>
      <c r="T122" s="9"/>
      <c r="U122" s="9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</row>
    <row r="123" spans="1:33" s="209" customFormat="1" x14ac:dyDescent="0.2">
      <c r="A123" s="54"/>
      <c r="B123" s="87"/>
      <c r="C123" s="3"/>
      <c r="D123" s="88"/>
      <c r="E123" s="84"/>
      <c r="F123" s="3"/>
      <c r="G123" s="3"/>
      <c r="H123" s="54"/>
      <c r="I123" s="54"/>
      <c r="J123" s="54"/>
      <c r="K123" s="54"/>
      <c r="L123" s="54"/>
      <c r="M123" s="5"/>
      <c r="N123" s="5"/>
      <c r="O123" s="5"/>
      <c r="P123" s="5"/>
      <c r="Q123" s="5"/>
      <c r="R123" s="103"/>
      <c r="S123" s="9"/>
      <c r="T123" s="9"/>
      <c r="U123" s="9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</row>
    <row r="124" spans="1:33" s="209" customFormat="1" x14ac:dyDescent="0.2">
      <c r="A124" s="54"/>
      <c r="B124" s="87"/>
      <c r="C124" s="3"/>
      <c r="D124" s="88"/>
      <c r="E124" s="84"/>
      <c r="F124" s="3"/>
      <c r="G124" s="3"/>
      <c r="H124" s="54"/>
      <c r="I124" s="54"/>
      <c r="J124" s="54"/>
      <c r="K124" s="54"/>
      <c r="L124" s="54"/>
      <c r="M124" s="5"/>
      <c r="N124" s="5"/>
      <c r="O124" s="5"/>
      <c r="P124" s="5"/>
      <c r="Q124" s="5"/>
      <c r="R124" s="103"/>
      <c r="S124" s="9"/>
      <c r="T124" s="9"/>
      <c r="U124" s="9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</row>
    <row r="125" spans="1:33" s="209" customFormat="1" x14ac:dyDescent="0.2">
      <c r="A125" s="54"/>
      <c r="B125" s="87"/>
      <c r="C125" s="3"/>
      <c r="D125" s="88"/>
      <c r="E125" s="84"/>
      <c r="F125" s="3"/>
      <c r="G125" s="3"/>
      <c r="H125" s="54"/>
      <c r="I125" s="54"/>
      <c r="J125" s="54"/>
      <c r="K125" s="54"/>
      <c r="L125" s="54"/>
      <c r="M125" s="5"/>
      <c r="N125" s="5"/>
      <c r="O125" s="5"/>
      <c r="P125" s="5"/>
      <c r="Q125" s="5"/>
      <c r="R125" s="103"/>
      <c r="S125" s="9"/>
      <c r="T125" s="9"/>
      <c r="U125" s="9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</row>
    <row r="126" spans="1:33" s="209" customFormat="1" x14ac:dyDescent="0.2">
      <c r="A126" s="54"/>
      <c r="B126" s="87"/>
      <c r="C126" s="3"/>
      <c r="D126" s="88"/>
      <c r="E126" s="84"/>
      <c r="F126" s="3"/>
      <c r="G126" s="3"/>
      <c r="H126" s="54"/>
      <c r="I126" s="54"/>
      <c r="J126" s="54"/>
      <c r="K126" s="54"/>
      <c r="L126" s="54"/>
      <c r="M126" s="5"/>
      <c r="N126" s="5"/>
      <c r="O126" s="5"/>
      <c r="P126" s="5"/>
      <c r="Q126" s="5"/>
      <c r="R126" s="103"/>
      <c r="S126" s="9"/>
      <c r="T126" s="9"/>
      <c r="U126" s="9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</row>
    <row r="127" spans="1:33" s="209" customFormat="1" x14ac:dyDescent="0.2">
      <c r="A127" s="54"/>
      <c r="B127" s="3"/>
      <c r="C127" s="3"/>
      <c r="D127" s="88"/>
      <c r="E127" s="84"/>
      <c r="F127" s="3"/>
      <c r="G127" s="3"/>
      <c r="H127" s="54"/>
      <c r="I127" s="54"/>
      <c r="J127" s="54"/>
      <c r="K127" s="54"/>
      <c r="L127" s="54"/>
      <c r="M127" s="5"/>
      <c r="N127" s="5"/>
      <c r="O127" s="5"/>
      <c r="P127" s="5"/>
      <c r="Q127" s="5"/>
      <c r="R127" s="103"/>
      <c r="S127" s="9"/>
      <c r="T127" s="9"/>
      <c r="U127" s="9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</row>
    <row r="128" spans="1:33" s="209" customFormat="1" x14ac:dyDescent="0.2">
      <c r="A128" s="54"/>
      <c r="B128" s="3"/>
      <c r="C128" s="3"/>
      <c r="D128" s="88"/>
      <c r="E128" s="84"/>
      <c r="F128" s="3"/>
      <c r="G128" s="3"/>
      <c r="H128" s="54"/>
      <c r="I128" s="54"/>
      <c r="J128" s="54"/>
      <c r="K128" s="54"/>
      <c r="L128" s="54"/>
      <c r="M128" s="5"/>
      <c r="N128" s="5"/>
      <c r="O128" s="5"/>
      <c r="P128" s="5"/>
      <c r="Q128" s="5"/>
      <c r="R128" s="103"/>
      <c r="S128" s="9"/>
      <c r="T128" s="9"/>
      <c r="U128" s="9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</row>
    <row r="129" spans="1:33" s="209" customFormat="1" x14ac:dyDescent="0.2">
      <c r="A129" s="54"/>
      <c r="B129" s="3"/>
      <c r="C129" s="3"/>
      <c r="D129" s="88"/>
      <c r="E129" s="84"/>
      <c r="F129" s="3"/>
      <c r="G129" s="3"/>
      <c r="H129" s="54"/>
      <c r="I129" s="54"/>
      <c r="J129" s="54"/>
      <c r="K129" s="54"/>
      <c r="L129" s="54"/>
      <c r="M129" s="5"/>
      <c r="N129" s="5"/>
      <c r="O129" s="5"/>
      <c r="P129" s="5"/>
      <c r="Q129" s="5"/>
      <c r="R129" s="103"/>
      <c r="S129" s="9"/>
      <c r="T129" s="9"/>
      <c r="U129" s="9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</row>
    <row r="130" spans="1:33" s="209" customFormat="1" x14ac:dyDescent="0.2">
      <c r="A130" s="54"/>
      <c r="B130" s="3"/>
      <c r="C130" s="3"/>
      <c r="D130" s="88"/>
      <c r="E130" s="84"/>
      <c r="F130" s="3"/>
      <c r="G130" s="3"/>
      <c r="H130" s="54"/>
      <c r="I130" s="54"/>
      <c r="J130" s="54"/>
      <c r="K130" s="54"/>
      <c r="L130" s="54"/>
      <c r="M130" s="5"/>
      <c r="N130" s="5"/>
      <c r="O130" s="5"/>
      <c r="P130" s="5"/>
      <c r="Q130" s="5"/>
      <c r="R130" s="103"/>
      <c r="S130" s="9"/>
      <c r="T130" s="9"/>
      <c r="U130" s="9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</row>
    <row r="131" spans="1:33" s="209" customFormat="1" x14ac:dyDescent="0.2">
      <c r="A131" s="54"/>
      <c r="B131" s="3"/>
      <c r="C131" s="3"/>
      <c r="D131" s="88"/>
      <c r="E131" s="84"/>
      <c r="F131" s="3"/>
      <c r="G131" s="3"/>
      <c r="H131" s="54"/>
      <c r="I131" s="54"/>
      <c r="J131" s="54"/>
      <c r="K131" s="54"/>
      <c r="L131" s="54"/>
      <c r="M131" s="5"/>
      <c r="N131" s="5"/>
      <c r="O131" s="5"/>
      <c r="P131" s="5"/>
      <c r="Q131" s="5"/>
      <c r="R131" s="103"/>
      <c r="S131" s="9"/>
      <c r="T131" s="9"/>
      <c r="U131" s="9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</row>
    <row r="132" spans="1:33" s="209" customFormat="1" x14ac:dyDescent="0.2">
      <c r="A132" s="54"/>
      <c r="B132" s="3"/>
      <c r="C132" s="3"/>
      <c r="D132" s="88"/>
      <c r="E132" s="84"/>
      <c r="F132" s="3"/>
      <c r="G132" s="3"/>
      <c r="H132" s="54"/>
      <c r="I132" s="54"/>
      <c r="J132" s="54"/>
      <c r="K132" s="54"/>
      <c r="L132" s="54"/>
      <c r="M132" s="5"/>
      <c r="N132" s="5"/>
      <c r="O132" s="5"/>
      <c r="P132" s="5"/>
      <c r="Q132" s="5"/>
      <c r="R132" s="103"/>
      <c r="S132" s="9"/>
      <c r="T132" s="9"/>
      <c r="U132" s="9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</row>
    <row r="133" spans="1:33" s="209" customFormat="1" x14ac:dyDescent="0.2">
      <c r="A133" s="54"/>
      <c r="B133" s="3"/>
      <c r="C133" s="3"/>
      <c r="D133" s="88"/>
      <c r="E133" s="84"/>
      <c r="F133" s="3"/>
      <c r="G133" s="3"/>
      <c r="H133" s="54"/>
      <c r="I133" s="54"/>
      <c r="J133" s="54"/>
      <c r="K133" s="54"/>
      <c r="L133" s="54"/>
      <c r="M133" s="5"/>
      <c r="N133" s="5"/>
      <c r="O133" s="5"/>
      <c r="P133" s="5"/>
      <c r="Q133" s="5"/>
      <c r="R133" s="103"/>
      <c r="S133" s="9"/>
      <c r="T133" s="9"/>
      <c r="U133" s="9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</row>
    <row r="134" spans="1:33" s="209" customFormat="1" x14ac:dyDescent="0.2">
      <c r="A134" s="54"/>
      <c r="B134" s="3"/>
      <c r="C134" s="3"/>
      <c r="D134" s="88"/>
      <c r="E134" s="84"/>
      <c r="F134" s="3"/>
      <c r="G134" s="3"/>
      <c r="H134" s="54"/>
      <c r="I134" s="54"/>
      <c r="J134" s="54"/>
      <c r="K134" s="54"/>
      <c r="L134" s="54"/>
      <c r="M134" s="5"/>
      <c r="N134" s="5"/>
      <c r="O134" s="5"/>
      <c r="P134" s="5"/>
      <c r="Q134" s="5"/>
      <c r="R134" s="103"/>
      <c r="S134" s="9"/>
      <c r="T134" s="9"/>
      <c r="U134" s="9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</row>
    <row r="135" spans="1:33" s="209" customFormat="1" x14ac:dyDescent="0.2">
      <c r="A135" s="54"/>
      <c r="B135" s="3"/>
      <c r="C135" s="3"/>
      <c r="D135" s="88"/>
      <c r="E135" s="84"/>
      <c r="F135" s="3"/>
      <c r="G135" s="3"/>
      <c r="H135" s="54"/>
      <c r="I135" s="54"/>
      <c r="J135" s="54"/>
      <c r="K135" s="54"/>
      <c r="L135" s="54"/>
      <c r="M135" s="5"/>
      <c r="N135" s="5"/>
      <c r="O135" s="5"/>
      <c r="P135" s="5"/>
      <c r="Q135" s="5"/>
      <c r="R135" s="103"/>
      <c r="S135" s="9"/>
      <c r="T135" s="9"/>
      <c r="U135" s="9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</row>
    <row r="136" spans="1:33" s="209" customFormat="1" x14ac:dyDescent="0.2">
      <c r="A136" s="54"/>
      <c r="B136" s="3"/>
      <c r="C136" s="3"/>
      <c r="D136" s="3"/>
      <c r="E136" s="3"/>
      <c r="F136" s="3"/>
      <c r="G136" s="3"/>
      <c r="H136" s="54"/>
      <c r="I136" s="54"/>
      <c r="J136" s="54"/>
      <c r="K136" s="54"/>
      <c r="L136" s="54"/>
      <c r="M136" s="5"/>
      <c r="N136" s="5"/>
      <c r="O136" s="5"/>
      <c r="P136" s="5"/>
      <c r="Q136" s="5"/>
      <c r="R136" s="103"/>
      <c r="S136" s="9"/>
      <c r="T136" s="9"/>
      <c r="U136" s="9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</row>
    <row r="137" spans="1:33" s="209" customFormat="1" x14ac:dyDescent="0.2">
      <c r="A137" s="54"/>
      <c r="B137" s="3"/>
      <c r="C137" s="3"/>
      <c r="D137" s="3"/>
      <c r="E137" s="3"/>
      <c r="F137" s="3"/>
      <c r="G137" s="3"/>
      <c r="H137" s="54"/>
      <c r="I137" s="54"/>
      <c r="J137" s="54"/>
      <c r="K137" s="54"/>
      <c r="L137" s="54"/>
      <c r="M137" s="5"/>
      <c r="N137" s="5"/>
      <c r="O137" s="5"/>
      <c r="P137" s="5"/>
      <c r="Q137" s="5"/>
      <c r="R137" s="103"/>
      <c r="S137" s="9"/>
      <c r="T137" s="9"/>
      <c r="U137" s="9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</row>
    <row r="138" spans="1:33" s="103" customFormat="1" x14ac:dyDescent="0.2">
      <c r="A138" s="33"/>
      <c r="B138" s="3"/>
      <c r="C138" s="3"/>
      <c r="D138" s="3"/>
      <c r="E138" s="3"/>
      <c r="F138" s="3"/>
      <c r="G138" s="3"/>
      <c r="H138" s="33"/>
      <c r="I138" s="33"/>
      <c r="J138" s="33"/>
      <c r="K138" s="33"/>
      <c r="L138" s="33"/>
      <c r="M138" s="5"/>
      <c r="N138" s="5"/>
      <c r="O138" s="5"/>
      <c r="P138" s="5"/>
      <c r="Q138" s="5"/>
      <c r="S138" s="9"/>
      <c r="T138" s="9"/>
      <c r="U138" s="9"/>
    </row>
    <row r="139" spans="1:33" s="103" customFormat="1" x14ac:dyDescent="0.2">
      <c r="A139" s="33"/>
      <c r="B139" s="3"/>
      <c r="C139" s="3"/>
      <c r="D139" s="3"/>
      <c r="E139" s="3"/>
      <c r="F139" s="3"/>
      <c r="G139" s="3"/>
      <c r="H139" s="33"/>
      <c r="I139" s="33"/>
      <c r="J139" s="33"/>
      <c r="K139" s="33"/>
      <c r="L139" s="33"/>
      <c r="M139" s="5"/>
      <c r="N139" s="5"/>
      <c r="O139" s="5"/>
      <c r="P139" s="5"/>
      <c r="Q139" s="5"/>
      <c r="S139" s="9"/>
      <c r="T139" s="9"/>
      <c r="U139" s="9"/>
    </row>
    <row r="140" spans="1:33" s="103" customFormat="1" x14ac:dyDescent="0.2">
      <c r="A140" s="33"/>
      <c r="B140" s="3"/>
      <c r="C140" s="3"/>
      <c r="D140" s="3"/>
      <c r="E140" s="3"/>
      <c r="F140" s="3"/>
      <c r="G140" s="3"/>
      <c r="H140" s="33"/>
      <c r="I140" s="33"/>
      <c r="J140" s="33"/>
      <c r="K140" s="33"/>
      <c r="L140" s="33"/>
      <c r="M140" s="5"/>
      <c r="N140" s="5"/>
      <c r="O140" s="5"/>
      <c r="P140" s="5"/>
      <c r="Q140" s="5"/>
      <c r="S140" s="9"/>
      <c r="T140" s="9"/>
      <c r="U140" s="9"/>
    </row>
    <row r="141" spans="1:33" s="103" customFormat="1" x14ac:dyDescent="0.2">
      <c r="A141" s="33"/>
      <c r="B141" s="3"/>
      <c r="C141" s="3"/>
      <c r="D141" s="3"/>
      <c r="E141" s="3"/>
      <c r="F141" s="3"/>
      <c r="G141" s="3"/>
      <c r="H141" s="33"/>
      <c r="I141" s="33"/>
      <c r="J141" s="33"/>
      <c r="K141" s="33"/>
      <c r="L141" s="33"/>
      <c r="M141" s="5"/>
      <c r="N141" s="5"/>
      <c r="O141" s="5"/>
      <c r="P141" s="5"/>
      <c r="Q141" s="5"/>
      <c r="S141" s="9"/>
      <c r="T141" s="9"/>
      <c r="U141" s="9"/>
    </row>
    <row r="142" spans="1:33" s="103" customFormat="1" x14ac:dyDescent="0.2">
      <c r="A142" s="32"/>
      <c r="B142" s="7"/>
      <c r="C142" s="7"/>
      <c r="D142" s="7"/>
      <c r="E142" s="7"/>
      <c r="F142" s="7"/>
      <c r="G142" s="7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S142" s="9"/>
      <c r="T142" s="9"/>
      <c r="U142" s="9"/>
    </row>
    <row r="143" spans="1:33" s="103" customFormat="1" x14ac:dyDescent="0.2">
      <c r="A143" s="32"/>
      <c r="B143" s="7"/>
      <c r="C143" s="7"/>
      <c r="D143" s="7"/>
      <c r="E143" s="7"/>
      <c r="F143" s="7"/>
      <c r="G143" s="7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S143" s="9"/>
      <c r="T143" s="9"/>
      <c r="U143" s="9"/>
    </row>
    <row r="144" spans="1:33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S144" s="9"/>
      <c r="T144" s="9"/>
      <c r="U144" s="9"/>
    </row>
    <row r="145" spans="1:21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S145" s="9"/>
      <c r="T145" s="9"/>
      <c r="U145" s="9"/>
    </row>
    <row r="146" spans="1:21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S146" s="9"/>
      <c r="T146" s="9"/>
      <c r="U146" s="9"/>
    </row>
    <row r="147" spans="1:21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S147" s="9"/>
      <c r="T147" s="9"/>
      <c r="U147" s="9"/>
    </row>
    <row r="148" spans="1:21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S148" s="9"/>
      <c r="T148" s="9"/>
      <c r="U148" s="9"/>
    </row>
    <row r="149" spans="1:21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S149" s="9"/>
      <c r="T149" s="9"/>
      <c r="U149" s="9"/>
    </row>
    <row r="150" spans="1:21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S150" s="9"/>
      <c r="T150" s="9"/>
      <c r="U150" s="9"/>
    </row>
    <row r="151" spans="1:21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S151" s="9"/>
      <c r="T151" s="9"/>
      <c r="U151" s="9"/>
    </row>
    <row r="152" spans="1:21" s="103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5"/>
      <c r="N152" s="5"/>
      <c r="O152" s="5"/>
      <c r="P152" s="5"/>
      <c r="Q152" s="5"/>
      <c r="S152" s="9"/>
      <c r="T152" s="9"/>
      <c r="U152" s="9"/>
    </row>
    <row r="153" spans="1:21" s="103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5"/>
      <c r="N153" s="5"/>
      <c r="O153" s="5"/>
      <c r="P153" s="5"/>
      <c r="Q153" s="5"/>
      <c r="S153" s="9"/>
      <c r="T153" s="9"/>
      <c r="U153" s="9"/>
    </row>
  </sheetData>
  <mergeCells count="9">
    <mergeCell ref="C27:K27"/>
    <mergeCell ref="C28:K28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 codeName="Hoja2">
    <tabColor rgb="FF002060"/>
  </sheetPr>
  <dimension ref="A1:X91"/>
  <sheetViews>
    <sheetView showGridLines="0" topLeftCell="A10" zoomScale="87" zoomScaleNormal="87" zoomScaleSheetLayoutView="100" workbookViewId="0"/>
  </sheetViews>
  <sheetFormatPr baseColWidth="10" defaultColWidth="10.85546875" defaultRowHeight="12.75" x14ac:dyDescent="0.25"/>
  <cols>
    <col min="1" max="1" width="1.85546875" style="63" customWidth="1"/>
    <col min="2" max="2" width="19.28515625" style="63" customWidth="1"/>
    <col min="3" max="7" width="13.85546875" style="63" customWidth="1"/>
    <col min="8" max="8" width="11.85546875" style="63" customWidth="1"/>
    <col min="9" max="9" width="13.85546875" style="63" customWidth="1"/>
    <col min="10" max="10" width="11.28515625" style="63" bestFit="1" customWidth="1"/>
    <col min="11" max="11" width="1.85546875" style="63" customWidth="1"/>
    <col min="12" max="12" width="14.5703125" style="63" customWidth="1"/>
    <col min="13" max="13" width="11.42578125" style="63" customWidth="1"/>
    <col min="14" max="14" width="10.85546875" style="63" customWidth="1"/>
    <col min="15" max="15" width="11.42578125" style="63" bestFit="1" customWidth="1"/>
    <col min="16" max="16" width="15.5703125" style="63" customWidth="1"/>
    <col min="17" max="17" width="14.5703125" style="63" customWidth="1"/>
    <col min="18" max="18" width="14.85546875" style="63" customWidth="1"/>
    <col min="19" max="20" width="14.42578125" style="63" customWidth="1"/>
    <col min="21" max="21" width="10.85546875" style="63"/>
    <col min="22" max="27" width="15.85546875" style="63" bestFit="1" customWidth="1"/>
    <col min="28" max="16384" width="10.85546875" style="63"/>
  </cols>
  <sheetData>
    <row r="1" spans="1:24" x14ac:dyDescent="0.25">
      <c r="A1" s="175"/>
      <c r="B1" s="176"/>
      <c r="C1" s="176"/>
      <c r="D1" s="176"/>
      <c r="E1" s="176"/>
      <c r="F1" s="176"/>
      <c r="G1" s="176"/>
      <c r="H1" s="176"/>
      <c r="I1" s="177"/>
      <c r="J1" s="176"/>
      <c r="K1" s="178"/>
      <c r="L1" s="82"/>
    </row>
    <row r="2" spans="1:24" x14ac:dyDescent="0.25">
      <c r="A2" s="1"/>
      <c r="B2" s="179"/>
      <c r="C2" s="179"/>
      <c r="D2" s="179"/>
      <c r="E2" s="179"/>
      <c r="F2" s="179"/>
      <c r="G2" s="179"/>
      <c r="H2" s="179"/>
      <c r="J2" s="179"/>
      <c r="K2" s="180"/>
      <c r="L2" s="82"/>
    </row>
    <row r="3" spans="1:24" x14ac:dyDescent="0.25">
      <c r="A3" s="1"/>
      <c r="B3" s="179"/>
      <c r="C3" s="179"/>
      <c r="D3" s="179"/>
      <c r="E3" s="179"/>
      <c r="F3" s="179"/>
      <c r="G3" s="179"/>
      <c r="H3" s="179"/>
      <c r="J3" s="179"/>
      <c r="K3" s="180"/>
      <c r="L3" s="82"/>
    </row>
    <row r="4" spans="1:24" x14ac:dyDescent="0.25">
      <c r="A4" s="1"/>
      <c r="B4" s="179"/>
      <c r="C4" s="179"/>
      <c r="D4" s="179"/>
      <c r="E4" s="179"/>
      <c r="F4" s="179"/>
      <c r="G4" s="179"/>
      <c r="H4" s="179"/>
      <c r="J4" s="179"/>
      <c r="K4" s="181"/>
    </row>
    <row r="5" spans="1:24" x14ac:dyDescent="0.25">
      <c r="A5" s="1"/>
      <c r="B5" s="179"/>
      <c r="C5" s="179"/>
      <c r="D5" s="179"/>
      <c r="E5" s="179"/>
      <c r="F5" s="179"/>
      <c r="G5" s="179"/>
      <c r="H5" s="179"/>
      <c r="I5" s="179"/>
      <c r="J5" s="179"/>
      <c r="K5" s="181"/>
    </row>
    <row r="6" spans="1:24" x14ac:dyDescent="0.25">
      <c r="A6" s="1"/>
      <c r="B6" s="179"/>
      <c r="C6" s="179"/>
      <c r="D6" s="179"/>
      <c r="E6" s="179"/>
      <c r="F6" s="179"/>
      <c r="G6" s="179"/>
      <c r="H6" s="179"/>
      <c r="I6" s="179"/>
      <c r="J6" s="179"/>
      <c r="K6" s="181"/>
    </row>
    <row r="7" spans="1:24" x14ac:dyDescent="0.25">
      <c r="A7" s="1"/>
      <c r="B7" s="179"/>
      <c r="C7" s="179"/>
      <c r="D7" s="179"/>
      <c r="E7" s="179"/>
      <c r="F7" s="179"/>
      <c r="G7" s="179"/>
      <c r="H7" s="179"/>
      <c r="I7" s="179"/>
      <c r="J7" s="179"/>
      <c r="K7" s="181"/>
    </row>
    <row r="8" spans="1:24" x14ac:dyDescent="0.25">
      <c r="A8" s="1"/>
      <c r="B8" s="179"/>
      <c r="C8" s="179"/>
      <c r="D8" s="179"/>
      <c r="E8" s="179"/>
      <c r="F8" s="179"/>
      <c r="G8" s="179"/>
      <c r="H8" s="179"/>
      <c r="I8" s="179"/>
      <c r="J8" s="179"/>
      <c r="K8" s="181"/>
    </row>
    <row r="9" spans="1:24" x14ac:dyDescent="0.25">
      <c r="A9" s="1"/>
      <c r="B9" s="179"/>
      <c r="C9" s="391" t="s">
        <v>76</v>
      </c>
      <c r="D9" s="391"/>
      <c r="E9" s="391"/>
      <c r="F9" s="391"/>
      <c r="G9" s="391"/>
      <c r="H9" s="391"/>
      <c r="I9" s="391"/>
      <c r="J9" s="391"/>
      <c r="K9" s="181"/>
    </row>
    <row r="10" spans="1:24" x14ac:dyDescent="0.25">
      <c r="A10" s="1"/>
      <c r="B10" s="179"/>
      <c r="C10" s="392" t="s">
        <v>75</v>
      </c>
      <c r="D10" s="392"/>
      <c r="E10" s="392"/>
      <c r="F10" s="392"/>
      <c r="G10" s="392"/>
      <c r="H10" s="392"/>
      <c r="I10" s="392"/>
      <c r="J10" s="392"/>
      <c r="K10" s="181"/>
    </row>
    <row r="11" spans="1:24" x14ac:dyDescent="0.25">
      <c r="A11" s="1"/>
      <c r="B11" s="179"/>
      <c r="C11" s="392" t="s">
        <v>188</v>
      </c>
      <c r="D11" s="392"/>
      <c r="E11" s="392"/>
      <c r="F11" s="392"/>
      <c r="G11" s="392"/>
      <c r="H11" s="392"/>
      <c r="I11" s="392"/>
      <c r="J11" s="392"/>
      <c r="K11" s="181"/>
    </row>
    <row r="12" spans="1:24" x14ac:dyDescent="0.25">
      <c r="A12" s="1"/>
      <c r="B12" s="179"/>
      <c r="C12" s="182"/>
      <c r="D12" s="182"/>
      <c r="E12" s="182"/>
      <c r="F12" s="182"/>
      <c r="G12" s="182"/>
      <c r="H12" s="182"/>
      <c r="I12" s="179"/>
      <c r="J12" s="179"/>
      <c r="K12" s="181"/>
    </row>
    <row r="13" spans="1:24" ht="15.75" customHeight="1" x14ac:dyDescent="0.25">
      <c r="A13" s="1"/>
      <c r="C13" s="393" t="s">
        <v>7</v>
      </c>
      <c r="D13" s="394" t="s">
        <v>32</v>
      </c>
      <c r="E13" s="394"/>
      <c r="F13" s="394"/>
      <c r="G13" s="394"/>
      <c r="H13" s="394" t="s">
        <v>37</v>
      </c>
      <c r="I13" s="394"/>
      <c r="J13" s="394"/>
      <c r="K13" s="181"/>
      <c r="M13" s="315"/>
    </row>
    <row r="14" spans="1:24" ht="25.5" x14ac:dyDescent="0.25">
      <c r="A14" s="1"/>
      <c r="C14" s="393"/>
      <c r="D14" s="183" t="s">
        <v>33</v>
      </c>
      <c r="E14" s="183" t="s">
        <v>34</v>
      </c>
      <c r="F14" s="183" t="s">
        <v>35</v>
      </c>
      <c r="G14" s="183" t="s">
        <v>36</v>
      </c>
      <c r="H14" s="183" t="s">
        <v>33</v>
      </c>
      <c r="I14" s="183" t="s">
        <v>38</v>
      </c>
      <c r="J14" s="184" t="s">
        <v>39</v>
      </c>
      <c r="K14" s="181"/>
      <c r="M14" s="315"/>
      <c r="N14" s="94"/>
      <c r="O14" s="307"/>
      <c r="P14" s="307"/>
      <c r="Q14" s="307"/>
      <c r="R14" s="307"/>
      <c r="S14" s="307"/>
      <c r="T14" s="307"/>
      <c r="U14" s="307"/>
      <c r="V14" s="307"/>
      <c r="W14" s="307"/>
      <c r="X14" s="307"/>
    </row>
    <row r="15" spans="1:24" ht="12" customHeight="1" x14ac:dyDescent="0.25">
      <c r="A15" s="1"/>
      <c r="C15" s="182"/>
      <c r="D15" s="182"/>
      <c r="E15" s="182"/>
      <c r="F15" s="182"/>
      <c r="G15" s="182"/>
      <c r="H15" s="182"/>
      <c r="I15" s="182"/>
      <c r="J15" s="182"/>
      <c r="K15" s="181"/>
      <c r="L15" s="264"/>
      <c r="M15" s="264"/>
      <c r="N15" s="264"/>
      <c r="O15" s="264"/>
      <c r="P15" s="264"/>
    </row>
    <row r="16" spans="1:24" x14ac:dyDescent="0.2">
      <c r="A16" s="1"/>
      <c r="K16" s="181"/>
      <c r="L16" s="264"/>
      <c r="M16" s="264"/>
      <c r="N16" s="264"/>
      <c r="O16" s="311"/>
      <c r="P16" s="264"/>
      <c r="Q16" s="324"/>
    </row>
    <row r="17" spans="1:20" ht="12.75" customHeight="1" x14ac:dyDescent="0.2">
      <c r="A17" s="1"/>
      <c r="B17" s="311" t="s">
        <v>26</v>
      </c>
      <c r="C17" s="185">
        <v>3887</v>
      </c>
      <c r="D17" s="185">
        <v>5760</v>
      </c>
      <c r="E17" s="185">
        <v>31567</v>
      </c>
      <c r="F17" s="185">
        <v>216</v>
      </c>
      <c r="G17" s="185">
        <v>37543</v>
      </c>
      <c r="H17" s="185">
        <v>1734</v>
      </c>
      <c r="I17" s="185">
        <v>21641</v>
      </c>
      <c r="J17" s="185">
        <v>23375</v>
      </c>
      <c r="K17" s="181"/>
      <c r="L17" s="265"/>
      <c r="M17" s="265"/>
      <c r="N17" s="265"/>
      <c r="O17" s="219"/>
      <c r="P17" s="265"/>
      <c r="Q17" s="324"/>
    </row>
    <row r="18" spans="1:20" ht="12.75" customHeight="1" x14ac:dyDescent="0.2">
      <c r="A18" s="1"/>
      <c r="B18" s="219" t="s">
        <v>23</v>
      </c>
      <c r="C18" s="185">
        <v>18088</v>
      </c>
      <c r="D18" s="185">
        <v>98610</v>
      </c>
      <c r="E18" s="185">
        <v>111191</v>
      </c>
      <c r="F18" s="185">
        <v>988</v>
      </c>
      <c r="G18" s="185">
        <v>210789</v>
      </c>
      <c r="H18" s="185">
        <v>5886</v>
      </c>
      <c r="I18" s="185">
        <v>17025</v>
      </c>
      <c r="J18" s="185">
        <v>22911</v>
      </c>
      <c r="K18" s="181"/>
      <c r="L18" s="265"/>
      <c r="M18" s="265"/>
      <c r="N18" s="265"/>
      <c r="O18" s="219"/>
      <c r="P18" s="265"/>
      <c r="Q18" s="324"/>
    </row>
    <row r="19" spans="1:20" ht="12.75" customHeight="1" x14ac:dyDescent="0.2">
      <c r="A19" s="1"/>
      <c r="B19" s="219" t="s">
        <v>18</v>
      </c>
      <c r="C19" s="185">
        <v>27850</v>
      </c>
      <c r="D19" s="185">
        <v>32319</v>
      </c>
      <c r="E19" s="185">
        <v>149525</v>
      </c>
      <c r="F19" s="185">
        <v>492</v>
      </c>
      <c r="G19" s="185">
        <v>182336</v>
      </c>
      <c r="H19" s="185">
        <v>3421</v>
      </c>
      <c r="I19" s="185">
        <v>18830</v>
      </c>
      <c r="J19" s="185">
        <v>22251</v>
      </c>
      <c r="K19" s="181"/>
      <c r="L19" s="265"/>
      <c r="M19" s="265"/>
      <c r="N19" s="265"/>
      <c r="O19" s="219"/>
      <c r="P19" s="265"/>
      <c r="Q19" s="324"/>
    </row>
    <row r="20" spans="1:20" ht="12.75" customHeight="1" x14ac:dyDescent="0.2">
      <c r="A20" s="1"/>
      <c r="B20" s="219" t="s">
        <v>13</v>
      </c>
      <c r="C20" s="185">
        <v>37513</v>
      </c>
      <c r="D20" s="185">
        <v>55619</v>
      </c>
      <c r="E20" s="185">
        <v>369572</v>
      </c>
      <c r="F20" s="185">
        <v>1830</v>
      </c>
      <c r="G20" s="185">
        <v>427021</v>
      </c>
      <c r="H20" s="185">
        <v>1468</v>
      </c>
      <c r="I20" s="185">
        <v>92723</v>
      </c>
      <c r="J20" s="185">
        <v>94191</v>
      </c>
      <c r="K20" s="181"/>
      <c r="L20" s="265"/>
      <c r="M20" s="265"/>
      <c r="N20" s="265"/>
      <c r="O20" s="219"/>
      <c r="P20" s="265"/>
      <c r="Q20" s="324"/>
    </row>
    <row r="21" spans="1:20" ht="12.75" customHeight="1" x14ac:dyDescent="0.2">
      <c r="A21" s="1" t="s">
        <v>5</v>
      </c>
      <c r="B21" s="219" t="s">
        <v>30</v>
      </c>
      <c r="C21" s="185">
        <v>8854</v>
      </c>
      <c r="D21" s="185">
        <v>62892</v>
      </c>
      <c r="E21" s="185">
        <v>189213</v>
      </c>
      <c r="F21" s="185">
        <v>1610</v>
      </c>
      <c r="G21" s="185">
        <v>253715</v>
      </c>
      <c r="H21" s="185">
        <v>2436</v>
      </c>
      <c r="I21" s="185">
        <v>22313</v>
      </c>
      <c r="J21" s="185">
        <v>24749</v>
      </c>
      <c r="K21" s="181"/>
      <c r="L21" s="265"/>
      <c r="M21" s="265"/>
      <c r="N21" s="265"/>
      <c r="O21" s="219"/>
      <c r="P21" s="265"/>
      <c r="Q21" s="324"/>
    </row>
    <row r="22" spans="1:20" ht="12.75" customHeight="1" x14ac:dyDescent="0.2">
      <c r="A22" s="1" t="s">
        <v>2</v>
      </c>
      <c r="B22" s="219" t="s">
        <v>21</v>
      </c>
      <c r="C22" s="185">
        <v>27298</v>
      </c>
      <c r="D22" s="185">
        <v>58585</v>
      </c>
      <c r="E22" s="185">
        <v>201478</v>
      </c>
      <c r="F22" s="185">
        <v>4362</v>
      </c>
      <c r="G22" s="185">
        <v>264425</v>
      </c>
      <c r="H22" s="185">
        <v>12786</v>
      </c>
      <c r="I22" s="185">
        <v>47337</v>
      </c>
      <c r="J22" s="185">
        <v>60123</v>
      </c>
      <c r="K22" s="181"/>
      <c r="L22" s="265"/>
      <c r="M22" s="265"/>
      <c r="N22" s="265"/>
      <c r="O22" s="219"/>
      <c r="P22" s="265"/>
      <c r="Q22" s="324"/>
    </row>
    <row r="23" spans="1:20" ht="12.75" customHeight="1" x14ac:dyDescent="0.2">
      <c r="A23" s="1"/>
      <c r="B23" s="219" t="s">
        <v>20</v>
      </c>
      <c r="C23" s="185">
        <v>147190</v>
      </c>
      <c r="D23" s="185">
        <v>111935</v>
      </c>
      <c r="E23" s="185">
        <v>788087</v>
      </c>
      <c r="F23" s="185">
        <v>500</v>
      </c>
      <c r="G23" s="185">
        <v>900522</v>
      </c>
      <c r="H23" s="185">
        <v>56705</v>
      </c>
      <c r="I23" s="185">
        <v>49700</v>
      </c>
      <c r="J23" s="185">
        <v>106405</v>
      </c>
      <c r="K23" s="181"/>
      <c r="L23" s="265"/>
      <c r="M23" s="265"/>
      <c r="N23" s="265"/>
      <c r="O23" s="219"/>
      <c r="P23" s="265"/>
      <c r="Q23" s="324"/>
    </row>
    <row r="24" spans="1:20" ht="12.75" customHeight="1" x14ac:dyDescent="0.2">
      <c r="A24" s="1" t="s">
        <v>2</v>
      </c>
      <c r="B24" s="219" t="s">
        <v>19</v>
      </c>
      <c r="C24" s="185">
        <v>28133</v>
      </c>
      <c r="D24" s="185">
        <v>106735</v>
      </c>
      <c r="E24" s="185">
        <v>534416</v>
      </c>
      <c r="F24" s="185">
        <v>6810</v>
      </c>
      <c r="G24" s="185">
        <v>647961</v>
      </c>
      <c r="H24" s="185">
        <v>8241</v>
      </c>
      <c r="I24" s="185">
        <v>38569</v>
      </c>
      <c r="J24" s="185">
        <v>46810</v>
      </c>
      <c r="K24" s="181"/>
      <c r="L24" s="265"/>
      <c r="M24" s="265"/>
      <c r="N24" s="265"/>
      <c r="O24" s="219"/>
      <c r="P24" s="265"/>
      <c r="Q24" s="324"/>
    </row>
    <row r="25" spans="1:20" ht="12.75" customHeight="1" x14ac:dyDescent="0.2">
      <c r="A25" s="1" t="s">
        <v>5</v>
      </c>
      <c r="B25" s="219" t="s">
        <v>25</v>
      </c>
      <c r="C25" s="185">
        <v>45491</v>
      </c>
      <c r="D25" s="185">
        <v>22661</v>
      </c>
      <c r="E25" s="185">
        <v>125656</v>
      </c>
      <c r="F25" s="185">
        <v>0</v>
      </c>
      <c r="G25" s="185">
        <v>148317</v>
      </c>
      <c r="H25" s="185">
        <v>2599</v>
      </c>
      <c r="I25" s="185">
        <v>4809</v>
      </c>
      <c r="J25" s="185">
        <v>7408</v>
      </c>
      <c r="K25" s="181"/>
      <c r="L25" s="265"/>
      <c r="M25" s="265"/>
      <c r="N25" s="265"/>
      <c r="O25" s="219"/>
      <c r="P25" s="265"/>
      <c r="Q25" s="324"/>
    </row>
    <row r="26" spans="1:20" ht="12.75" customHeight="1" x14ac:dyDescent="0.2">
      <c r="A26" s="1"/>
      <c r="B26" s="219" t="s">
        <v>27</v>
      </c>
      <c r="C26" s="185">
        <v>18053</v>
      </c>
      <c r="D26" s="185">
        <v>75717</v>
      </c>
      <c r="E26" s="185">
        <v>162061</v>
      </c>
      <c r="F26" s="185">
        <v>650</v>
      </c>
      <c r="G26" s="185">
        <v>238428</v>
      </c>
      <c r="H26" s="185">
        <v>4338</v>
      </c>
      <c r="I26" s="185">
        <v>31614</v>
      </c>
      <c r="J26" s="185">
        <v>35952</v>
      </c>
      <c r="K26" s="181"/>
      <c r="L26" s="265"/>
      <c r="M26" s="265"/>
      <c r="N26" s="265"/>
      <c r="O26" s="219"/>
      <c r="P26" s="265"/>
      <c r="Q26" s="324"/>
    </row>
    <row r="27" spans="1:20" ht="12.75" customHeight="1" x14ac:dyDescent="0.2">
      <c r="A27" s="1"/>
      <c r="B27" s="219" t="s">
        <v>29</v>
      </c>
      <c r="C27" s="185">
        <v>7649</v>
      </c>
      <c r="D27" s="185">
        <v>12562</v>
      </c>
      <c r="E27" s="185">
        <v>78641</v>
      </c>
      <c r="F27" s="185">
        <v>742</v>
      </c>
      <c r="G27" s="185">
        <v>91945</v>
      </c>
      <c r="H27" s="185">
        <v>18103</v>
      </c>
      <c r="I27" s="185">
        <v>28303</v>
      </c>
      <c r="J27" s="185">
        <v>46406</v>
      </c>
      <c r="K27" s="181"/>
      <c r="L27" s="265"/>
      <c r="M27" s="265"/>
      <c r="N27" s="265"/>
      <c r="O27" s="219"/>
      <c r="P27" s="265"/>
      <c r="Q27" s="324"/>
      <c r="T27" s="312"/>
    </row>
    <row r="28" spans="1:20" ht="12.75" customHeight="1" x14ac:dyDescent="0.2">
      <c r="A28" s="1"/>
      <c r="B28" s="219" t="s">
        <v>15</v>
      </c>
      <c r="C28" s="185">
        <v>5393</v>
      </c>
      <c r="D28" s="185">
        <v>23296</v>
      </c>
      <c r="E28" s="185">
        <v>40307</v>
      </c>
      <c r="F28" s="185">
        <v>833</v>
      </c>
      <c r="G28" s="185">
        <v>64436</v>
      </c>
      <c r="H28" s="185">
        <v>2929</v>
      </c>
      <c r="I28" s="185">
        <v>37565</v>
      </c>
      <c r="J28" s="185">
        <v>40494</v>
      </c>
      <c r="K28" s="181"/>
      <c r="L28" s="265"/>
      <c r="M28" s="265"/>
      <c r="N28" s="265"/>
      <c r="O28" s="219"/>
      <c r="P28" s="265"/>
      <c r="Q28" s="324"/>
      <c r="T28" s="312"/>
    </row>
    <row r="29" spans="1:20" ht="12.75" customHeight="1" x14ac:dyDescent="0.2">
      <c r="A29" s="1"/>
      <c r="B29" s="219" t="s">
        <v>194</v>
      </c>
      <c r="C29" s="185">
        <v>1376</v>
      </c>
      <c r="D29" s="185">
        <v>580</v>
      </c>
      <c r="E29" s="185">
        <v>108572</v>
      </c>
      <c r="F29" s="185">
        <v>252</v>
      </c>
      <c r="G29" s="185">
        <v>109404</v>
      </c>
      <c r="H29" s="185">
        <v>1667</v>
      </c>
      <c r="I29" s="185">
        <v>7541</v>
      </c>
      <c r="J29" s="185">
        <v>9208</v>
      </c>
      <c r="K29" s="181"/>
      <c r="L29" s="265"/>
      <c r="M29" s="265"/>
      <c r="N29" s="265"/>
      <c r="O29" s="219"/>
      <c r="P29" s="265"/>
      <c r="Q29" s="324"/>
      <c r="T29" s="312"/>
    </row>
    <row r="30" spans="1:20" ht="12.75" customHeight="1" x14ac:dyDescent="0.2">
      <c r="A30" s="1"/>
      <c r="B30" s="219" t="s">
        <v>22</v>
      </c>
      <c r="C30" s="185">
        <v>53858</v>
      </c>
      <c r="D30" s="185">
        <v>125139</v>
      </c>
      <c r="E30" s="185">
        <v>559582</v>
      </c>
      <c r="F30" s="185">
        <v>18298</v>
      </c>
      <c r="G30" s="185">
        <v>703019</v>
      </c>
      <c r="H30" s="185">
        <v>17889</v>
      </c>
      <c r="I30" s="185">
        <v>72199</v>
      </c>
      <c r="J30" s="185">
        <v>90088</v>
      </c>
      <c r="K30" s="181"/>
      <c r="L30" s="265"/>
      <c r="M30" s="265"/>
      <c r="N30" s="265"/>
      <c r="O30" s="219"/>
      <c r="P30" s="265"/>
      <c r="Q30" s="324"/>
      <c r="T30" s="312"/>
    </row>
    <row r="31" spans="1:20" ht="12.75" customHeight="1" x14ac:dyDescent="0.2">
      <c r="A31" s="1"/>
      <c r="B31" s="219" t="s">
        <v>24</v>
      </c>
      <c r="C31" s="185">
        <v>11892</v>
      </c>
      <c r="D31" s="185">
        <v>43702</v>
      </c>
      <c r="E31" s="185">
        <v>83430</v>
      </c>
      <c r="F31" s="185">
        <v>2261</v>
      </c>
      <c r="G31" s="185">
        <v>129393</v>
      </c>
      <c r="H31" s="185">
        <v>2592</v>
      </c>
      <c r="I31" s="185">
        <v>56206</v>
      </c>
      <c r="J31" s="185">
        <v>58798</v>
      </c>
      <c r="K31" s="181"/>
      <c r="L31" s="265"/>
      <c r="M31" s="265"/>
      <c r="N31" s="265"/>
      <c r="O31" s="219"/>
      <c r="P31" s="265"/>
      <c r="Q31" s="324"/>
      <c r="T31" s="312"/>
    </row>
    <row r="32" spans="1:20" ht="12.75" customHeight="1" x14ac:dyDescent="0.2">
      <c r="A32" s="1" t="s">
        <v>5</v>
      </c>
      <c r="B32" s="219" t="s">
        <v>17</v>
      </c>
      <c r="C32" s="185">
        <v>3538</v>
      </c>
      <c r="D32" s="185">
        <v>6033</v>
      </c>
      <c r="E32" s="185">
        <v>10190</v>
      </c>
      <c r="F32" s="185">
        <v>960</v>
      </c>
      <c r="G32" s="185">
        <v>17183</v>
      </c>
      <c r="H32" s="185">
        <v>2002</v>
      </c>
      <c r="I32" s="185">
        <v>12976</v>
      </c>
      <c r="J32" s="185">
        <v>14978</v>
      </c>
      <c r="K32" s="181"/>
      <c r="L32" s="265"/>
      <c r="M32" s="265"/>
      <c r="N32" s="265"/>
      <c r="O32" s="219"/>
      <c r="P32" s="265"/>
      <c r="Q32" s="324"/>
      <c r="R32" s="325"/>
      <c r="T32" s="312"/>
    </row>
    <row r="33" spans="1:23" ht="12.75" customHeight="1" x14ac:dyDescent="0.2">
      <c r="A33" s="1"/>
      <c r="B33" s="219" t="s">
        <v>12</v>
      </c>
      <c r="C33" s="185">
        <v>60439</v>
      </c>
      <c r="D33" s="185">
        <v>100525</v>
      </c>
      <c r="E33" s="185">
        <v>676256</v>
      </c>
      <c r="F33" s="185">
        <v>6217</v>
      </c>
      <c r="G33" s="185">
        <v>782998</v>
      </c>
      <c r="H33" s="185">
        <v>18316</v>
      </c>
      <c r="I33" s="185">
        <v>200764</v>
      </c>
      <c r="J33" s="185">
        <v>219080</v>
      </c>
      <c r="K33" s="181"/>
      <c r="L33" s="265"/>
      <c r="M33" s="265"/>
      <c r="N33" s="265"/>
      <c r="O33" s="219"/>
      <c r="P33" s="265"/>
      <c r="Q33" s="324"/>
      <c r="T33" s="312"/>
    </row>
    <row r="34" spans="1:23" ht="12.75" customHeight="1" x14ac:dyDescent="0.2">
      <c r="A34" s="1"/>
      <c r="B34" s="219" t="s">
        <v>16</v>
      </c>
      <c r="C34" s="185">
        <v>2834</v>
      </c>
      <c r="D34" s="185">
        <v>22162</v>
      </c>
      <c r="E34" s="185">
        <v>185020</v>
      </c>
      <c r="F34" s="185">
        <v>560</v>
      </c>
      <c r="G34" s="185">
        <v>207742</v>
      </c>
      <c r="H34" s="185">
        <v>3006</v>
      </c>
      <c r="I34" s="185">
        <v>17156</v>
      </c>
      <c r="J34" s="185">
        <v>20162</v>
      </c>
      <c r="K34" s="181"/>
      <c r="L34" s="265"/>
      <c r="M34" s="265"/>
      <c r="N34" s="265"/>
      <c r="O34" s="219"/>
      <c r="Q34" s="324"/>
      <c r="T34" s="312"/>
    </row>
    <row r="35" spans="1:23" ht="12.75" customHeight="1" x14ac:dyDescent="0.2">
      <c r="A35" s="1"/>
      <c r="B35" s="219" t="s">
        <v>195</v>
      </c>
      <c r="C35" s="185">
        <v>120069</v>
      </c>
      <c r="D35" s="185">
        <v>70319</v>
      </c>
      <c r="E35" s="185">
        <v>744974</v>
      </c>
      <c r="F35" s="185">
        <v>9738</v>
      </c>
      <c r="G35" s="185">
        <v>825031</v>
      </c>
      <c r="H35" s="185">
        <v>18507</v>
      </c>
      <c r="I35" s="185">
        <v>457462</v>
      </c>
      <c r="J35" s="185">
        <v>475969</v>
      </c>
      <c r="K35" s="181"/>
      <c r="L35" s="265"/>
      <c r="M35" s="265"/>
      <c r="N35" s="265"/>
      <c r="O35" s="265"/>
      <c r="P35" s="265"/>
      <c r="T35" s="312"/>
    </row>
    <row r="36" spans="1:23" ht="13.5" customHeight="1" x14ac:dyDescent="0.25">
      <c r="A36" s="1"/>
      <c r="B36" s="44" t="s">
        <v>31</v>
      </c>
      <c r="C36" s="186">
        <f>SUM(C17:C35)</f>
        <v>629405</v>
      </c>
      <c r="D36" s="186">
        <f t="shared" ref="D36:J36" si="0">SUM(D17:D35)</f>
        <v>1035151</v>
      </c>
      <c r="E36" s="186">
        <f t="shared" si="0"/>
        <v>5149738</v>
      </c>
      <c r="F36" s="186">
        <f t="shared" si="0"/>
        <v>57319</v>
      </c>
      <c r="G36" s="186">
        <f t="shared" si="0"/>
        <v>6242208</v>
      </c>
      <c r="H36" s="186">
        <f t="shared" si="0"/>
        <v>184625</v>
      </c>
      <c r="I36" s="186">
        <f t="shared" si="0"/>
        <v>1234733</v>
      </c>
      <c r="J36" s="186">
        <f t="shared" si="0"/>
        <v>1419358</v>
      </c>
      <c r="K36" s="181"/>
      <c r="L36" s="265"/>
      <c r="M36" s="323"/>
      <c r="N36" s="308"/>
      <c r="O36" s="308"/>
      <c r="P36" s="308"/>
      <c r="Q36" s="308"/>
      <c r="R36" s="308"/>
      <c r="S36" s="308"/>
      <c r="T36" s="313"/>
      <c r="U36" s="308"/>
      <c r="V36" s="308"/>
      <c r="W36" s="308"/>
    </row>
    <row r="37" spans="1:23" ht="12.75" customHeight="1" x14ac:dyDescent="0.2">
      <c r="A37" s="1"/>
      <c r="C37" s="70"/>
      <c r="D37" s="70"/>
      <c r="E37" s="70"/>
      <c r="F37" s="71"/>
      <c r="G37" s="71"/>
      <c r="H37" s="71"/>
      <c r="I37" s="72"/>
      <c r="J37" s="72"/>
      <c r="K37" s="181"/>
      <c r="L37" s="264"/>
      <c r="M37" s="309"/>
      <c r="N37" s="310"/>
      <c r="O37" s="311"/>
      <c r="P37" s="218"/>
      <c r="Q37" s="218"/>
      <c r="R37" s="218"/>
      <c r="S37" s="218"/>
      <c r="T37" s="314"/>
      <c r="U37" s="218"/>
      <c r="V37" s="218"/>
      <c r="W37" s="218"/>
    </row>
    <row r="38" spans="1:23" ht="12.75" customHeight="1" x14ac:dyDescent="0.2">
      <c r="A38" s="1"/>
      <c r="B38" s="311" t="s">
        <v>55</v>
      </c>
      <c r="C38" s="185">
        <v>42088</v>
      </c>
      <c r="D38" s="185">
        <v>51862</v>
      </c>
      <c r="E38" s="185">
        <v>257530</v>
      </c>
      <c r="F38" s="185">
        <v>6111</v>
      </c>
      <c r="G38" s="185">
        <v>315503</v>
      </c>
      <c r="H38" s="185">
        <v>2109</v>
      </c>
      <c r="I38" s="185">
        <v>34748</v>
      </c>
      <c r="J38" s="185">
        <v>36857</v>
      </c>
      <c r="K38" s="181"/>
      <c r="L38" s="265"/>
      <c r="M38" s="309"/>
      <c r="N38" s="310"/>
      <c r="O38" s="311"/>
      <c r="P38" s="218"/>
      <c r="Q38" s="218"/>
      <c r="R38" s="218"/>
      <c r="S38" s="218"/>
      <c r="T38" s="314"/>
      <c r="U38" s="218"/>
      <c r="V38" s="218"/>
      <c r="W38" s="218"/>
    </row>
    <row r="39" spans="1:23" ht="12.75" customHeight="1" x14ac:dyDescent="0.2">
      <c r="A39" s="1"/>
      <c r="B39" s="219" t="s">
        <v>56</v>
      </c>
      <c r="C39" s="185">
        <v>34702</v>
      </c>
      <c r="D39" s="185">
        <v>109471</v>
      </c>
      <c r="E39" s="185">
        <v>304396</v>
      </c>
      <c r="F39" s="185">
        <v>498</v>
      </c>
      <c r="G39" s="185">
        <v>414365</v>
      </c>
      <c r="H39" s="185">
        <v>23356</v>
      </c>
      <c r="I39" s="185">
        <v>88542</v>
      </c>
      <c r="J39" s="185">
        <v>111898</v>
      </c>
      <c r="K39" s="181"/>
      <c r="L39" s="265"/>
      <c r="M39" s="309"/>
      <c r="N39" s="310"/>
      <c r="O39" s="311"/>
      <c r="P39" s="218"/>
      <c r="Q39" s="218"/>
      <c r="R39" s="218"/>
      <c r="S39" s="218"/>
      <c r="T39" s="314"/>
      <c r="U39" s="218"/>
      <c r="V39" s="218"/>
      <c r="W39" s="218"/>
    </row>
    <row r="40" spans="1:23" ht="12.75" customHeight="1" x14ac:dyDescent="0.2">
      <c r="A40" s="1"/>
      <c r="B40" s="219" t="s">
        <v>57</v>
      </c>
      <c r="C40" s="185">
        <v>48049</v>
      </c>
      <c r="D40" s="185">
        <v>131901</v>
      </c>
      <c r="E40" s="185">
        <v>149334</v>
      </c>
      <c r="F40" s="185">
        <v>13988</v>
      </c>
      <c r="G40" s="185">
        <v>295223</v>
      </c>
      <c r="H40" s="185">
        <v>7652</v>
      </c>
      <c r="I40" s="185">
        <v>73701</v>
      </c>
      <c r="J40" s="185">
        <v>81353</v>
      </c>
      <c r="K40" s="181"/>
      <c r="L40" s="265"/>
      <c r="M40" s="309"/>
      <c r="N40" s="310"/>
      <c r="O40" s="311"/>
      <c r="P40" s="218"/>
      <c r="Q40" s="218"/>
      <c r="R40" s="218"/>
      <c r="S40" s="218"/>
      <c r="T40" s="314"/>
      <c r="U40" s="218"/>
      <c r="V40" s="218"/>
      <c r="W40" s="218"/>
    </row>
    <row r="41" spans="1:23" ht="12.75" customHeight="1" x14ac:dyDescent="0.2">
      <c r="A41" s="1"/>
      <c r="B41" s="219" t="s">
        <v>58</v>
      </c>
      <c r="C41" s="185">
        <v>6754</v>
      </c>
      <c r="D41" s="185">
        <v>6242</v>
      </c>
      <c r="E41" s="185">
        <v>5389</v>
      </c>
      <c r="F41" s="185">
        <v>500</v>
      </c>
      <c r="G41" s="185">
        <v>12131</v>
      </c>
      <c r="H41" s="185">
        <v>776</v>
      </c>
      <c r="I41" s="185">
        <v>9090</v>
      </c>
      <c r="J41" s="185">
        <v>9866</v>
      </c>
      <c r="K41" s="181"/>
      <c r="L41" s="265"/>
      <c r="M41" s="309"/>
      <c r="N41" s="310"/>
      <c r="O41" s="311"/>
      <c r="P41" s="218"/>
      <c r="Q41" s="218"/>
      <c r="R41" s="218"/>
      <c r="S41" s="218"/>
      <c r="T41" s="314"/>
      <c r="U41" s="218"/>
      <c r="V41" s="218"/>
      <c r="W41" s="218"/>
    </row>
    <row r="42" spans="1:23" ht="12.75" customHeight="1" x14ac:dyDescent="0.2">
      <c r="A42" s="1"/>
      <c r="B42" s="219" t="s">
        <v>59</v>
      </c>
      <c r="C42" s="185">
        <v>24295</v>
      </c>
      <c r="D42" s="185">
        <v>30413</v>
      </c>
      <c r="E42" s="185">
        <v>71040</v>
      </c>
      <c r="F42" s="185">
        <v>9077</v>
      </c>
      <c r="G42" s="185">
        <v>110530</v>
      </c>
      <c r="H42" s="185">
        <v>7938</v>
      </c>
      <c r="I42" s="185">
        <v>117573</v>
      </c>
      <c r="J42" s="185">
        <v>125511</v>
      </c>
      <c r="K42" s="181"/>
      <c r="L42" s="265"/>
      <c r="M42" s="309"/>
      <c r="N42" s="310"/>
      <c r="O42" s="311"/>
      <c r="P42" s="218"/>
      <c r="Q42" s="218"/>
      <c r="R42" s="218"/>
      <c r="S42" s="218"/>
      <c r="T42" s="314"/>
      <c r="U42" s="218"/>
      <c r="V42" s="218"/>
      <c r="W42" s="218"/>
    </row>
    <row r="43" spans="1:23" ht="12.75" customHeight="1" x14ac:dyDescent="0.2">
      <c r="A43" s="1"/>
      <c r="B43" s="219" t="s">
        <v>60</v>
      </c>
      <c r="C43" s="185">
        <v>18776</v>
      </c>
      <c r="D43" s="185">
        <v>25167</v>
      </c>
      <c r="E43" s="185">
        <v>173511</v>
      </c>
      <c r="F43" s="185">
        <v>1924</v>
      </c>
      <c r="G43" s="185">
        <v>200602</v>
      </c>
      <c r="H43" s="185">
        <v>32045</v>
      </c>
      <c r="I43" s="185">
        <v>136427</v>
      </c>
      <c r="J43" s="185">
        <v>168472</v>
      </c>
      <c r="K43" s="181"/>
      <c r="L43" s="265"/>
      <c r="M43" s="309"/>
      <c r="N43" s="310"/>
      <c r="O43" s="311"/>
      <c r="P43" s="218"/>
      <c r="Q43" s="218"/>
      <c r="R43" s="218"/>
      <c r="S43" s="218"/>
      <c r="T43" s="314"/>
      <c r="U43" s="218"/>
      <c r="V43" s="218"/>
      <c r="W43" s="218"/>
    </row>
    <row r="44" spans="1:23" ht="12.75" customHeight="1" x14ac:dyDescent="0.2">
      <c r="A44" s="1"/>
      <c r="B44" s="219" t="s">
        <v>61</v>
      </c>
      <c r="C44" s="185">
        <v>1602</v>
      </c>
      <c r="D44" s="185">
        <v>14270</v>
      </c>
      <c r="E44" s="185">
        <v>51201</v>
      </c>
      <c r="F44" s="185">
        <v>3000</v>
      </c>
      <c r="G44" s="185">
        <v>68471</v>
      </c>
      <c r="H44" s="185">
        <v>1189</v>
      </c>
      <c r="I44" s="185">
        <v>14920</v>
      </c>
      <c r="J44" s="185">
        <v>16109</v>
      </c>
      <c r="K44" s="181"/>
      <c r="L44" s="265"/>
      <c r="M44" s="309"/>
      <c r="N44" s="310"/>
      <c r="O44" s="311"/>
      <c r="P44" s="218"/>
      <c r="Q44" s="218"/>
      <c r="R44" s="218"/>
      <c r="S44" s="218"/>
      <c r="T44" s="314"/>
      <c r="U44" s="218"/>
      <c r="V44" s="218"/>
      <c r="W44" s="218"/>
    </row>
    <row r="45" spans="1:23" ht="12.75" customHeight="1" x14ac:dyDescent="0.2">
      <c r="A45" s="1"/>
      <c r="B45" s="219" t="s">
        <v>62</v>
      </c>
      <c r="C45" s="185">
        <v>32959</v>
      </c>
      <c r="D45" s="185">
        <v>107104</v>
      </c>
      <c r="E45" s="185">
        <v>294207</v>
      </c>
      <c r="F45" s="185">
        <v>340</v>
      </c>
      <c r="G45" s="185">
        <v>401651</v>
      </c>
      <c r="H45" s="185">
        <v>1293</v>
      </c>
      <c r="I45" s="185">
        <v>7132</v>
      </c>
      <c r="J45" s="185">
        <v>8425</v>
      </c>
      <c r="K45" s="181"/>
      <c r="L45" s="265"/>
      <c r="M45" s="309"/>
      <c r="N45" s="310"/>
      <c r="O45" s="311"/>
      <c r="P45" s="218"/>
      <c r="Q45" s="218"/>
      <c r="R45" s="218"/>
      <c r="S45" s="218"/>
      <c r="T45" s="314"/>
      <c r="U45" s="218"/>
      <c r="V45" s="218"/>
      <c r="W45" s="218"/>
    </row>
    <row r="46" spans="1:23" ht="12.75" customHeight="1" x14ac:dyDescent="0.2">
      <c r="A46" s="1"/>
      <c r="B46" s="219" t="s">
        <v>63</v>
      </c>
      <c r="C46" s="185">
        <v>34301</v>
      </c>
      <c r="D46" s="185">
        <v>69907</v>
      </c>
      <c r="E46" s="185">
        <v>161899</v>
      </c>
      <c r="F46" s="185">
        <v>2374</v>
      </c>
      <c r="G46" s="185">
        <v>234180</v>
      </c>
      <c r="H46" s="185">
        <v>6612</v>
      </c>
      <c r="I46" s="185">
        <v>12528</v>
      </c>
      <c r="J46" s="185">
        <v>19140</v>
      </c>
      <c r="K46" s="181"/>
      <c r="L46" s="265"/>
      <c r="M46" s="309"/>
      <c r="N46" s="310"/>
      <c r="O46" s="311"/>
      <c r="P46" s="218"/>
      <c r="Q46" s="218"/>
      <c r="R46" s="218"/>
      <c r="S46" s="218"/>
      <c r="T46" s="314"/>
      <c r="U46" s="218"/>
      <c r="V46" s="218"/>
      <c r="W46" s="218"/>
    </row>
    <row r="47" spans="1:23" ht="12.75" customHeight="1" x14ac:dyDescent="0.2">
      <c r="A47" s="1"/>
      <c r="B47" s="219" t="s">
        <v>64</v>
      </c>
      <c r="C47" s="185">
        <v>37358</v>
      </c>
      <c r="D47" s="185">
        <v>47702</v>
      </c>
      <c r="E47" s="185">
        <v>261571</v>
      </c>
      <c r="F47" s="185">
        <v>240</v>
      </c>
      <c r="G47" s="185">
        <v>309513</v>
      </c>
      <c r="H47" s="185">
        <v>16988</v>
      </c>
      <c r="I47" s="185">
        <v>37355</v>
      </c>
      <c r="J47" s="185">
        <v>54343</v>
      </c>
      <c r="K47" s="181"/>
      <c r="L47" s="265"/>
      <c r="M47" s="309"/>
      <c r="N47" s="310"/>
      <c r="O47" s="311"/>
      <c r="P47" s="218"/>
      <c r="Q47" s="218"/>
      <c r="R47" s="218"/>
      <c r="S47" s="218"/>
      <c r="T47" s="314"/>
      <c r="U47" s="218"/>
      <c r="V47" s="218"/>
      <c r="W47" s="218"/>
    </row>
    <row r="48" spans="1:23" ht="12.75" customHeight="1" x14ac:dyDescent="0.2">
      <c r="A48" s="1"/>
      <c r="B48" s="219" t="s">
        <v>65</v>
      </c>
      <c r="C48" s="185">
        <v>6034</v>
      </c>
      <c r="D48" s="185">
        <v>10164</v>
      </c>
      <c r="E48" s="185">
        <v>12126</v>
      </c>
      <c r="F48" s="185">
        <v>250</v>
      </c>
      <c r="G48" s="185">
        <v>22540</v>
      </c>
      <c r="H48" s="185">
        <v>1430</v>
      </c>
      <c r="I48" s="185">
        <v>48751</v>
      </c>
      <c r="J48" s="185">
        <v>50181</v>
      </c>
      <c r="K48" s="181"/>
      <c r="L48" s="265"/>
      <c r="M48" s="309"/>
      <c r="N48" s="310"/>
      <c r="O48" s="311"/>
      <c r="P48" s="218"/>
      <c r="Q48" s="218"/>
      <c r="R48" s="218"/>
      <c r="S48" s="218"/>
      <c r="T48" s="314"/>
      <c r="U48" s="218"/>
      <c r="V48" s="218"/>
      <c r="W48" s="218"/>
    </row>
    <row r="49" spans="1:20" ht="12.75" customHeight="1" x14ac:dyDescent="0.2">
      <c r="A49" s="1"/>
      <c r="B49" s="219" t="s">
        <v>66</v>
      </c>
      <c r="C49" s="185">
        <v>51900</v>
      </c>
      <c r="D49" s="185">
        <v>62400</v>
      </c>
      <c r="E49" s="185">
        <v>324748</v>
      </c>
      <c r="F49" s="185">
        <v>14236</v>
      </c>
      <c r="G49" s="185">
        <v>401384</v>
      </c>
      <c r="H49" s="185">
        <v>9585</v>
      </c>
      <c r="I49" s="185">
        <v>48632</v>
      </c>
      <c r="J49" s="185">
        <v>58217</v>
      </c>
      <c r="K49" s="181"/>
      <c r="L49" s="265"/>
      <c r="M49" s="309"/>
      <c r="N49" s="265"/>
      <c r="O49" s="265"/>
      <c r="P49" s="265"/>
      <c r="T49" s="312"/>
    </row>
    <row r="50" spans="1:20" ht="12.75" customHeight="1" x14ac:dyDescent="0.25">
      <c r="A50" s="1"/>
      <c r="B50" s="44" t="s">
        <v>68</v>
      </c>
      <c r="C50" s="186">
        <f t="shared" ref="C50:J50" si="1">SUM(C38:C49)</f>
        <v>338818</v>
      </c>
      <c r="D50" s="186">
        <f t="shared" si="1"/>
        <v>666603</v>
      </c>
      <c r="E50" s="186">
        <f t="shared" si="1"/>
        <v>2066952</v>
      </c>
      <c r="F50" s="186">
        <f t="shared" si="1"/>
        <v>52538</v>
      </c>
      <c r="G50" s="186">
        <f t="shared" si="1"/>
        <v>2786093</v>
      </c>
      <c r="H50" s="186">
        <f t="shared" si="1"/>
        <v>110973</v>
      </c>
      <c r="I50" s="186">
        <f t="shared" si="1"/>
        <v>629399</v>
      </c>
      <c r="J50" s="186">
        <f t="shared" si="1"/>
        <v>740372</v>
      </c>
      <c r="K50" s="181"/>
      <c r="L50" s="265"/>
      <c r="M50" s="326"/>
      <c r="N50" s="264"/>
      <c r="O50" s="264"/>
      <c r="P50" s="264"/>
      <c r="T50" s="312"/>
    </row>
    <row r="51" spans="1:20" s="163" customFormat="1" ht="12.75" customHeight="1" x14ac:dyDescent="0.25">
      <c r="A51" s="166"/>
      <c r="B51" s="187"/>
      <c r="C51" s="188"/>
      <c r="D51" s="188"/>
      <c r="E51" s="188"/>
      <c r="F51" s="188"/>
      <c r="G51" s="188"/>
      <c r="H51" s="188"/>
      <c r="I51" s="188"/>
      <c r="J51" s="188"/>
      <c r="K51" s="189"/>
      <c r="L51" s="266"/>
      <c r="M51" s="266"/>
      <c r="N51" s="266"/>
      <c r="O51" s="266"/>
      <c r="P51" s="266"/>
      <c r="T51" s="312"/>
    </row>
    <row r="52" spans="1:20" x14ac:dyDescent="0.25">
      <c r="A52" s="389" t="s">
        <v>196</v>
      </c>
      <c r="B52" s="390"/>
      <c r="C52" s="390"/>
      <c r="D52" s="390"/>
      <c r="E52" s="390"/>
      <c r="F52" s="390"/>
      <c r="G52" s="390"/>
      <c r="H52" s="390"/>
      <c r="I52" s="390"/>
      <c r="J52" s="390"/>
      <c r="K52" s="181"/>
      <c r="L52" s="264"/>
      <c r="M52" s="264"/>
      <c r="N52" s="264"/>
      <c r="O52" s="264"/>
      <c r="P52" s="264"/>
      <c r="T52" s="312"/>
    </row>
    <row r="53" spans="1:20" ht="21.75" customHeight="1" x14ac:dyDescent="0.25">
      <c r="A53" s="389" t="s">
        <v>197</v>
      </c>
      <c r="B53" s="390"/>
      <c r="C53" s="390"/>
      <c r="D53" s="390"/>
      <c r="E53" s="390"/>
      <c r="F53" s="390"/>
      <c r="G53" s="390"/>
      <c r="H53" s="390"/>
      <c r="I53" s="390"/>
      <c r="J53" s="390"/>
      <c r="K53" s="181"/>
      <c r="L53" s="264"/>
      <c r="M53" s="264"/>
      <c r="N53" s="264"/>
      <c r="O53" s="264"/>
      <c r="P53" s="264"/>
      <c r="T53" s="312"/>
    </row>
    <row r="54" spans="1:20" ht="19.5" customHeight="1" x14ac:dyDescent="0.25">
      <c r="A54" s="252" t="s">
        <v>182</v>
      </c>
      <c r="B54" s="78"/>
      <c r="C54" s="78"/>
      <c r="D54" s="78"/>
      <c r="E54" s="78"/>
      <c r="F54" s="78"/>
      <c r="G54" s="78"/>
      <c r="H54" s="78"/>
      <c r="I54" s="78"/>
      <c r="J54" s="78"/>
      <c r="K54" s="190"/>
      <c r="L54" s="264"/>
      <c r="M54" s="264"/>
      <c r="N54" s="264"/>
      <c r="O54" s="264"/>
      <c r="P54" s="264"/>
      <c r="T54" s="312"/>
    </row>
    <row r="55" spans="1:20" x14ac:dyDescent="0.25">
      <c r="A55" s="66"/>
      <c r="B55" s="66"/>
      <c r="C55" s="191"/>
      <c r="D55" s="191"/>
      <c r="E55" s="191"/>
      <c r="F55" s="191"/>
      <c r="G55" s="191"/>
      <c r="H55" s="191"/>
      <c r="I55" s="66"/>
      <c r="J55" s="66"/>
      <c r="K55" s="66"/>
      <c r="L55" s="264"/>
      <c r="M55" s="264"/>
      <c r="N55" s="264"/>
      <c r="O55" s="264"/>
      <c r="P55" s="264"/>
      <c r="T55" s="312"/>
    </row>
    <row r="56" spans="1:20" x14ac:dyDescent="0.25">
      <c r="B56" s="278"/>
      <c r="C56" s="279"/>
      <c r="D56" s="81"/>
      <c r="E56" s="81"/>
      <c r="F56" s="81"/>
      <c r="G56" s="81"/>
      <c r="L56" s="264"/>
      <c r="M56" s="264"/>
      <c r="N56" s="264"/>
      <c r="O56" s="264"/>
      <c r="P56" s="264"/>
      <c r="T56" s="312"/>
    </row>
    <row r="57" spans="1:20" x14ac:dyDescent="0.25">
      <c r="A57" s="66"/>
      <c r="B57" s="280"/>
      <c r="C57" s="280"/>
      <c r="D57" s="66"/>
      <c r="E57" s="66"/>
      <c r="F57" s="66"/>
      <c r="G57" s="66"/>
      <c r="H57" s="66"/>
      <c r="I57" s="66"/>
      <c r="J57" s="66"/>
      <c r="K57" s="66"/>
      <c r="L57" s="264"/>
      <c r="M57" s="264"/>
      <c r="N57" s="264"/>
      <c r="O57" s="264"/>
      <c r="P57" s="264"/>
      <c r="T57" s="312"/>
    </row>
    <row r="58" spans="1:20" x14ac:dyDescent="0.25">
      <c r="A58" s="66"/>
      <c r="B58" s="280"/>
      <c r="C58" s="281"/>
      <c r="D58" s="66"/>
      <c r="E58" s="66"/>
      <c r="F58" s="66"/>
      <c r="G58" s="66"/>
      <c r="H58" s="66"/>
      <c r="I58" s="66"/>
      <c r="J58" s="66"/>
      <c r="K58" s="66"/>
      <c r="L58" s="264"/>
      <c r="M58" s="264"/>
      <c r="N58" s="264"/>
      <c r="O58" s="264"/>
      <c r="P58" s="264"/>
    </row>
    <row r="59" spans="1:20" x14ac:dyDescent="0.25">
      <c r="A59" s="66"/>
      <c r="B59" s="280"/>
      <c r="C59" s="281"/>
      <c r="D59" s="66"/>
      <c r="E59" s="66"/>
      <c r="F59" s="66"/>
      <c r="G59" s="66"/>
      <c r="H59" s="66"/>
      <c r="I59" s="66"/>
      <c r="J59" s="66"/>
      <c r="K59" s="66"/>
      <c r="L59" s="264"/>
      <c r="M59" s="264"/>
      <c r="N59" s="264"/>
      <c r="O59" s="264"/>
      <c r="P59" s="264"/>
    </row>
    <row r="60" spans="1:20" x14ac:dyDescent="0.25">
      <c r="A60" s="66"/>
      <c r="B60" s="280"/>
      <c r="C60" s="281"/>
      <c r="D60" s="66"/>
      <c r="E60" s="66"/>
      <c r="F60" s="66"/>
      <c r="G60" s="66"/>
      <c r="H60" s="66"/>
      <c r="I60" s="66"/>
      <c r="J60" s="66"/>
      <c r="K60" s="66"/>
      <c r="L60" s="264"/>
      <c r="M60" s="264"/>
      <c r="N60" s="264"/>
      <c r="O60" s="264"/>
      <c r="P60" s="264"/>
    </row>
    <row r="61" spans="1:20" x14ac:dyDescent="0.25">
      <c r="A61" s="66"/>
      <c r="B61" s="280"/>
      <c r="C61" s="281"/>
      <c r="D61" s="66"/>
      <c r="E61" s="66"/>
      <c r="F61" s="66"/>
      <c r="G61" s="66"/>
      <c r="H61" s="66"/>
      <c r="I61" s="66"/>
      <c r="J61" s="66"/>
      <c r="K61" s="66"/>
      <c r="L61" s="264"/>
      <c r="M61" s="264"/>
      <c r="N61" s="264"/>
      <c r="O61" s="264"/>
      <c r="P61" s="264"/>
    </row>
    <row r="62" spans="1:20" x14ac:dyDescent="0.25">
      <c r="A62" s="66"/>
      <c r="B62" s="280"/>
      <c r="C62" s="281"/>
      <c r="D62" s="66"/>
      <c r="E62" s="66"/>
      <c r="F62" s="66"/>
      <c r="G62" s="66"/>
      <c r="H62" s="66"/>
      <c r="I62" s="66"/>
      <c r="J62" s="66"/>
      <c r="K62" s="66"/>
      <c r="L62" s="264"/>
      <c r="M62" s="264"/>
      <c r="N62" s="264"/>
      <c r="O62" s="264"/>
      <c r="P62" s="264"/>
    </row>
    <row r="63" spans="1:20" x14ac:dyDescent="0.25">
      <c r="A63" s="66"/>
      <c r="B63" s="280"/>
      <c r="C63" s="281"/>
      <c r="D63" s="66"/>
      <c r="E63" s="66"/>
      <c r="F63" s="66"/>
      <c r="G63" s="66"/>
      <c r="H63" s="66"/>
      <c r="I63" s="66"/>
      <c r="J63" s="66"/>
      <c r="K63" s="66"/>
      <c r="L63" s="264"/>
      <c r="M63" s="264"/>
      <c r="N63" s="264"/>
      <c r="O63" s="264"/>
      <c r="P63" s="264"/>
    </row>
    <row r="64" spans="1:20" x14ac:dyDescent="0.25">
      <c r="A64" s="66"/>
      <c r="B64" s="280"/>
      <c r="C64" s="281"/>
      <c r="D64" s="66"/>
      <c r="E64" s="66"/>
      <c r="F64" s="66"/>
      <c r="G64" s="66"/>
      <c r="H64" s="66"/>
      <c r="I64" s="66"/>
      <c r="J64" s="66"/>
      <c r="K64" s="66"/>
      <c r="L64" s="264"/>
      <c r="M64" s="264"/>
      <c r="N64" s="264"/>
      <c r="O64" s="264"/>
      <c r="P64" s="264"/>
    </row>
    <row r="65" spans="1:16" x14ac:dyDescent="0.25">
      <c r="A65" s="66"/>
      <c r="B65" s="280"/>
      <c r="C65" s="281"/>
      <c r="D65" s="66"/>
      <c r="E65" s="66"/>
      <c r="F65" s="66"/>
      <c r="G65" s="66"/>
      <c r="H65" s="66"/>
      <c r="I65" s="66"/>
      <c r="J65" s="66"/>
      <c r="K65" s="66"/>
      <c r="L65" s="264"/>
      <c r="M65" s="264"/>
      <c r="N65" s="264"/>
      <c r="O65" s="264"/>
      <c r="P65" s="264"/>
    </row>
    <row r="66" spans="1:16" x14ac:dyDescent="0.25">
      <c r="A66" s="66"/>
      <c r="B66" s="280"/>
      <c r="C66" s="281"/>
      <c r="D66" s="66"/>
      <c r="E66" s="66"/>
      <c r="F66" s="66"/>
      <c r="G66" s="66"/>
      <c r="H66" s="66"/>
      <c r="I66" s="66"/>
      <c r="J66" s="66"/>
      <c r="K66" s="66"/>
      <c r="L66" s="264"/>
      <c r="M66" s="264"/>
      <c r="N66" s="264"/>
      <c r="O66" s="264"/>
      <c r="P66" s="264"/>
    </row>
    <row r="67" spans="1:16" x14ac:dyDescent="0.25">
      <c r="A67" s="66"/>
      <c r="B67" s="280"/>
      <c r="C67" s="281"/>
      <c r="D67" s="66"/>
      <c r="E67" s="66"/>
      <c r="F67" s="66"/>
      <c r="G67" s="66"/>
      <c r="H67" s="66"/>
      <c r="I67" s="66"/>
      <c r="J67" s="66"/>
      <c r="K67" s="66"/>
      <c r="L67" s="264"/>
      <c r="M67" s="264"/>
      <c r="N67" s="264"/>
      <c r="O67" s="264"/>
      <c r="P67" s="264"/>
    </row>
    <row r="68" spans="1:16" x14ac:dyDescent="0.25">
      <c r="A68" s="66"/>
      <c r="B68" s="280"/>
      <c r="C68" s="281"/>
      <c r="D68" s="66"/>
      <c r="E68" s="66"/>
      <c r="F68" s="66"/>
      <c r="G68" s="66"/>
      <c r="H68" s="66"/>
      <c r="I68" s="66"/>
      <c r="J68" s="66"/>
      <c r="K68" s="66"/>
      <c r="L68" s="264"/>
      <c r="M68" s="264"/>
      <c r="N68" s="264"/>
      <c r="O68" s="264"/>
      <c r="P68" s="264"/>
    </row>
    <row r="69" spans="1:16" x14ac:dyDescent="0.25">
      <c r="A69" s="66"/>
      <c r="B69" s="280"/>
      <c r="C69" s="281"/>
      <c r="D69" s="66"/>
      <c r="E69" s="66"/>
      <c r="F69" s="66"/>
      <c r="G69" s="66"/>
      <c r="H69" s="66"/>
      <c r="I69" s="66"/>
      <c r="J69" s="66"/>
      <c r="K69" s="66"/>
      <c r="L69" s="264"/>
      <c r="M69" s="264"/>
      <c r="N69" s="264"/>
      <c r="O69" s="264"/>
      <c r="P69" s="264"/>
    </row>
    <row r="70" spans="1:16" x14ac:dyDescent="0.25">
      <c r="A70" s="66"/>
      <c r="B70" s="280"/>
      <c r="C70" s="281"/>
      <c r="D70" s="66"/>
      <c r="E70" s="66"/>
      <c r="F70" s="66"/>
      <c r="G70" s="66"/>
      <c r="H70" s="66"/>
      <c r="I70" s="66"/>
      <c r="J70" s="66"/>
      <c r="K70" s="66"/>
      <c r="L70" s="264"/>
      <c r="M70" s="264"/>
      <c r="N70" s="264"/>
      <c r="O70" s="264"/>
      <c r="P70" s="264"/>
    </row>
    <row r="71" spans="1:16" x14ac:dyDescent="0.25">
      <c r="A71" s="66"/>
      <c r="B71" s="280"/>
      <c r="C71" s="281"/>
      <c r="D71" s="66"/>
      <c r="E71" s="66"/>
      <c r="F71" s="66"/>
      <c r="G71" s="66"/>
      <c r="H71" s="66"/>
      <c r="I71" s="66"/>
      <c r="J71" s="66"/>
      <c r="K71" s="66"/>
      <c r="L71" s="264"/>
      <c r="M71" s="264"/>
      <c r="N71" s="264"/>
      <c r="O71" s="264"/>
      <c r="P71" s="264"/>
    </row>
    <row r="72" spans="1:16" x14ac:dyDescent="0.25">
      <c r="A72" s="66"/>
      <c r="B72" s="280"/>
      <c r="C72" s="281"/>
      <c r="D72" s="66"/>
      <c r="E72" s="66"/>
      <c r="F72" s="66"/>
      <c r="G72" s="66"/>
      <c r="H72" s="66"/>
      <c r="I72" s="66"/>
      <c r="J72" s="66"/>
      <c r="K72" s="66"/>
    </row>
    <row r="73" spans="1:16" x14ac:dyDescent="0.25">
      <c r="A73" s="66"/>
      <c r="B73" s="280"/>
      <c r="C73" s="281"/>
      <c r="D73" s="66"/>
      <c r="E73" s="66"/>
      <c r="F73" s="66"/>
      <c r="G73" s="66"/>
      <c r="H73" s="66"/>
      <c r="I73" s="66"/>
      <c r="J73" s="66"/>
      <c r="K73" s="66"/>
    </row>
    <row r="74" spans="1:16" x14ac:dyDescent="0.25">
      <c r="A74" s="66"/>
      <c r="B74" s="280"/>
      <c r="C74" s="281"/>
      <c r="D74" s="66"/>
      <c r="E74" s="66"/>
      <c r="F74" s="66"/>
      <c r="G74" s="66"/>
      <c r="H74" s="66"/>
      <c r="I74" s="66"/>
      <c r="J74" s="66"/>
      <c r="K74" s="66"/>
    </row>
    <row r="75" spans="1:16" x14ac:dyDescent="0.25">
      <c r="A75" s="66"/>
      <c r="B75" s="280"/>
      <c r="C75" s="281"/>
      <c r="D75" s="66"/>
      <c r="E75" s="66"/>
      <c r="F75" s="66"/>
      <c r="G75" s="66"/>
      <c r="H75" s="66"/>
      <c r="I75" s="66"/>
      <c r="J75" s="66"/>
      <c r="K75" s="66"/>
    </row>
    <row r="76" spans="1:16" x14ac:dyDescent="0.25">
      <c r="A76" s="66"/>
      <c r="B76" s="280"/>
      <c r="C76" s="281"/>
      <c r="D76" s="66"/>
      <c r="E76" s="66"/>
      <c r="F76" s="66"/>
      <c r="G76" s="66"/>
      <c r="H76" s="66"/>
      <c r="I76" s="66"/>
      <c r="J76" s="66"/>
      <c r="K76" s="66"/>
    </row>
    <row r="77" spans="1:16" x14ac:dyDescent="0.25">
      <c r="A77" s="66"/>
      <c r="B77" s="280"/>
      <c r="C77" s="280"/>
      <c r="D77" s="66"/>
      <c r="E77" s="66"/>
      <c r="F77" s="66"/>
      <c r="G77" s="66"/>
      <c r="H77" s="66"/>
      <c r="I77" s="66"/>
      <c r="J77" s="66"/>
      <c r="K77" s="66"/>
    </row>
    <row r="78" spans="1:16" x14ac:dyDescent="0.25">
      <c r="A78" s="66"/>
      <c r="B78" s="280"/>
      <c r="C78" s="280"/>
      <c r="D78" s="66"/>
      <c r="E78" s="66"/>
      <c r="F78" s="66"/>
      <c r="G78" s="66"/>
      <c r="H78" s="66"/>
      <c r="I78" s="66"/>
      <c r="J78" s="66"/>
      <c r="K78" s="66"/>
    </row>
    <row r="79" spans="1:16" x14ac:dyDescent="0.25">
      <c r="A79" s="66"/>
      <c r="B79" s="280"/>
      <c r="C79" s="280"/>
      <c r="D79" s="66"/>
      <c r="E79" s="66"/>
      <c r="F79" s="66"/>
      <c r="G79" s="66"/>
      <c r="H79" s="66"/>
      <c r="I79" s="66"/>
      <c r="J79" s="66"/>
      <c r="K79" s="66"/>
    </row>
    <row r="80" spans="1:16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1:1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1:1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1:1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</row>
  </sheetData>
  <mergeCells count="8">
    <mergeCell ref="A52:J52"/>
    <mergeCell ref="A53:J53"/>
    <mergeCell ref="C9:J9"/>
    <mergeCell ref="C10:J10"/>
    <mergeCell ref="C11:J11"/>
    <mergeCell ref="C13:C14"/>
    <mergeCell ref="D13:G13"/>
    <mergeCell ref="H13:J13"/>
  </mergeCells>
  <conditionalFormatting sqref="Q16:Q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>
    <tabColor rgb="FF002060"/>
  </sheetPr>
  <dimension ref="A1:AL156"/>
  <sheetViews>
    <sheetView zoomScale="80" zoomScaleNormal="80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2.5703125" style="7" customWidth="1"/>
    <col min="9" max="9" width="11.28515625" style="7" customWidth="1"/>
    <col min="10" max="10" width="12.140625" style="7" customWidth="1"/>
    <col min="11" max="11" width="11.28515625" style="7" customWidth="1"/>
    <col min="12" max="12" width="2.5703125" style="7" customWidth="1"/>
    <col min="13" max="13" width="13" style="7" bestFit="1" customWidth="1"/>
    <col min="14" max="14" width="11.42578125" style="7" customWidth="1"/>
    <col min="15" max="15" width="12.85546875" style="3" bestFit="1" customWidth="1"/>
    <col min="16" max="16" width="15.85546875" style="3" bestFit="1" customWidth="1"/>
    <col min="17" max="18" width="12.85546875" style="3" bestFit="1" customWidth="1"/>
    <col min="19" max="38" width="11.42578125" style="3"/>
    <col min="39" max="16384" width="11.42578125" style="7"/>
  </cols>
  <sheetData>
    <row r="1" spans="1:38" s="34" customForma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7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3"/>
      <c r="AH1" s="33"/>
      <c r="AI1" s="33"/>
      <c r="AJ1" s="33"/>
      <c r="AK1" s="33"/>
      <c r="AL1" s="33"/>
    </row>
    <row r="2" spans="1:38" s="34" customForma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7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3"/>
      <c r="AH2" s="33"/>
      <c r="AI2" s="33"/>
      <c r="AJ2" s="33"/>
      <c r="AK2" s="33"/>
      <c r="AL2" s="33"/>
    </row>
    <row r="3" spans="1:38" s="34" customForma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7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/>
      <c r="AH3" s="33"/>
      <c r="AI3" s="33"/>
      <c r="AJ3" s="33"/>
      <c r="AK3" s="33"/>
      <c r="AL3" s="33"/>
    </row>
    <row r="4" spans="1:38" s="34" customForma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7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3"/>
      <c r="AH4" s="33"/>
      <c r="AI4" s="33"/>
      <c r="AJ4" s="33"/>
      <c r="AK4" s="33"/>
      <c r="AL4" s="33"/>
    </row>
    <row r="5" spans="1:38" s="34" customForma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3"/>
      <c r="AH5" s="33"/>
      <c r="AI5" s="33"/>
      <c r="AJ5" s="33"/>
      <c r="AK5" s="33"/>
      <c r="AL5" s="33"/>
    </row>
    <row r="6" spans="1:38" s="34" customForma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3"/>
      <c r="AH6" s="33"/>
      <c r="AI6" s="33"/>
      <c r="AJ6" s="33"/>
      <c r="AK6" s="33"/>
      <c r="AL6" s="33"/>
    </row>
    <row r="7" spans="1:38" s="34" customForma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7"/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3"/>
      <c r="AH7" s="33"/>
      <c r="AI7" s="33"/>
      <c r="AJ7" s="33"/>
      <c r="AK7" s="33"/>
      <c r="AL7" s="33"/>
    </row>
    <row r="8" spans="1:38" s="34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/>
      <c r="AH8" s="33"/>
      <c r="AI8" s="33"/>
      <c r="AJ8" s="33"/>
      <c r="AK8" s="33"/>
      <c r="AL8" s="33"/>
    </row>
    <row r="9" spans="1:38" s="34" customFormat="1" x14ac:dyDescent="0.2">
      <c r="A9" s="35"/>
      <c r="B9" s="36"/>
      <c r="C9" s="384" t="s">
        <v>69</v>
      </c>
      <c r="D9" s="384"/>
      <c r="E9" s="384"/>
      <c r="F9" s="384"/>
      <c r="G9" s="384"/>
      <c r="H9" s="384"/>
      <c r="I9" s="384"/>
      <c r="J9" s="384"/>
      <c r="K9" s="384"/>
      <c r="L9" s="38"/>
      <c r="M9" s="7"/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3"/>
      <c r="AH9" s="33"/>
      <c r="AI9" s="33"/>
      <c r="AJ9" s="33"/>
      <c r="AK9" s="33"/>
      <c r="AL9" s="33"/>
    </row>
    <row r="10" spans="1:38" s="34" customFormat="1" x14ac:dyDescent="0.2">
      <c r="A10" s="35"/>
      <c r="B10" s="36"/>
      <c r="C10" s="381" t="s">
        <v>189</v>
      </c>
      <c r="D10" s="381"/>
      <c r="E10" s="381"/>
      <c r="F10" s="381"/>
      <c r="G10" s="381"/>
      <c r="H10" s="381"/>
      <c r="I10" s="381"/>
      <c r="J10" s="381"/>
      <c r="K10" s="381"/>
      <c r="L10" s="38"/>
      <c r="M10" s="7"/>
      <c r="N10" s="7"/>
      <c r="O10" s="9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3"/>
      <c r="AH10" s="33"/>
      <c r="AI10" s="33"/>
      <c r="AJ10" s="33"/>
      <c r="AK10" s="33"/>
      <c r="AL10" s="33"/>
    </row>
    <row r="11" spans="1:38" s="34" customFormat="1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3"/>
      <c r="AH11" s="33"/>
      <c r="AI11" s="33"/>
      <c r="AJ11" s="33"/>
      <c r="AK11" s="33"/>
      <c r="AL11" s="33"/>
    </row>
    <row r="12" spans="1:38" s="34" customFormat="1" ht="15.75" customHeight="1" x14ac:dyDescent="0.2">
      <c r="A12" s="35"/>
      <c r="C12" s="395" t="s">
        <v>1</v>
      </c>
      <c r="D12" s="395"/>
      <c r="E12" s="395"/>
      <c r="F12" s="395"/>
      <c r="G12" s="395"/>
      <c r="H12" s="395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7"/>
      <c r="N12" s="7"/>
      <c r="O12" s="1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3"/>
      <c r="AH12" s="33"/>
      <c r="AI12" s="33"/>
      <c r="AJ12" s="33"/>
      <c r="AK12" s="33"/>
      <c r="AL12" s="33"/>
    </row>
    <row r="13" spans="1:38" s="34" customFormat="1" x14ac:dyDescent="0.2">
      <c r="A13" s="35"/>
      <c r="B13" s="41"/>
      <c r="C13" s="42">
        <f t="shared" ref="C13:F13" si="0">D13-1</f>
        <v>2018</v>
      </c>
      <c r="D13" s="42">
        <f t="shared" si="0"/>
        <v>2019</v>
      </c>
      <c r="E13" s="42">
        <f t="shared" si="0"/>
        <v>2020</v>
      </c>
      <c r="F13" s="42">
        <f t="shared" si="0"/>
        <v>2021</v>
      </c>
      <c r="G13" s="42">
        <f>H13-1</f>
        <v>2022</v>
      </c>
      <c r="H13" s="42">
        <v>2023</v>
      </c>
      <c r="I13" s="383"/>
      <c r="J13" s="383"/>
      <c r="K13" s="383"/>
      <c r="L13" s="38"/>
      <c r="M13" s="7"/>
      <c r="N13" s="7"/>
      <c r="O13" s="9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3"/>
      <c r="AH13" s="33"/>
      <c r="AI13" s="33"/>
      <c r="AJ13" s="33"/>
      <c r="AK13" s="33"/>
      <c r="AL13" s="33"/>
    </row>
    <row r="14" spans="1:38" s="34" customFormat="1" ht="12" customHeight="1" x14ac:dyDescent="0.2">
      <c r="A14" s="35"/>
      <c r="C14" s="40"/>
      <c r="D14" s="40"/>
      <c r="E14" s="40"/>
      <c r="F14" s="40"/>
      <c r="G14" s="40"/>
      <c r="I14" s="40"/>
      <c r="J14" s="40"/>
      <c r="K14" s="40"/>
      <c r="L14" s="38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3"/>
      <c r="AH14" s="33"/>
      <c r="AI14" s="33"/>
      <c r="AJ14" s="33"/>
      <c r="AK14" s="33"/>
      <c r="AL14" s="33"/>
    </row>
    <row r="15" spans="1:38" s="34" customFormat="1" x14ac:dyDescent="0.2">
      <c r="A15" s="35"/>
      <c r="B15" s="44" t="s">
        <v>31</v>
      </c>
      <c r="C15" s="45">
        <f t="shared" ref="C15:G15" si="1">SUM(C16:C34)</f>
        <v>7112476</v>
      </c>
      <c r="D15" s="45">
        <f t="shared" si="1"/>
        <v>6096222</v>
      </c>
      <c r="E15" s="45">
        <f t="shared" si="1"/>
        <v>3716886</v>
      </c>
      <c r="F15" s="45">
        <f t="shared" si="1"/>
        <v>4744910</v>
      </c>
      <c r="G15" s="45">
        <f t="shared" si="1"/>
        <v>5520730</v>
      </c>
      <c r="H15" s="45">
        <f>SUM(H16:H34)</f>
        <v>6242208</v>
      </c>
      <c r="I15" s="46">
        <f>IF(OR(OR(H15=0,G15=0),H15=""),"",(H15/G15-1)*100)</f>
        <v>13.068525358059535</v>
      </c>
      <c r="J15" s="46">
        <f>IF(OR(OR(H15=0,G15=0),H15=""),"",H15/G15*100)</f>
        <v>113.06852535805953</v>
      </c>
      <c r="K15" s="46">
        <f>IF(OR(OR(F15=0,G15=0),G15=""),"",(G15/F15-1)*100)</f>
        <v>16.350573561985371</v>
      </c>
      <c r="L15" s="38"/>
      <c r="M15" s="95"/>
      <c r="N15" s="172"/>
      <c r="O15" s="172"/>
      <c r="P15" s="87"/>
      <c r="Q15" s="87"/>
      <c r="R15" s="87"/>
      <c r="S15" s="87"/>
      <c r="T15" s="8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3"/>
      <c r="AH15" s="33"/>
      <c r="AI15" s="33"/>
      <c r="AJ15" s="33"/>
      <c r="AK15" s="33"/>
      <c r="AL15" s="33"/>
    </row>
    <row r="16" spans="1:38" s="34" customFormat="1" x14ac:dyDescent="0.2">
      <c r="A16" s="35"/>
      <c r="B16" s="311" t="s">
        <v>26</v>
      </c>
      <c r="C16" s="288">
        <v>21854</v>
      </c>
      <c r="D16" s="288">
        <v>38228</v>
      </c>
      <c r="E16" s="288">
        <v>36513</v>
      </c>
      <c r="F16" s="288">
        <v>9790</v>
      </c>
      <c r="G16" s="288">
        <v>30410</v>
      </c>
      <c r="H16" s="51">
        <v>37543</v>
      </c>
      <c r="I16" s="52">
        <v>23.456099967116085</v>
      </c>
      <c r="J16" s="52">
        <v>123.45609996711609</v>
      </c>
      <c r="K16" s="52">
        <v>210.62308478038813</v>
      </c>
      <c r="L16" s="38"/>
      <c r="M16" s="316"/>
      <c r="N16" s="172"/>
      <c r="O16" s="172"/>
      <c r="P16" s="87"/>
      <c r="Q16" s="87"/>
      <c r="R16" s="87"/>
      <c r="S16" s="87"/>
      <c r="T16" s="8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3"/>
      <c r="AH16" s="33"/>
      <c r="AI16" s="33"/>
      <c r="AJ16" s="33"/>
      <c r="AK16" s="33"/>
      <c r="AL16" s="33"/>
    </row>
    <row r="17" spans="1:38" s="34" customFormat="1" x14ac:dyDescent="0.2">
      <c r="A17" s="35"/>
      <c r="B17" s="219" t="s">
        <v>23</v>
      </c>
      <c r="C17" s="288">
        <v>160851</v>
      </c>
      <c r="D17" s="288">
        <v>132853</v>
      </c>
      <c r="E17" s="288">
        <v>107698</v>
      </c>
      <c r="F17" s="288">
        <v>63950</v>
      </c>
      <c r="G17" s="288">
        <v>129455</v>
      </c>
      <c r="H17" s="51">
        <v>210789</v>
      </c>
      <c r="I17" s="52">
        <v>62.828009733111891</v>
      </c>
      <c r="J17" s="52">
        <v>162.82800973311188</v>
      </c>
      <c r="K17" s="52">
        <v>102.4315871774824</v>
      </c>
      <c r="L17" s="38"/>
      <c r="M17" s="316"/>
      <c r="N17" s="172"/>
      <c r="O17" s="173"/>
      <c r="P17" s="87"/>
      <c r="Q17" s="87"/>
      <c r="R17" s="87"/>
      <c r="S17" s="87"/>
      <c r="T17" s="8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3"/>
      <c r="AH17" s="33"/>
      <c r="AI17" s="33"/>
      <c r="AJ17" s="33"/>
      <c r="AK17" s="33"/>
      <c r="AL17" s="33"/>
    </row>
    <row r="18" spans="1:38" s="34" customFormat="1" x14ac:dyDescent="0.2">
      <c r="A18" s="35"/>
      <c r="B18" s="219" t="s">
        <v>18</v>
      </c>
      <c r="C18" s="288">
        <v>215512</v>
      </c>
      <c r="D18" s="288">
        <v>148975</v>
      </c>
      <c r="E18" s="288">
        <v>730</v>
      </c>
      <c r="F18" s="288">
        <v>227111</v>
      </c>
      <c r="G18" s="288">
        <v>258159</v>
      </c>
      <c r="H18" s="51">
        <v>182336</v>
      </c>
      <c r="I18" s="52">
        <v>-29.370659167412327</v>
      </c>
      <c r="J18" s="52">
        <v>70.629340832587673</v>
      </c>
      <c r="K18" s="52">
        <v>13.670848175561723</v>
      </c>
      <c r="L18" s="38"/>
      <c r="M18" s="316"/>
      <c r="N18" s="95"/>
      <c r="O18" s="173"/>
      <c r="P18" s="87"/>
      <c r="Q18" s="87"/>
      <c r="R18" s="87"/>
      <c r="S18" s="87"/>
      <c r="T18" s="8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3"/>
      <c r="AH18" s="33"/>
      <c r="AI18" s="33"/>
      <c r="AJ18" s="33"/>
      <c r="AK18" s="33"/>
      <c r="AL18" s="33"/>
    </row>
    <row r="19" spans="1:38" s="34" customFormat="1" x14ac:dyDescent="0.2">
      <c r="A19" s="35"/>
      <c r="B19" s="219" t="s">
        <v>13</v>
      </c>
      <c r="C19" s="288">
        <v>738894</v>
      </c>
      <c r="D19" s="288">
        <v>551545</v>
      </c>
      <c r="E19" s="288">
        <v>341912</v>
      </c>
      <c r="F19" s="288">
        <v>271224</v>
      </c>
      <c r="G19" s="288">
        <v>267857</v>
      </c>
      <c r="H19" s="51">
        <v>427021</v>
      </c>
      <c r="I19" s="52">
        <v>59.421258358004451</v>
      </c>
      <c r="J19" s="52">
        <v>159.42125835800445</v>
      </c>
      <c r="K19" s="52">
        <v>-1.2414093148098937</v>
      </c>
      <c r="L19" s="38"/>
      <c r="M19" s="316"/>
      <c r="N19" s="95"/>
      <c r="O19" s="173"/>
      <c r="P19" s="87"/>
      <c r="Q19" s="87"/>
      <c r="R19" s="87"/>
      <c r="S19" s="87"/>
      <c r="T19" s="8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3"/>
      <c r="AH19" s="33"/>
      <c r="AI19" s="33"/>
      <c r="AJ19" s="33"/>
      <c r="AK19" s="33"/>
      <c r="AL19" s="33"/>
    </row>
    <row r="20" spans="1:38" s="34" customFormat="1" x14ac:dyDescent="0.2">
      <c r="A20" s="35"/>
      <c r="B20" s="219" t="s">
        <v>30</v>
      </c>
      <c r="C20" s="288">
        <v>123821</v>
      </c>
      <c r="D20" s="288">
        <v>161866</v>
      </c>
      <c r="E20" s="288">
        <v>0</v>
      </c>
      <c r="F20" s="288">
        <v>119650</v>
      </c>
      <c r="G20" s="288">
        <v>230763</v>
      </c>
      <c r="H20" s="51">
        <v>253715</v>
      </c>
      <c r="I20" s="52">
        <v>9.9461352123173974</v>
      </c>
      <c r="J20" s="52">
        <v>109.9461352123174</v>
      </c>
      <c r="K20" s="52">
        <v>92.865022983702474</v>
      </c>
      <c r="L20" s="38"/>
      <c r="M20" s="316"/>
      <c r="N20" s="95"/>
      <c r="O20" s="173"/>
      <c r="P20" s="87"/>
      <c r="Q20" s="87"/>
      <c r="R20" s="87"/>
      <c r="S20" s="87"/>
      <c r="T20" s="8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3"/>
      <c r="AH20" s="33"/>
      <c r="AI20" s="33"/>
      <c r="AJ20" s="33"/>
      <c r="AK20" s="33"/>
      <c r="AL20" s="33"/>
    </row>
    <row r="21" spans="1:38" s="34" customFormat="1" x14ac:dyDescent="0.2">
      <c r="A21" s="35"/>
      <c r="B21" s="219" t="s">
        <v>21</v>
      </c>
      <c r="C21" s="288">
        <v>216169</v>
      </c>
      <c r="D21" s="288">
        <v>321610</v>
      </c>
      <c r="E21" s="288">
        <v>322127</v>
      </c>
      <c r="F21" s="288">
        <v>243897</v>
      </c>
      <c r="G21" s="288">
        <v>284564</v>
      </c>
      <c r="H21" s="51">
        <v>264425</v>
      </c>
      <c r="I21" s="52">
        <v>-7.0771425760110196</v>
      </c>
      <c r="J21" s="52">
        <v>92.922857423988987</v>
      </c>
      <c r="K21" s="52">
        <v>16.673841826672732</v>
      </c>
      <c r="L21" s="38"/>
      <c r="M21" s="316"/>
      <c r="N21" s="95"/>
      <c r="O21" s="173"/>
      <c r="P21" s="87"/>
      <c r="Q21" s="87"/>
      <c r="R21" s="87"/>
      <c r="S21" s="87"/>
      <c r="T21" s="8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3"/>
      <c r="AH21" s="33"/>
      <c r="AI21" s="33"/>
      <c r="AJ21" s="33"/>
      <c r="AK21" s="33"/>
      <c r="AL21" s="33"/>
    </row>
    <row r="22" spans="1:38" s="34" customFormat="1" x14ac:dyDescent="0.2">
      <c r="A22" s="35"/>
      <c r="B22" s="219" t="s">
        <v>20</v>
      </c>
      <c r="C22" s="288">
        <v>490269</v>
      </c>
      <c r="D22" s="288">
        <v>420460</v>
      </c>
      <c r="E22" s="288">
        <v>516125</v>
      </c>
      <c r="F22" s="288">
        <v>644334</v>
      </c>
      <c r="G22" s="288">
        <v>837626</v>
      </c>
      <c r="H22" s="51">
        <v>900522</v>
      </c>
      <c r="I22" s="52">
        <v>7.5088404610172077</v>
      </c>
      <c r="J22" s="52">
        <v>107.5088404610172</v>
      </c>
      <c r="K22" s="52">
        <v>29.998727368104117</v>
      </c>
      <c r="L22" s="38"/>
      <c r="M22" s="316"/>
      <c r="N22" s="95"/>
      <c r="O22" s="173"/>
      <c r="P22" s="87"/>
      <c r="Q22" s="87"/>
      <c r="R22" s="87"/>
      <c r="S22" s="87"/>
      <c r="T22" s="8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3"/>
      <c r="AH22" s="33"/>
      <c r="AI22" s="33"/>
      <c r="AJ22" s="33"/>
      <c r="AK22" s="33"/>
      <c r="AL22" s="33"/>
    </row>
    <row r="23" spans="1:38" s="34" customFormat="1" x14ac:dyDescent="0.2">
      <c r="A23" s="35"/>
      <c r="B23" s="219" t="s">
        <v>19</v>
      </c>
      <c r="C23" s="288">
        <v>431031</v>
      </c>
      <c r="D23" s="288">
        <v>407851</v>
      </c>
      <c r="E23" s="288">
        <v>74177</v>
      </c>
      <c r="F23" s="288">
        <v>313586</v>
      </c>
      <c r="G23" s="288">
        <v>463956</v>
      </c>
      <c r="H23" s="51">
        <v>647961</v>
      </c>
      <c r="I23" s="52">
        <v>39.660010863099096</v>
      </c>
      <c r="J23" s="52">
        <v>139.6600108630991</v>
      </c>
      <c r="K23" s="52">
        <v>47.95175805042318</v>
      </c>
      <c r="L23" s="38"/>
      <c r="M23" s="316"/>
      <c r="N23" s="95"/>
      <c r="O23" s="173"/>
      <c r="P23" s="87"/>
      <c r="Q23" s="87"/>
      <c r="R23" s="87"/>
      <c r="S23" s="87"/>
      <c r="T23" s="8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3"/>
      <c r="AH23" s="33"/>
      <c r="AI23" s="33"/>
      <c r="AJ23" s="33"/>
      <c r="AK23" s="33"/>
      <c r="AL23" s="33"/>
    </row>
    <row r="24" spans="1:38" s="34" customFormat="1" x14ac:dyDescent="0.2">
      <c r="A24" s="35"/>
      <c r="B24" s="219" t="s">
        <v>25</v>
      </c>
      <c r="C24" s="288">
        <v>15989</v>
      </c>
      <c r="D24" s="288">
        <v>40595</v>
      </c>
      <c r="E24" s="288">
        <v>75661</v>
      </c>
      <c r="F24" s="288">
        <v>102645</v>
      </c>
      <c r="G24" s="288">
        <v>167331</v>
      </c>
      <c r="H24" s="51">
        <v>148317</v>
      </c>
      <c r="I24" s="52">
        <v>-11.363106656865728</v>
      </c>
      <c r="J24" s="52">
        <v>88.636893343134275</v>
      </c>
      <c r="K24" s="52">
        <v>63.01914365044572</v>
      </c>
      <c r="L24" s="38"/>
      <c r="M24" s="316"/>
      <c r="N24" s="95"/>
      <c r="O24" s="173"/>
      <c r="P24" s="87"/>
      <c r="Q24" s="87"/>
      <c r="R24" s="87"/>
      <c r="S24" s="87"/>
      <c r="T24" s="8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3"/>
      <c r="AH24" s="33"/>
      <c r="AI24" s="33"/>
      <c r="AJ24" s="33"/>
      <c r="AK24" s="33"/>
      <c r="AL24" s="33"/>
    </row>
    <row r="25" spans="1:38" s="34" customFormat="1" x14ac:dyDescent="0.2">
      <c r="A25" s="35"/>
      <c r="B25" s="219" t="s">
        <v>27</v>
      </c>
      <c r="C25" s="288">
        <v>91945</v>
      </c>
      <c r="D25" s="288">
        <v>48548</v>
      </c>
      <c r="E25" s="288">
        <v>38022</v>
      </c>
      <c r="F25" s="288">
        <v>87354</v>
      </c>
      <c r="G25" s="288">
        <v>207983</v>
      </c>
      <c r="H25" s="51">
        <v>238428</v>
      </c>
      <c r="I25" s="52">
        <v>14.638215623392291</v>
      </c>
      <c r="J25" s="52">
        <v>114.6382156233923</v>
      </c>
      <c r="K25" s="52">
        <v>138.09213086979418</v>
      </c>
      <c r="L25" s="38"/>
      <c r="M25" s="316"/>
      <c r="N25" s="95"/>
      <c r="O25" s="173"/>
      <c r="P25" s="87"/>
      <c r="Q25" s="87"/>
      <c r="R25" s="87"/>
      <c r="S25" s="87"/>
      <c r="T25" s="8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3"/>
      <c r="AH25" s="33"/>
      <c r="AI25" s="33"/>
      <c r="AJ25" s="33"/>
      <c r="AK25" s="33"/>
      <c r="AL25" s="33"/>
    </row>
    <row r="26" spans="1:38" s="34" customFormat="1" x14ac:dyDescent="0.2">
      <c r="A26" s="35"/>
      <c r="B26" s="219" t="s">
        <v>29</v>
      </c>
      <c r="C26" s="288">
        <v>53447</v>
      </c>
      <c r="D26" s="288">
        <v>51163</v>
      </c>
      <c r="E26" s="288">
        <v>0</v>
      </c>
      <c r="F26" s="288">
        <v>111109</v>
      </c>
      <c r="G26" s="288">
        <v>82851</v>
      </c>
      <c r="H26" s="51">
        <v>91945</v>
      </c>
      <c r="I26" s="52">
        <v>10.976331003850293</v>
      </c>
      <c r="J26" s="52">
        <v>110.97633100385029</v>
      </c>
      <c r="K26" s="52">
        <v>-25.4326832209812</v>
      </c>
      <c r="L26" s="38"/>
      <c r="M26" s="316"/>
      <c r="N26" s="95"/>
      <c r="O26" s="173"/>
      <c r="P26" s="87"/>
      <c r="Q26" s="87"/>
      <c r="R26" s="87"/>
      <c r="S26" s="87"/>
      <c r="T26" s="8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3"/>
      <c r="AH26" s="33"/>
      <c r="AI26" s="33"/>
      <c r="AJ26" s="33"/>
      <c r="AK26" s="33"/>
      <c r="AL26" s="33"/>
    </row>
    <row r="27" spans="1:38" s="34" customFormat="1" x14ac:dyDescent="0.2">
      <c r="A27" s="35"/>
      <c r="B27" s="219" t="s">
        <v>15</v>
      </c>
      <c r="C27" s="288">
        <v>116290</v>
      </c>
      <c r="D27" s="288">
        <v>116749</v>
      </c>
      <c r="E27" s="288">
        <v>0</v>
      </c>
      <c r="F27" s="288">
        <v>64713</v>
      </c>
      <c r="G27" s="288">
        <v>64981</v>
      </c>
      <c r="H27" s="51">
        <v>64436</v>
      </c>
      <c r="I27" s="52">
        <v>-0.83870669888120863</v>
      </c>
      <c r="J27" s="52">
        <v>99.161293301118789</v>
      </c>
      <c r="K27" s="52">
        <v>0.41413626319286578</v>
      </c>
      <c r="L27" s="38"/>
      <c r="M27" s="316"/>
      <c r="N27" s="95"/>
      <c r="O27" s="173"/>
      <c r="P27" s="87"/>
      <c r="Q27" s="87"/>
      <c r="R27" s="87"/>
      <c r="S27" s="87"/>
      <c r="T27" s="8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3"/>
      <c r="AH27" s="33"/>
      <c r="AI27" s="33"/>
      <c r="AJ27" s="33"/>
      <c r="AK27" s="33"/>
      <c r="AL27" s="33"/>
    </row>
    <row r="28" spans="1:38" s="34" customFormat="1" x14ac:dyDescent="0.2">
      <c r="A28" s="35"/>
      <c r="B28" s="219" t="s">
        <v>194</v>
      </c>
      <c r="C28" s="288">
        <v>210475</v>
      </c>
      <c r="D28" s="288">
        <v>107087</v>
      </c>
      <c r="E28" s="288">
        <v>20038</v>
      </c>
      <c r="F28" s="288">
        <v>128438</v>
      </c>
      <c r="G28" s="288">
        <v>129269</v>
      </c>
      <c r="H28" s="51">
        <v>109404</v>
      </c>
      <c r="I28" s="52">
        <v>-15.367180066373221</v>
      </c>
      <c r="J28" s="52">
        <v>84.632819933626777</v>
      </c>
      <c r="K28" s="52">
        <v>0.64700478051666899</v>
      </c>
      <c r="L28" s="38"/>
      <c r="M28" s="316"/>
      <c r="N28" s="95"/>
      <c r="O28" s="173"/>
      <c r="P28" s="87"/>
      <c r="Q28" s="87"/>
      <c r="R28" s="87"/>
      <c r="S28" s="87"/>
      <c r="T28" s="8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3"/>
      <c r="AH28" s="33"/>
      <c r="AI28" s="33"/>
      <c r="AJ28" s="33"/>
      <c r="AK28" s="33"/>
      <c r="AL28" s="33"/>
    </row>
    <row r="29" spans="1:38" s="34" customFormat="1" x14ac:dyDescent="0.2">
      <c r="A29" s="35"/>
      <c r="B29" s="219" t="s">
        <v>22</v>
      </c>
      <c r="C29" s="288">
        <v>529050</v>
      </c>
      <c r="D29" s="288">
        <v>493251</v>
      </c>
      <c r="E29" s="288">
        <v>481492</v>
      </c>
      <c r="F29" s="288">
        <v>530024</v>
      </c>
      <c r="G29" s="288">
        <v>661918</v>
      </c>
      <c r="H29" s="51">
        <v>703019</v>
      </c>
      <c r="I29" s="52">
        <v>6.2093794095341215</v>
      </c>
      <c r="J29" s="52">
        <v>106.20937940953412</v>
      </c>
      <c r="K29" s="52">
        <v>24.884533530557107</v>
      </c>
      <c r="L29" s="38"/>
      <c r="M29" s="316"/>
      <c r="N29" s="95"/>
      <c r="O29" s="173"/>
      <c r="P29" s="87"/>
      <c r="Q29" s="87"/>
      <c r="R29" s="87"/>
      <c r="S29" s="87"/>
      <c r="T29" s="8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3"/>
      <c r="AH29" s="33"/>
      <c r="AI29" s="33"/>
      <c r="AJ29" s="33"/>
      <c r="AK29" s="33"/>
      <c r="AL29" s="33"/>
    </row>
    <row r="30" spans="1:38" s="34" customFormat="1" x14ac:dyDescent="0.2">
      <c r="A30" s="35"/>
      <c r="B30" s="219" t="s">
        <v>24</v>
      </c>
      <c r="C30" s="288">
        <v>267846</v>
      </c>
      <c r="D30" s="288">
        <v>141996</v>
      </c>
      <c r="E30" s="288">
        <v>133595</v>
      </c>
      <c r="F30" s="288">
        <v>174669</v>
      </c>
      <c r="G30" s="288">
        <v>140994</v>
      </c>
      <c r="H30" s="51">
        <v>129393</v>
      </c>
      <c r="I30" s="52">
        <v>-8.228009702540529</v>
      </c>
      <c r="J30" s="52">
        <v>91.771990297459467</v>
      </c>
      <c r="K30" s="52">
        <v>-19.27932260446903</v>
      </c>
      <c r="L30" s="38"/>
      <c r="M30" s="316"/>
      <c r="N30" s="95"/>
      <c r="O30" s="173"/>
      <c r="P30" s="87"/>
      <c r="Q30" s="87"/>
      <c r="R30" s="87"/>
      <c r="S30" s="87"/>
      <c r="T30" s="8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3"/>
      <c r="AH30" s="33"/>
      <c r="AI30" s="33"/>
      <c r="AJ30" s="33"/>
      <c r="AK30" s="33"/>
      <c r="AL30" s="33"/>
    </row>
    <row r="31" spans="1:38" s="34" customFormat="1" x14ac:dyDescent="0.2">
      <c r="A31" s="35"/>
      <c r="B31" s="219" t="s">
        <v>17</v>
      </c>
      <c r="C31" s="288">
        <v>23945</v>
      </c>
      <c r="D31" s="288">
        <v>27248</v>
      </c>
      <c r="E31" s="288">
        <v>0</v>
      </c>
      <c r="F31" s="288">
        <v>32094</v>
      </c>
      <c r="G31" s="288">
        <v>10922</v>
      </c>
      <c r="H31" s="51">
        <v>17183</v>
      </c>
      <c r="I31" s="52">
        <v>57.324665812122319</v>
      </c>
      <c r="J31" s="52">
        <v>157.32466581212233</v>
      </c>
      <c r="K31" s="52">
        <v>-65.968716894123517</v>
      </c>
      <c r="L31" s="38"/>
      <c r="M31" s="316"/>
      <c r="N31" s="95"/>
      <c r="O31" s="173"/>
      <c r="P31" s="87"/>
      <c r="Q31" s="87"/>
      <c r="R31" s="87"/>
      <c r="S31" s="87"/>
      <c r="T31" s="8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3"/>
      <c r="AH31" s="33"/>
      <c r="AI31" s="33"/>
      <c r="AJ31" s="33"/>
      <c r="AK31" s="33"/>
      <c r="AL31" s="33"/>
    </row>
    <row r="32" spans="1:38" s="34" customFormat="1" x14ac:dyDescent="0.2">
      <c r="A32" s="35"/>
      <c r="B32" s="219" t="s">
        <v>12</v>
      </c>
      <c r="C32" s="288">
        <v>1042976</v>
      </c>
      <c r="D32" s="288">
        <v>913046</v>
      </c>
      <c r="E32" s="288">
        <v>639770</v>
      </c>
      <c r="F32" s="288">
        <v>552946</v>
      </c>
      <c r="G32" s="288">
        <v>595306</v>
      </c>
      <c r="H32" s="51">
        <v>782998</v>
      </c>
      <c r="I32" s="52">
        <v>31.528659210557251</v>
      </c>
      <c r="J32" s="52">
        <v>131.52865921055727</v>
      </c>
      <c r="K32" s="52">
        <v>7.6607842357119926</v>
      </c>
      <c r="L32" s="38"/>
      <c r="M32" s="316"/>
      <c r="N32" s="95"/>
      <c r="O32" s="173"/>
      <c r="P32" s="87"/>
      <c r="Q32" s="87"/>
      <c r="R32" s="87"/>
      <c r="S32" s="87"/>
      <c r="T32" s="87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3"/>
      <c r="AH32" s="33"/>
      <c r="AI32" s="33"/>
      <c r="AJ32" s="33"/>
      <c r="AK32" s="33"/>
      <c r="AL32" s="33"/>
    </row>
    <row r="33" spans="1:38" s="34" customFormat="1" x14ac:dyDescent="0.2">
      <c r="A33" s="35"/>
      <c r="B33" s="219" t="s">
        <v>16</v>
      </c>
      <c r="C33" s="288">
        <v>77117</v>
      </c>
      <c r="D33" s="288">
        <v>115692</v>
      </c>
      <c r="E33" s="288">
        <v>0</v>
      </c>
      <c r="F33" s="288">
        <v>4552</v>
      </c>
      <c r="G33" s="288">
        <v>106805</v>
      </c>
      <c r="H33" s="51">
        <v>207742</v>
      </c>
      <c r="I33" s="52">
        <v>94.505875193108935</v>
      </c>
      <c r="J33" s="52">
        <v>194.50587519310892</v>
      </c>
      <c r="K33" s="52">
        <v>2246.3312829525485</v>
      </c>
      <c r="L33" s="38"/>
      <c r="M33" s="316"/>
      <c r="N33" s="95"/>
      <c r="O33" s="173"/>
      <c r="P33" s="87"/>
      <c r="Q33" s="87"/>
      <c r="R33" s="87"/>
      <c r="S33" s="87"/>
      <c r="T33" s="87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3"/>
      <c r="AH33" s="33"/>
      <c r="AI33" s="33"/>
      <c r="AJ33" s="33"/>
      <c r="AK33" s="33"/>
      <c r="AL33" s="33"/>
    </row>
    <row r="34" spans="1:38" s="34" customFormat="1" x14ac:dyDescent="0.2">
      <c r="A34" s="35"/>
      <c r="B34" s="219" t="s">
        <v>195</v>
      </c>
      <c r="C34" s="288">
        <v>2284995</v>
      </c>
      <c r="D34" s="288">
        <v>1857459</v>
      </c>
      <c r="E34" s="288">
        <v>929026</v>
      </c>
      <c r="F34" s="288">
        <v>1062824</v>
      </c>
      <c r="G34" s="288">
        <v>849580</v>
      </c>
      <c r="H34" s="51">
        <v>825031</v>
      </c>
      <c r="I34" s="52">
        <v>-2.8895454224440287</v>
      </c>
      <c r="J34" s="52">
        <v>97.11045457755597</v>
      </c>
      <c r="K34" s="52">
        <v>-20.063905218549827</v>
      </c>
      <c r="L34" s="38"/>
      <c r="M34" s="316"/>
      <c r="N34" s="95"/>
      <c r="O34" s="173"/>
      <c r="P34" s="87"/>
      <c r="Q34" s="87"/>
      <c r="R34" s="87"/>
      <c r="S34" s="87"/>
      <c r="T34" s="8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3"/>
      <c r="AH34" s="33"/>
      <c r="AI34" s="33"/>
      <c r="AJ34" s="33"/>
      <c r="AK34" s="33"/>
      <c r="AL34" s="33"/>
    </row>
    <row r="35" spans="1:38" s="34" customFormat="1" ht="9.75" customHeight="1" x14ac:dyDescent="0.2">
      <c r="A35" s="35"/>
      <c r="C35" s="57"/>
      <c r="D35" s="57"/>
      <c r="E35" s="57"/>
      <c r="F35" s="57"/>
      <c r="G35" s="57"/>
      <c r="H35" s="58"/>
      <c r="I35" s="174"/>
      <c r="J35" s="174"/>
      <c r="K35" s="174"/>
      <c r="L35" s="38"/>
      <c r="M35" s="7"/>
      <c r="N35" s="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3"/>
      <c r="AH35" s="33"/>
      <c r="AI35" s="33"/>
      <c r="AJ35" s="33"/>
      <c r="AK35" s="33"/>
      <c r="AL35" s="33"/>
    </row>
    <row r="36" spans="1:38" s="34" customFormat="1" x14ac:dyDescent="0.2">
      <c r="A36" s="35"/>
      <c r="B36" s="41" t="s">
        <v>3</v>
      </c>
      <c r="C36" s="73"/>
      <c r="D36" s="60">
        <f>IF(OR(OR(D15=0,C15=0),D15=""),"",(D15/C15-1)*100)</f>
        <v>-14.288329408774104</v>
      </c>
      <c r="E36" s="60">
        <f>IF(OR(OR(E15=0,D15=0),E15=""),"",(E15/D15-1)*100)</f>
        <v>-39.029681005711403</v>
      </c>
      <c r="F36" s="60">
        <f>IF(OR(OR(F15=0,E15=0),F15=""),"",(F15/E15-1)*100)</f>
        <v>27.658206358763771</v>
      </c>
      <c r="G36" s="60">
        <f>IF(OR(OR(G15=0,F15=0),G15=""),"",(G15/F15-1)*100)</f>
        <v>16.350573561985371</v>
      </c>
      <c r="H36" s="60">
        <f>IF(OR(OR(H15=0,G15=0),H15=""),"",(H15/G15-1)*100)</f>
        <v>13.068525358059535</v>
      </c>
      <c r="I36" s="62"/>
      <c r="J36" s="62"/>
      <c r="K36" s="62"/>
      <c r="L36" s="38"/>
      <c r="M36" s="7"/>
      <c r="N36" s="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3"/>
      <c r="AH36" s="33"/>
      <c r="AI36" s="33"/>
      <c r="AJ36" s="33"/>
      <c r="AK36" s="33"/>
      <c r="AL36" s="33"/>
    </row>
    <row r="37" spans="1:38" s="63" customFormat="1" x14ac:dyDescent="0.25">
      <c r="A37" s="1"/>
      <c r="C37" s="70"/>
      <c r="D37" s="72"/>
      <c r="E37" s="70"/>
      <c r="F37" s="71"/>
      <c r="G37" s="71"/>
      <c r="H37" s="71"/>
      <c r="I37" s="72"/>
      <c r="J37" s="72"/>
      <c r="L37" s="65"/>
    </row>
    <row r="38" spans="1:38" s="63" customFormat="1" x14ac:dyDescent="0.2">
      <c r="A38" s="1"/>
      <c r="B38" s="44" t="s">
        <v>68</v>
      </c>
      <c r="C38" s="45">
        <f t="shared" ref="C38:H38" si="2">SUM(C39:C50)</f>
        <v>2393959</v>
      </c>
      <c r="D38" s="45">
        <f t="shared" si="2"/>
        <v>2286622</v>
      </c>
      <c r="E38" s="45">
        <f t="shared" si="2"/>
        <v>1374950</v>
      </c>
      <c r="F38" s="45">
        <f t="shared" si="2"/>
        <v>2141336</v>
      </c>
      <c r="G38" s="45">
        <f t="shared" si="2"/>
        <v>2767330</v>
      </c>
      <c r="H38" s="45">
        <f t="shared" si="2"/>
        <v>2786093</v>
      </c>
      <c r="I38" s="46">
        <f t="shared" ref="I38" si="3">IF(OR(OR(H38=0,G38=0),H38=""),"",(H38/G38-1)*100)</f>
        <v>0.67801816191057629</v>
      </c>
      <c r="J38" s="46">
        <f t="shared" ref="J38" si="4">IF(OR(OR(H38=0,G38=0),H38=""),"",H38/G38*100)</f>
        <v>100.67801816191057</v>
      </c>
      <c r="K38" s="46">
        <f t="shared" ref="K38" si="5">IF(OR(OR(F38=0,G38=0),G38=""),"",(G38/F38-1)*100)</f>
        <v>29.233805437353123</v>
      </c>
      <c r="L38" s="65"/>
      <c r="N38" s="325"/>
      <c r="O38" s="325"/>
    </row>
    <row r="39" spans="1:38" s="34" customFormat="1" x14ac:dyDescent="0.2">
      <c r="A39" s="35"/>
      <c r="B39" s="219" t="s">
        <v>55</v>
      </c>
      <c r="C39" s="288">
        <v>261049</v>
      </c>
      <c r="D39" s="288">
        <v>123726</v>
      </c>
      <c r="E39" s="288">
        <v>0</v>
      </c>
      <c r="F39" s="288">
        <v>172448</v>
      </c>
      <c r="G39" s="288">
        <v>404845</v>
      </c>
      <c r="H39" s="51">
        <v>315503</v>
      </c>
      <c r="I39" s="52">
        <v>-22.068198940335193</v>
      </c>
      <c r="J39" s="52">
        <v>77.931801059664807</v>
      </c>
      <c r="K39" s="52">
        <v>134.76352291705328</v>
      </c>
      <c r="L39" s="38"/>
      <c r="M39" s="316"/>
      <c r="N39" s="95"/>
      <c r="O39" s="173"/>
      <c r="P39" s="87"/>
      <c r="Q39" s="87"/>
      <c r="R39" s="87"/>
      <c r="S39" s="87"/>
      <c r="T39" s="87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3"/>
      <c r="AH39" s="33"/>
      <c r="AI39" s="33"/>
      <c r="AJ39" s="33"/>
      <c r="AK39" s="33"/>
      <c r="AL39" s="33"/>
    </row>
    <row r="40" spans="1:38" s="34" customFormat="1" x14ac:dyDescent="0.2">
      <c r="A40" s="35"/>
      <c r="B40" s="219" t="s">
        <v>56</v>
      </c>
      <c r="C40" s="288">
        <v>340699</v>
      </c>
      <c r="D40" s="288">
        <v>279226</v>
      </c>
      <c r="E40" s="288">
        <v>0</v>
      </c>
      <c r="F40" s="288">
        <v>269383</v>
      </c>
      <c r="G40" s="288">
        <v>308397</v>
      </c>
      <c r="H40" s="51">
        <v>414365</v>
      </c>
      <c r="I40" s="52">
        <v>34.360904937466977</v>
      </c>
      <c r="J40" s="52">
        <v>134.36090493746698</v>
      </c>
      <c r="K40" s="52">
        <v>14.482725339015445</v>
      </c>
      <c r="L40" s="38"/>
      <c r="M40" s="316"/>
      <c r="N40" s="95"/>
      <c r="O40" s="173"/>
      <c r="P40" s="87"/>
      <c r="Q40" s="87"/>
      <c r="R40" s="87"/>
      <c r="S40" s="87"/>
      <c r="T40" s="8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3"/>
      <c r="AH40" s="33"/>
      <c r="AI40" s="33"/>
      <c r="AJ40" s="33"/>
      <c r="AK40" s="33"/>
      <c r="AL40" s="33"/>
    </row>
    <row r="41" spans="1:38" s="34" customFormat="1" x14ac:dyDescent="0.2">
      <c r="A41" s="35"/>
      <c r="B41" s="219" t="s">
        <v>57</v>
      </c>
      <c r="C41" s="288">
        <v>185350</v>
      </c>
      <c r="D41" s="288">
        <v>175435</v>
      </c>
      <c r="E41" s="288">
        <v>135848</v>
      </c>
      <c r="F41" s="288">
        <v>150889</v>
      </c>
      <c r="G41" s="288">
        <v>274748</v>
      </c>
      <c r="H41" s="51">
        <v>295223</v>
      </c>
      <c r="I41" s="52">
        <v>7.4522835471049875</v>
      </c>
      <c r="J41" s="52">
        <v>107.45228354710498</v>
      </c>
      <c r="K41" s="52">
        <v>82.086169303262665</v>
      </c>
      <c r="L41" s="38"/>
      <c r="M41" s="316"/>
      <c r="N41" s="95"/>
      <c r="O41" s="173"/>
      <c r="P41" s="87"/>
      <c r="Q41" s="87"/>
      <c r="R41" s="87"/>
      <c r="S41" s="87"/>
      <c r="T41" s="8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3"/>
      <c r="AH41" s="33"/>
      <c r="AI41" s="33"/>
      <c r="AJ41" s="33"/>
      <c r="AK41" s="33"/>
      <c r="AL41" s="33"/>
    </row>
    <row r="42" spans="1:38" s="34" customFormat="1" x14ac:dyDescent="0.2">
      <c r="A42" s="35"/>
      <c r="B42" s="219" t="s">
        <v>58</v>
      </c>
      <c r="C42" s="288">
        <v>29561</v>
      </c>
      <c r="D42" s="288">
        <v>36191</v>
      </c>
      <c r="E42" s="288">
        <v>25220</v>
      </c>
      <c r="F42" s="288">
        <v>14984</v>
      </c>
      <c r="G42" s="288">
        <v>11187</v>
      </c>
      <c r="H42" s="51">
        <v>12131</v>
      </c>
      <c r="I42" s="52">
        <v>8.4383659604898575</v>
      </c>
      <c r="J42" s="52">
        <v>108.43836596048986</v>
      </c>
      <c r="K42" s="52">
        <v>-25.340363053924186</v>
      </c>
      <c r="L42" s="38"/>
      <c r="M42" s="316"/>
      <c r="N42" s="95"/>
      <c r="O42" s="173"/>
      <c r="P42" s="87"/>
      <c r="Q42" s="87"/>
      <c r="R42" s="87"/>
      <c r="S42" s="87"/>
      <c r="T42" s="8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3"/>
      <c r="AH42" s="33"/>
      <c r="AI42" s="33"/>
      <c r="AJ42" s="33"/>
      <c r="AK42" s="33"/>
      <c r="AL42" s="33"/>
    </row>
    <row r="43" spans="1:38" s="34" customFormat="1" x14ac:dyDescent="0.2">
      <c r="A43" s="35"/>
      <c r="B43" s="219" t="s">
        <v>59</v>
      </c>
      <c r="C43" s="288">
        <v>58566</v>
      </c>
      <c r="D43" s="288">
        <v>96118</v>
      </c>
      <c r="E43" s="288">
        <v>81034</v>
      </c>
      <c r="F43" s="288">
        <v>158191</v>
      </c>
      <c r="G43" s="288">
        <v>183231</v>
      </c>
      <c r="H43" s="51">
        <v>110530</v>
      </c>
      <c r="I43" s="52">
        <v>-39.677238021950437</v>
      </c>
      <c r="J43" s="52">
        <v>60.322761978049563</v>
      </c>
      <c r="K43" s="52">
        <v>15.828966249660215</v>
      </c>
      <c r="L43" s="38"/>
      <c r="M43" s="316"/>
      <c r="N43" s="95"/>
      <c r="O43" s="173"/>
      <c r="P43" s="87"/>
      <c r="Q43" s="87"/>
      <c r="R43" s="87"/>
      <c r="S43" s="87"/>
      <c r="T43" s="87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3"/>
      <c r="AH43" s="33"/>
      <c r="AI43" s="33"/>
      <c r="AJ43" s="33"/>
      <c r="AK43" s="33"/>
      <c r="AL43" s="33"/>
    </row>
    <row r="44" spans="1:38" s="34" customFormat="1" x14ac:dyDescent="0.2">
      <c r="A44" s="35"/>
      <c r="B44" s="219" t="s">
        <v>60</v>
      </c>
      <c r="C44" s="288">
        <v>378514</v>
      </c>
      <c r="D44" s="288">
        <v>342335</v>
      </c>
      <c r="E44" s="288">
        <v>240245</v>
      </c>
      <c r="F44" s="288">
        <v>258789</v>
      </c>
      <c r="G44" s="288">
        <v>243568</v>
      </c>
      <c r="H44" s="51">
        <v>200602</v>
      </c>
      <c r="I44" s="52">
        <v>-17.640248308480587</v>
      </c>
      <c r="J44" s="52">
        <v>82.359751691519406</v>
      </c>
      <c r="K44" s="52">
        <v>-5.8816255714114636</v>
      </c>
      <c r="L44" s="38"/>
      <c r="M44" s="316"/>
      <c r="N44" s="95"/>
      <c r="O44" s="173"/>
      <c r="P44" s="87"/>
      <c r="Q44" s="87"/>
      <c r="R44" s="87"/>
      <c r="S44" s="87"/>
      <c r="T44" s="87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3"/>
      <c r="AH44" s="33"/>
      <c r="AI44" s="33"/>
      <c r="AJ44" s="33"/>
      <c r="AK44" s="33"/>
      <c r="AL44" s="33"/>
    </row>
    <row r="45" spans="1:38" s="34" customFormat="1" x14ac:dyDescent="0.2">
      <c r="A45" s="35"/>
      <c r="B45" s="219" t="s">
        <v>61</v>
      </c>
      <c r="C45" s="288">
        <v>28027</v>
      </c>
      <c r="D45" s="288">
        <v>28638</v>
      </c>
      <c r="E45" s="288">
        <v>0</v>
      </c>
      <c r="F45" s="288">
        <v>23263</v>
      </c>
      <c r="G45" s="288">
        <v>57806</v>
      </c>
      <c r="H45" s="51">
        <v>68471</v>
      </c>
      <c r="I45" s="52">
        <v>18.449641905684523</v>
      </c>
      <c r="J45" s="52">
        <v>118.44964190568452</v>
      </c>
      <c r="K45" s="52">
        <v>148.48901689377979</v>
      </c>
      <c r="L45" s="38"/>
      <c r="M45" s="316"/>
      <c r="N45" s="95"/>
      <c r="O45" s="173"/>
      <c r="P45" s="87"/>
      <c r="Q45" s="87"/>
      <c r="R45" s="87"/>
      <c r="S45" s="87"/>
      <c r="T45" s="87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3"/>
      <c r="AH45" s="33"/>
      <c r="AI45" s="33"/>
      <c r="AJ45" s="33"/>
      <c r="AK45" s="33"/>
      <c r="AL45" s="33"/>
    </row>
    <row r="46" spans="1:38" s="34" customFormat="1" x14ac:dyDescent="0.2">
      <c r="A46" s="35"/>
      <c r="B46" s="219" t="s">
        <v>62</v>
      </c>
      <c r="C46" s="288">
        <v>324600</v>
      </c>
      <c r="D46" s="288">
        <v>343364</v>
      </c>
      <c r="E46" s="288">
        <v>355853</v>
      </c>
      <c r="F46" s="288">
        <v>283488</v>
      </c>
      <c r="G46" s="288">
        <v>315651</v>
      </c>
      <c r="H46" s="51">
        <v>401651</v>
      </c>
      <c r="I46" s="52">
        <v>27.245280388783822</v>
      </c>
      <c r="J46" s="52">
        <v>127.24528038878383</v>
      </c>
      <c r="K46" s="52">
        <v>11.345453775821191</v>
      </c>
      <c r="L46" s="38"/>
      <c r="M46" s="316"/>
      <c r="N46" s="95"/>
      <c r="O46" s="173"/>
      <c r="P46" s="87"/>
      <c r="Q46" s="87"/>
      <c r="R46" s="87"/>
      <c r="S46" s="87"/>
      <c r="T46" s="8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3"/>
      <c r="AH46" s="33"/>
      <c r="AI46" s="33"/>
      <c r="AJ46" s="33"/>
      <c r="AK46" s="33"/>
      <c r="AL46" s="33"/>
    </row>
    <row r="47" spans="1:38" s="34" customFormat="1" x14ac:dyDescent="0.2">
      <c r="A47" s="35"/>
      <c r="B47" s="219" t="s">
        <v>63</v>
      </c>
      <c r="C47" s="288">
        <v>224399</v>
      </c>
      <c r="D47" s="288">
        <v>182030</v>
      </c>
      <c r="E47" s="288">
        <v>206022</v>
      </c>
      <c r="F47" s="288">
        <v>211507</v>
      </c>
      <c r="G47" s="288">
        <v>210407</v>
      </c>
      <c r="H47" s="51">
        <v>234180</v>
      </c>
      <c r="I47" s="52">
        <v>11.298578469347497</v>
      </c>
      <c r="J47" s="52">
        <v>111.2985784693475</v>
      </c>
      <c r="K47" s="52">
        <v>-0.52007734968582131</v>
      </c>
      <c r="L47" s="38"/>
      <c r="M47" s="316"/>
      <c r="N47" s="95"/>
      <c r="O47" s="173"/>
      <c r="P47" s="87"/>
      <c r="Q47" s="87"/>
      <c r="R47" s="87"/>
      <c r="S47" s="87"/>
      <c r="T47" s="8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3"/>
      <c r="AH47" s="33"/>
      <c r="AI47" s="33"/>
      <c r="AJ47" s="33"/>
      <c r="AK47" s="33"/>
      <c r="AL47" s="33"/>
    </row>
    <row r="48" spans="1:38" s="34" customFormat="1" x14ac:dyDescent="0.2">
      <c r="A48" s="35"/>
      <c r="B48" s="219" t="s">
        <v>64</v>
      </c>
      <c r="C48" s="288">
        <v>338875</v>
      </c>
      <c r="D48" s="288">
        <v>419945</v>
      </c>
      <c r="E48" s="288">
        <v>330728</v>
      </c>
      <c r="F48" s="288">
        <v>344524</v>
      </c>
      <c r="G48" s="288">
        <v>325038</v>
      </c>
      <c r="H48" s="51">
        <v>309513</v>
      </c>
      <c r="I48" s="52">
        <v>-4.776364609676409</v>
      </c>
      <c r="J48" s="52">
        <v>95.223635390323594</v>
      </c>
      <c r="K48" s="52">
        <v>-5.6559194715027132</v>
      </c>
      <c r="L48" s="38"/>
      <c r="M48" s="316"/>
      <c r="N48" s="95"/>
      <c r="O48" s="173"/>
      <c r="P48" s="87"/>
      <c r="Q48" s="87"/>
      <c r="R48" s="87"/>
      <c r="S48" s="87"/>
      <c r="T48" s="8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3"/>
      <c r="AH48" s="33"/>
      <c r="AI48" s="33"/>
      <c r="AJ48" s="33"/>
      <c r="AK48" s="33"/>
      <c r="AL48" s="33"/>
    </row>
    <row r="49" spans="1:38" s="34" customFormat="1" x14ac:dyDescent="0.2">
      <c r="A49" s="35"/>
      <c r="B49" s="219" t="s">
        <v>65</v>
      </c>
      <c r="C49" s="288">
        <v>13438</v>
      </c>
      <c r="D49" s="288">
        <v>16235</v>
      </c>
      <c r="E49" s="288">
        <v>0</v>
      </c>
      <c r="F49" s="288">
        <v>9571</v>
      </c>
      <c r="G49" s="288">
        <v>25764</v>
      </c>
      <c r="H49" s="51">
        <v>22540</v>
      </c>
      <c r="I49" s="52">
        <v>-12.513584847073433</v>
      </c>
      <c r="J49" s="52">
        <v>87.486415152926568</v>
      </c>
      <c r="K49" s="52">
        <v>169.1881726047435</v>
      </c>
      <c r="L49" s="38"/>
      <c r="M49" s="316"/>
      <c r="N49" s="95"/>
      <c r="O49" s="173"/>
      <c r="P49" s="87"/>
      <c r="Q49" s="87"/>
      <c r="R49" s="87"/>
      <c r="S49" s="87"/>
      <c r="T49" s="87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3"/>
      <c r="AH49" s="33"/>
      <c r="AI49" s="33"/>
      <c r="AJ49" s="33"/>
      <c r="AK49" s="33"/>
      <c r="AL49" s="33"/>
    </row>
    <row r="50" spans="1:38" s="34" customFormat="1" x14ac:dyDescent="0.2">
      <c r="A50" s="35"/>
      <c r="B50" s="219" t="s">
        <v>66</v>
      </c>
      <c r="C50" s="288">
        <v>210881</v>
      </c>
      <c r="D50" s="288">
        <v>243379</v>
      </c>
      <c r="E50" s="288">
        <v>0</v>
      </c>
      <c r="F50" s="288">
        <v>244299</v>
      </c>
      <c r="G50" s="288">
        <v>406688</v>
      </c>
      <c r="H50" s="51">
        <v>401384</v>
      </c>
      <c r="I50" s="52">
        <v>-1.3041938783539209</v>
      </c>
      <c r="J50" s="52">
        <v>98.695806121646086</v>
      </c>
      <c r="K50" s="52">
        <v>66.471414127769663</v>
      </c>
      <c r="L50" s="38"/>
      <c r="M50" s="316"/>
      <c r="N50" s="95"/>
      <c r="O50" s="173"/>
      <c r="P50" s="87"/>
      <c r="Q50" s="87"/>
      <c r="R50" s="87"/>
      <c r="S50" s="87"/>
      <c r="T50" s="87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3"/>
      <c r="AH50" s="33"/>
      <c r="AI50" s="33"/>
      <c r="AJ50" s="33"/>
      <c r="AK50" s="33"/>
      <c r="AL50" s="33"/>
    </row>
    <row r="51" spans="1:38" s="63" customFormat="1" ht="9.75" customHeight="1" x14ac:dyDescent="0.25">
      <c r="A51" s="1"/>
      <c r="C51" s="70"/>
      <c r="D51" s="70"/>
      <c r="E51" s="70"/>
      <c r="F51" s="71"/>
      <c r="G51" s="71"/>
      <c r="H51" s="71"/>
      <c r="I51" s="72"/>
      <c r="J51" s="72"/>
      <c r="L51" s="65"/>
    </row>
    <row r="52" spans="1:38" s="63" customFormat="1" ht="15.75" customHeight="1" x14ac:dyDescent="0.2">
      <c r="A52" s="1"/>
      <c r="B52" s="41" t="s">
        <v>3</v>
      </c>
      <c r="C52" s="73"/>
      <c r="D52" s="60">
        <f>IF(OR(OR(D38=0,C38=0),D38=""),"",(D38/C38-1)*100)</f>
        <v>-4.4836607477404584</v>
      </c>
      <c r="E52" s="60">
        <f>IF(OR(OR(E38=0,D38=0),E38=""),"",(E38/D38-1)*100)</f>
        <v>-39.86981669904339</v>
      </c>
      <c r="F52" s="60">
        <f>IF(OR(OR(F38=0,E38=0),F38=""),"",(F38/E38-1)*100)</f>
        <v>55.739190516018766</v>
      </c>
      <c r="G52" s="60">
        <f>IF(OR(OR(G38=0,F38=0),G38=""),"",(G38/F38-1)*100)</f>
        <v>29.233805437353123</v>
      </c>
      <c r="H52" s="46">
        <f>IF(OR(OR(H38=0,G38=0),H38=""),"",(H38/G38-1)*100)</f>
        <v>0.67801816191057629</v>
      </c>
      <c r="I52" s="72"/>
      <c r="J52" s="72"/>
      <c r="L52" s="65"/>
    </row>
    <row r="53" spans="1:38" s="63" customFormat="1" x14ac:dyDescent="0.25">
      <c r="A53" s="1"/>
      <c r="C53" s="70"/>
      <c r="D53" s="70"/>
      <c r="E53" s="70"/>
      <c r="F53" s="71"/>
      <c r="G53" s="71"/>
      <c r="H53" s="71"/>
      <c r="I53" s="72"/>
      <c r="J53" s="72"/>
      <c r="L53" s="65"/>
    </row>
    <row r="54" spans="1:38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38" s="63" customFormat="1" ht="15.75" customHeight="1" x14ac:dyDescent="0.25">
      <c r="A55" s="251"/>
      <c r="B55" s="390" t="s">
        <v>196</v>
      </c>
      <c r="C55" s="390"/>
      <c r="D55" s="390"/>
      <c r="E55" s="390"/>
      <c r="F55" s="390"/>
      <c r="G55" s="390"/>
      <c r="H55" s="390"/>
      <c r="I55" s="390"/>
      <c r="J55" s="390"/>
      <c r="K55" s="390"/>
      <c r="L55" s="181"/>
    </row>
    <row r="56" spans="1:38" s="63" customFormat="1" ht="21.75" customHeight="1" x14ac:dyDescent="0.25">
      <c r="A56" s="251"/>
      <c r="B56" s="390" t="s">
        <v>197</v>
      </c>
      <c r="C56" s="390"/>
      <c r="D56" s="390"/>
      <c r="E56" s="390"/>
      <c r="F56" s="390"/>
      <c r="G56" s="390"/>
      <c r="H56" s="390"/>
      <c r="I56" s="390"/>
      <c r="J56" s="390"/>
      <c r="K56" s="390"/>
      <c r="L56" s="65"/>
    </row>
    <row r="57" spans="1:38" s="63" customFormat="1" x14ac:dyDescent="0.25">
      <c r="A57" s="252" t="s">
        <v>182</v>
      </c>
      <c r="B57" s="170"/>
      <c r="C57" s="75"/>
      <c r="D57" s="75"/>
      <c r="E57" s="75"/>
      <c r="F57" s="76"/>
      <c r="G57" s="76"/>
      <c r="H57" s="76"/>
      <c r="I57" s="77"/>
      <c r="J57" s="77"/>
      <c r="K57" s="78"/>
      <c r="L57" s="79"/>
    </row>
    <row r="58" spans="1:38" s="66" customFormat="1" x14ac:dyDescent="0.25">
      <c r="A58" s="96"/>
      <c r="C58" s="70"/>
      <c r="D58" s="70"/>
      <c r="E58" s="70"/>
      <c r="F58" s="71"/>
      <c r="G58" s="71"/>
      <c r="H58" s="71"/>
      <c r="I58" s="72"/>
      <c r="J58" s="72"/>
      <c r="K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8" s="63" customFormat="1" x14ac:dyDescent="0.25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38" s="63" customFormat="1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U60" s="82"/>
    </row>
    <row r="61" spans="1:38" s="63" customFormat="1" x14ac:dyDescent="0.25"/>
    <row r="62" spans="1:38" s="63" customFormat="1" x14ac:dyDescent="0.25"/>
    <row r="63" spans="1:38" s="63" customFormat="1" x14ac:dyDescent="0.25">
      <c r="C63" s="81"/>
      <c r="D63" s="81"/>
      <c r="E63" s="81"/>
      <c r="F63" s="81"/>
      <c r="G63" s="81"/>
      <c r="H63" s="81"/>
    </row>
    <row r="64" spans="1:38" s="63" customFormat="1" x14ac:dyDescent="0.25">
      <c r="C64" s="81"/>
      <c r="D64" s="81"/>
      <c r="E64" s="81"/>
      <c r="F64" s="81"/>
      <c r="G64" s="81"/>
      <c r="H64" s="81"/>
    </row>
    <row r="65" spans="2:5" s="3" customFormat="1" x14ac:dyDescent="0.2">
      <c r="B65" s="85"/>
      <c r="C65" s="86"/>
      <c r="D65" s="83"/>
    </row>
    <row r="66" spans="2:5" s="3" customFormat="1" x14ac:dyDescent="0.2">
      <c r="B66" s="85"/>
      <c r="C66" s="86"/>
      <c r="D66" s="83"/>
    </row>
    <row r="67" spans="2:5" s="3" customFormat="1" x14ac:dyDescent="0.2">
      <c r="B67" s="85"/>
      <c r="C67" s="86"/>
      <c r="D67" s="83"/>
    </row>
    <row r="68" spans="2:5" s="3" customFormat="1" x14ac:dyDescent="0.2">
      <c r="B68" s="85"/>
      <c r="C68" s="86"/>
      <c r="D68" s="83"/>
    </row>
    <row r="69" spans="2:5" s="3" customFormat="1" x14ac:dyDescent="0.2">
      <c r="B69" s="85"/>
      <c r="C69" s="86"/>
      <c r="D69" s="83"/>
    </row>
    <row r="70" spans="2:5" s="3" customFormat="1" x14ac:dyDescent="0.2">
      <c r="B70" s="85"/>
      <c r="C70" s="86"/>
      <c r="D70" s="83"/>
    </row>
    <row r="71" spans="2:5" s="3" customFormat="1" x14ac:dyDescent="0.2">
      <c r="B71" s="85"/>
      <c r="C71" s="86"/>
      <c r="D71" s="83"/>
    </row>
    <row r="72" spans="2:5" s="3" customFormat="1" x14ac:dyDescent="0.2">
      <c r="B72" s="85"/>
      <c r="C72" s="86"/>
      <c r="D72" s="83"/>
      <c r="E72" s="84"/>
    </row>
    <row r="73" spans="2:5" s="3" customFormat="1" x14ac:dyDescent="0.2">
      <c r="B73" s="85"/>
      <c r="C73" s="86"/>
      <c r="D73" s="83"/>
      <c r="E73" s="84"/>
    </row>
    <row r="74" spans="2:5" s="3" customFormat="1" x14ac:dyDescent="0.2">
      <c r="B74" s="85"/>
      <c r="C74" s="86"/>
      <c r="D74" s="83"/>
      <c r="E74" s="84"/>
    </row>
    <row r="75" spans="2:5" s="3" customFormat="1" x14ac:dyDescent="0.2">
      <c r="B75" s="85"/>
      <c r="C75" s="86"/>
      <c r="D75" s="83"/>
      <c r="E75" s="84"/>
    </row>
    <row r="76" spans="2:5" s="3" customFormat="1" x14ac:dyDescent="0.2">
      <c r="B76" s="85"/>
      <c r="C76" s="86"/>
      <c r="D76" s="83"/>
      <c r="E76" s="84"/>
    </row>
    <row r="77" spans="2:5" s="3" customFormat="1" x14ac:dyDescent="0.2">
      <c r="B77" s="85"/>
      <c r="C77" s="86"/>
      <c r="D77" s="83"/>
      <c r="E77" s="84"/>
    </row>
    <row r="78" spans="2:5" s="3" customFormat="1" x14ac:dyDescent="0.2">
      <c r="B78" s="85"/>
      <c r="C78" s="86"/>
      <c r="D78" s="83"/>
      <c r="E78" s="84"/>
    </row>
    <row r="79" spans="2:5" s="3" customFormat="1" x14ac:dyDescent="0.2">
      <c r="B79" s="85"/>
      <c r="C79" s="86"/>
      <c r="D79" s="83"/>
      <c r="E79" s="84"/>
    </row>
    <row r="80" spans="2:5" s="3" customFormat="1" x14ac:dyDescent="0.2">
      <c r="B80" s="85"/>
      <c r="C80" s="86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3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7"/>
      <c r="D93" s="88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4:5" s="3" customFormat="1" x14ac:dyDescent="0.2">
      <c r="D145" s="88"/>
      <c r="E145" s="84"/>
    </row>
    <row r="146" spans="4:5" s="3" customFormat="1" x14ac:dyDescent="0.2">
      <c r="D146" s="88"/>
      <c r="E146" s="84"/>
    </row>
    <row r="147" spans="4:5" s="3" customFormat="1" x14ac:dyDescent="0.2">
      <c r="D147" s="88"/>
      <c r="E147" s="84"/>
    </row>
    <row r="148" spans="4:5" s="3" customFormat="1" x14ac:dyDescent="0.2">
      <c r="D148" s="88"/>
      <c r="E148" s="84"/>
    </row>
    <row r="149" spans="4:5" s="3" customFormat="1" x14ac:dyDescent="0.2">
      <c r="D149" s="88"/>
      <c r="E149" s="84"/>
    </row>
    <row r="150" spans="4:5" s="3" customFormat="1" x14ac:dyDescent="0.2">
      <c r="D150" s="88"/>
      <c r="E150" s="84"/>
    </row>
    <row r="151" spans="4:5" s="3" customFormat="1" x14ac:dyDescent="0.2"/>
    <row r="152" spans="4:5" s="3" customFormat="1" x14ac:dyDescent="0.2"/>
    <row r="153" spans="4:5" s="3" customFormat="1" x14ac:dyDescent="0.2"/>
    <row r="154" spans="4:5" s="3" customFormat="1" x14ac:dyDescent="0.2"/>
    <row r="155" spans="4:5" s="3" customFormat="1" x14ac:dyDescent="0.2"/>
    <row r="156" spans="4:5" s="3" customFormat="1" x14ac:dyDescent="0.2"/>
  </sheetData>
  <sortState xmlns:xlrd2="http://schemas.microsoft.com/office/spreadsheetml/2017/richdata2" ref="B38:H49">
    <sortCondition descending="1" ref="H38:H49"/>
  </sortState>
  <mergeCells count="8">
    <mergeCell ref="B55:K55"/>
    <mergeCell ref="B56:K56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r:id="rId1"/>
  <headerFooter alignWithMargins="0">
    <oddFooter>&amp;C&amp;"-,Negrita"&amp;12&amp;K004559Página 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4">
    <tabColor rgb="FF002060"/>
  </sheetPr>
  <dimension ref="A1:AH155"/>
  <sheetViews>
    <sheetView zoomScale="80" zoomScaleNormal="80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1.7109375" style="7" customWidth="1"/>
    <col min="9" max="11" width="11.5703125" style="7" customWidth="1"/>
    <col min="12" max="12" width="1.85546875" style="7" customWidth="1"/>
    <col min="13" max="13" width="11.42578125" style="7"/>
    <col min="14" max="34" width="11.42578125" style="3"/>
    <col min="35" max="16384" width="11.42578125" style="7"/>
  </cols>
  <sheetData>
    <row r="1" spans="1:3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35"/>
      <c r="B9" s="36"/>
      <c r="C9" s="384" t="s">
        <v>70</v>
      </c>
      <c r="D9" s="384"/>
      <c r="E9" s="384"/>
      <c r="F9" s="384"/>
      <c r="G9" s="384"/>
      <c r="H9" s="384"/>
      <c r="I9" s="384"/>
      <c r="J9" s="384"/>
      <c r="K9" s="384"/>
      <c r="L9" s="3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35"/>
      <c r="B10" s="36"/>
      <c r="C10" s="381" t="s">
        <v>191</v>
      </c>
      <c r="D10" s="381"/>
      <c r="E10" s="381"/>
      <c r="F10" s="381"/>
      <c r="G10" s="381"/>
      <c r="H10" s="381"/>
      <c r="I10" s="381"/>
      <c r="J10" s="381"/>
      <c r="K10" s="381"/>
      <c r="L10" s="3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.75" customHeight="1" x14ac:dyDescent="0.2">
      <c r="A12" s="35"/>
      <c r="B12" s="34"/>
      <c r="C12" s="395" t="s">
        <v>1</v>
      </c>
      <c r="D12" s="395"/>
      <c r="E12" s="395"/>
      <c r="F12" s="395"/>
      <c r="G12" s="395"/>
      <c r="H12" s="395"/>
      <c r="I12" s="396" t="str">
        <f>'Área proceso edificaciones'!I12:I13</f>
        <v>% Cambio   '23/'22</v>
      </c>
      <c r="J12" s="396" t="str">
        <f>'Área proceso edificaciones'!J12:J13</f>
        <v>'23 como % de '22</v>
      </c>
      <c r="K12" s="396" t="str">
        <f>'Área proceso edificaciones'!K12:K13</f>
        <v>% Cambio   '22/'21</v>
      </c>
      <c r="L12" s="38"/>
      <c r="N12" s="33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35"/>
      <c r="B13" s="41"/>
      <c r="C13" s="42">
        <f>'Área proceso edificaciones'!C13</f>
        <v>2018</v>
      </c>
      <c r="D13" s="42">
        <f>'Área proceso edificaciones'!D13</f>
        <v>2019</v>
      </c>
      <c r="E13" s="42">
        <f>'Área proceso edificaciones'!E13</f>
        <v>2020</v>
      </c>
      <c r="F13" s="42">
        <f>'Área proceso edificaciones'!F13</f>
        <v>2021</v>
      </c>
      <c r="G13" s="42">
        <f>'Área proceso edificaciones'!G13</f>
        <v>2022</v>
      </c>
      <c r="H13" s="42">
        <f>'Área proceso edificaciones'!H13</f>
        <v>2023</v>
      </c>
      <c r="I13" s="396"/>
      <c r="J13" s="396"/>
      <c r="K13" s="396"/>
      <c r="L13" s="38"/>
      <c r="M13" s="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" customHeight="1" x14ac:dyDescent="0.2">
      <c r="A14" s="35"/>
      <c r="B14" s="34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35"/>
      <c r="B15" s="44" t="s">
        <v>31</v>
      </c>
      <c r="C15" s="45">
        <f t="shared" ref="C15:H15" si="0">SUM(C16:C34)</f>
        <v>4035479</v>
      </c>
      <c r="D15" s="45">
        <f t="shared" si="0"/>
        <v>3618580</v>
      </c>
      <c r="E15" s="45">
        <f t="shared" si="0"/>
        <v>2675789</v>
      </c>
      <c r="F15" s="45">
        <f t="shared" si="0"/>
        <v>3544748</v>
      </c>
      <c r="G15" s="45">
        <f t="shared" si="0"/>
        <v>4243574</v>
      </c>
      <c r="H15" s="45">
        <f t="shared" si="0"/>
        <v>4866402</v>
      </c>
      <c r="I15" s="46">
        <f>IF(OR(OR(H15=0,G15=0),H15=""),"",(H15/G15-1)*100)</f>
        <v>14.676968046274208</v>
      </c>
      <c r="J15" s="46">
        <f>IF(OR(OR(H15=0,G15=0),H15=""),"",H15/G15*100)</f>
        <v>114.67696804627421</v>
      </c>
      <c r="K15" s="46">
        <f>IF(OR(OR(F15=0,G15=0),G15=""),"",(G15/F15-1)*100)</f>
        <v>19.714405650274713</v>
      </c>
      <c r="L15" s="38"/>
      <c r="M15" s="173"/>
      <c r="N15" s="87"/>
      <c r="O15" s="87"/>
      <c r="P15" s="8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35"/>
      <c r="B16" s="219" t="s">
        <v>26</v>
      </c>
      <c r="C16" s="50">
        <v>8854</v>
      </c>
      <c r="D16" s="50">
        <v>23843</v>
      </c>
      <c r="E16" s="50">
        <v>35201</v>
      </c>
      <c r="F16" s="50">
        <v>7840</v>
      </c>
      <c r="G16" s="50">
        <v>25447</v>
      </c>
      <c r="H16" s="51">
        <v>26091</v>
      </c>
      <c r="I16" s="52">
        <v>2.5307501866624671</v>
      </c>
      <c r="J16" s="52">
        <v>102.53075018666247</v>
      </c>
      <c r="K16" s="52">
        <v>224.57908163265307</v>
      </c>
      <c r="L16" s="38"/>
      <c r="M16" s="168"/>
      <c r="N16" s="87"/>
      <c r="O16" s="87"/>
      <c r="P16" s="8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35"/>
      <c r="B17" s="219" t="s">
        <v>23</v>
      </c>
      <c r="C17" s="50">
        <v>108742</v>
      </c>
      <c r="D17" s="50">
        <v>103108</v>
      </c>
      <c r="E17" s="50">
        <v>86558</v>
      </c>
      <c r="F17" s="50">
        <v>40362</v>
      </c>
      <c r="G17" s="50">
        <v>40469</v>
      </c>
      <c r="H17" s="51">
        <v>115647</v>
      </c>
      <c r="I17" s="52">
        <v>185.76688329338506</v>
      </c>
      <c r="J17" s="52">
        <v>285.76688329338509</v>
      </c>
      <c r="K17" s="52">
        <v>0.26510083742132817</v>
      </c>
      <c r="L17" s="38"/>
      <c r="M17" s="168"/>
      <c r="N17" s="87"/>
      <c r="O17" s="87"/>
      <c r="P17" s="8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35"/>
      <c r="B18" s="219" t="s">
        <v>18</v>
      </c>
      <c r="C18" s="50">
        <v>174449</v>
      </c>
      <c r="D18" s="50">
        <v>95320</v>
      </c>
      <c r="E18" s="50">
        <v>0</v>
      </c>
      <c r="F18" s="50">
        <v>155691</v>
      </c>
      <c r="G18" s="50">
        <v>155544</v>
      </c>
      <c r="H18" s="51">
        <v>123073</v>
      </c>
      <c r="I18" s="52">
        <v>-20.875765056832797</v>
      </c>
      <c r="J18" s="52">
        <v>79.12423494316721</v>
      </c>
      <c r="K18" s="52">
        <v>-9.441778908222398E-2</v>
      </c>
      <c r="L18" s="38"/>
      <c r="M18" s="168"/>
      <c r="N18" s="87"/>
      <c r="O18" s="87"/>
      <c r="P18" s="8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35"/>
      <c r="B19" s="219" t="s">
        <v>13</v>
      </c>
      <c r="C19" s="50">
        <v>349533</v>
      </c>
      <c r="D19" s="50">
        <v>258452</v>
      </c>
      <c r="E19" s="50">
        <v>164005</v>
      </c>
      <c r="F19" s="50">
        <v>131349</v>
      </c>
      <c r="G19" s="50">
        <v>134912</v>
      </c>
      <c r="H19" s="51">
        <v>240009</v>
      </c>
      <c r="I19" s="52">
        <v>77.900409155597728</v>
      </c>
      <c r="J19" s="52">
        <v>177.90040915559771</v>
      </c>
      <c r="K19" s="52">
        <v>2.7126205757181276</v>
      </c>
      <c r="L19" s="38"/>
      <c r="M19" s="168"/>
      <c r="N19" s="87"/>
      <c r="O19" s="87"/>
      <c r="P19" s="8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35"/>
      <c r="B20" s="219" t="s">
        <v>30</v>
      </c>
      <c r="C20" s="50">
        <v>74435</v>
      </c>
      <c r="D20" s="50">
        <v>135326</v>
      </c>
      <c r="E20" s="50">
        <v>0</v>
      </c>
      <c r="F20" s="50">
        <v>94997</v>
      </c>
      <c r="G20" s="50">
        <v>188111</v>
      </c>
      <c r="H20" s="51">
        <v>187895</v>
      </c>
      <c r="I20" s="52">
        <v>-0.11482582092487981</v>
      </c>
      <c r="J20" s="52">
        <v>99.885174179075122</v>
      </c>
      <c r="K20" s="52">
        <v>98.017832142067647</v>
      </c>
      <c r="L20" s="38"/>
      <c r="M20" s="168"/>
      <c r="N20" s="87"/>
      <c r="O20" s="87"/>
      <c r="P20" s="8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35"/>
      <c r="B21" s="219" t="s">
        <v>21</v>
      </c>
      <c r="C21" s="50">
        <v>145768</v>
      </c>
      <c r="D21" s="50">
        <v>249532</v>
      </c>
      <c r="E21" s="50">
        <v>261943</v>
      </c>
      <c r="F21" s="50">
        <v>195986</v>
      </c>
      <c r="G21" s="50">
        <v>221622</v>
      </c>
      <c r="H21" s="51">
        <v>191373</v>
      </c>
      <c r="I21" s="52">
        <v>-13.648915721363398</v>
      </c>
      <c r="J21" s="52">
        <v>86.351084278636606</v>
      </c>
      <c r="K21" s="52">
        <v>13.080526160031836</v>
      </c>
      <c r="L21" s="38"/>
      <c r="M21" s="168"/>
      <c r="N21" s="87"/>
      <c r="O21" s="87"/>
      <c r="P21" s="8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35"/>
      <c r="B22" s="219" t="s">
        <v>20</v>
      </c>
      <c r="C22" s="50">
        <v>289255</v>
      </c>
      <c r="D22" s="50">
        <v>298019</v>
      </c>
      <c r="E22" s="50">
        <v>411112</v>
      </c>
      <c r="F22" s="50">
        <v>572707</v>
      </c>
      <c r="G22" s="50">
        <v>772661</v>
      </c>
      <c r="H22" s="51">
        <v>823192</v>
      </c>
      <c r="I22" s="52">
        <v>6.5398667721031645</v>
      </c>
      <c r="J22" s="52">
        <v>106.53986677210317</v>
      </c>
      <c r="K22" s="52">
        <v>34.913839013666667</v>
      </c>
      <c r="L22" s="38"/>
      <c r="M22" s="168"/>
      <c r="N22" s="87"/>
      <c r="O22" s="87"/>
      <c r="P22" s="8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35"/>
      <c r="B23" s="219" t="s">
        <v>19</v>
      </c>
      <c r="C23" s="50">
        <v>289889</v>
      </c>
      <c r="D23" s="50">
        <v>304047</v>
      </c>
      <c r="E23" s="50">
        <v>57800</v>
      </c>
      <c r="F23" s="50">
        <v>242627</v>
      </c>
      <c r="G23" s="50">
        <v>385235</v>
      </c>
      <c r="H23" s="51">
        <v>480070</v>
      </c>
      <c r="I23" s="52">
        <v>24.617441302062382</v>
      </c>
      <c r="J23" s="52">
        <v>124.61744130206239</v>
      </c>
      <c r="K23" s="52">
        <v>58.776640687145296</v>
      </c>
      <c r="L23" s="38"/>
      <c r="M23" s="168"/>
      <c r="N23" s="87"/>
      <c r="O23" s="87"/>
      <c r="P23" s="8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35"/>
      <c r="B24" s="219" t="s">
        <v>25</v>
      </c>
      <c r="C24" s="50">
        <v>11748</v>
      </c>
      <c r="D24" s="50">
        <v>9817</v>
      </c>
      <c r="E24" s="50">
        <v>24851</v>
      </c>
      <c r="F24" s="50">
        <v>59165</v>
      </c>
      <c r="G24" s="50">
        <v>103831</v>
      </c>
      <c r="H24" s="51">
        <v>104258</v>
      </c>
      <c r="I24" s="52">
        <v>0.41124519652127045</v>
      </c>
      <c r="J24" s="52">
        <v>100.41124519652126</v>
      </c>
      <c r="K24" s="52">
        <v>75.49395757626975</v>
      </c>
      <c r="L24" s="38"/>
      <c r="M24" s="168"/>
      <c r="N24" s="87"/>
      <c r="O24" s="87"/>
      <c r="P24" s="8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35"/>
      <c r="B25" s="219" t="s">
        <v>27</v>
      </c>
      <c r="C25" s="50">
        <v>38658</v>
      </c>
      <c r="D25" s="50">
        <v>16849</v>
      </c>
      <c r="E25" s="50">
        <v>20924</v>
      </c>
      <c r="F25" s="50">
        <v>76063</v>
      </c>
      <c r="G25" s="50">
        <v>196250</v>
      </c>
      <c r="H25" s="51">
        <v>193523</v>
      </c>
      <c r="I25" s="52">
        <v>-1.3895541401273914</v>
      </c>
      <c r="J25" s="52">
        <v>98.610445859872613</v>
      </c>
      <c r="K25" s="52">
        <v>158.00980765944018</v>
      </c>
      <c r="L25" s="38"/>
      <c r="M25" s="168"/>
      <c r="N25" s="87"/>
      <c r="O25" s="87"/>
      <c r="P25" s="8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35"/>
      <c r="B26" s="219" t="s">
        <v>29</v>
      </c>
      <c r="C26" s="50">
        <v>41072</v>
      </c>
      <c r="D26" s="50">
        <v>25060</v>
      </c>
      <c r="E26" s="50">
        <v>0</v>
      </c>
      <c r="F26" s="50">
        <v>87540</v>
      </c>
      <c r="G26" s="50">
        <v>69740</v>
      </c>
      <c r="H26" s="51">
        <v>88157</v>
      </c>
      <c r="I26" s="52">
        <v>26.408087180957839</v>
      </c>
      <c r="J26" s="52">
        <v>126.40808718095784</v>
      </c>
      <c r="K26" s="52">
        <v>-20.333561800319856</v>
      </c>
      <c r="L26" s="38"/>
      <c r="M26" s="168"/>
      <c r="N26" s="87"/>
      <c r="O26" s="87"/>
      <c r="P26" s="8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35"/>
      <c r="B27" s="219" t="s">
        <v>15</v>
      </c>
      <c r="C27" s="50">
        <v>104618</v>
      </c>
      <c r="D27" s="50">
        <v>90819</v>
      </c>
      <c r="E27" s="50">
        <v>0</v>
      </c>
      <c r="F27" s="50">
        <v>41018</v>
      </c>
      <c r="G27" s="50">
        <v>51029</v>
      </c>
      <c r="H27" s="51">
        <v>57042</v>
      </c>
      <c r="I27" s="52">
        <v>11.783495659330967</v>
      </c>
      <c r="J27" s="52">
        <v>111.78349565933097</v>
      </c>
      <c r="K27" s="52">
        <v>24.406358184211818</v>
      </c>
      <c r="L27" s="38"/>
      <c r="M27" s="168"/>
      <c r="N27" s="87"/>
      <c r="O27" s="87"/>
      <c r="P27" s="8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35"/>
      <c r="B28" s="219" t="s">
        <v>194</v>
      </c>
      <c r="C28" s="50">
        <v>103414</v>
      </c>
      <c r="D28" s="50">
        <v>68745</v>
      </c>
      <c r="E28" s="50">
        <v>19846</v>
      </c>
      <c r="F28" s="50">
        <v>97704</v>
      </c>
      <c r="G28" s="50">
        <v>122326</v>
      </c>
      <c r="H28" s="51">
        <v>104405</v>
      </c>
      <c r="I28" s="52">
        <v>-14.650197014534927</v>
      </c>
      <c r="J28" s="52">
        <v>85.349802985465075</v>
      </c>
      <c r="K28" s="52">
        <v>25.200605911733408</v>
      </c>
      <c r="L28" s="38"/>
      <c r="M28" s="168"/>
      <c r="N28" s="87"/>
      <c r="O28" s="87"/>
      <c r="P28" s="8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35"/>
      <c r="B29" s="219" t="s">
        <v>22</v>
      </c>
      <c r="C29" s="50">
        <v>485247</v>
      </c>
      <c r="D29" s="50">
        <v>427877</v>
      </c>
      <c r="E29" s="50">
        <v>436071</v>
      </c>
      <c r="F29" s="50">
        <v>458307</v>
      </c>
      <c r="G29" s="50">
        <v>515549</v>
      </c>
      <c r="H29" s="51">
        <v>552977</v>
      </c>
      <c r="I29" s="52">
        <v>7.2598336918508144</v>
      </c>
      <c r="J29" s="52">
        <v>107.25983369185082</v>
      </c>
      <c r="K29" s="52">
        <v>12.489881236812872</v>
      </c>
      <c r="L29" s="38"/>
      <c r="M29" s="168"/>
      <c r="N29" s="87"/>
      <c r="O29" s="87"/>
      <c r="P29" s="8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35"/>
      <c r="B30" s="219" t="s">
        <v>24</v>
      </c>
      <c r="C30" s="50">
        <v>101550</v>
      </c>
      <c r="D30" s="50">
        <v>73933</v>
      </c>
      <c r="E30" s="50">
        <v>75439</v>
      </c>
      <c r="F30" s="50">
        <v>88197</v>
      </c>
      <c r="G30" s="50">
        <v>69405</v>
      </c>
      <c r="H30" s="51">
        <v>114274</v>
      </c>
      <c r="I30" s="52">
        <v>64.648080109502203</v>
      </c>
      <c r="J30" s="52">
        <v>164.64808010950222</v>
      </c>
      <c r="K30" s="52">
        <v>-21.306847171672505</v>
      </c>
      <c r="L30" s="38"/>
      <c r="M30" s="168"/>
      <c r="N30" s="87"/>
      <c r="O30" s="87"/>
      <c r="P30" s="8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35"/>
      <c r="B31" s="219" t="s">
        <v>17</v>
      </c>
      <c r="C31" s="50">
        <v>10818</v>
      </c>
      <c r="D31" s="50">
        <v>6572</v>
      </c>
      <c r="E31" s="50">
        <v>0</v>
      </c>
      <c r="F31" s="50">
        <v>21752</v>
      </c>
      <c r="G31" s="50">
        <v>9675</v>
      </c>
      <c r="H31" s="51">
        <v>15060</v>
      </c>
      <c r="I31" s="52">
        <v>55.658914728682163</v>
      </c>
      <c r="J31" s="52">
        <v>155.65891472868216</v>
      </c>
      <c r="K31" s="52">
        <v>-55.521331371827877</v>
      </c>
      <c r="L31" s="38"/>
      <c r="M31" s="168"/>
      <c r="N31" s="87"/>
      <c r="O31" s="87"/>
      <c r="P31" s="8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35"/>
      <c r="B32" s="219" t="s">
        <v>12</v>
      </c>
      <c r="C32" s="50">
        <v>591539</v>
      </c>
      <c r="D32" s="50">
        <v>580141</v>
      </c>
      <c r="E32" s="50">
        <v>449037</v>
      </c>
      <c r="F32" s="50">
        <v>392441</v>
      </c>
      <c r="G32" s="50">
        <v>502033</v>
      </c>
      <c r="H32" s="51">
        <v>691874</v>
      </c>
      <c r="I32" s="52">
        <v>37.814446460690831</v>
      </c>
      <c r="J32" s="52">
        <v>137.81444646069082</v>
      </c>
      <c r="K32" s="52">
        <v>27.925726414926054</v>
      </c>
      <c r="L32" s="38"/>
      <c r="M32" s="168"/>
      <c r="N32" s="87"/>
      <c r="O32" s="87"/>
      <c r="P32" s="8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35"/>
      <c r="B33" s="219" t="s">
        <v>16</v>
      </c>
      <c r="C33" s="50">
        <v>67278</v>
      </c>
      <c r="D33" s="50">
        <v>92241</v>
      </c>
      <c r="E33" s="50">
        <v>0</v>
      </c>
      <c r="F33" s="50">
        <v>2933</v>
      </c>
      <c r="G33" s="50">
        <v>61342</v>
      </c>
      <c r="H33" s="51">
        <v>156415</v>
      </c>
      <c r="I33" s="52">
        <v>154.98842554856381</v>
      </c>
      <c r="J33" s="52">
        <v>254.98842554856381</v>
      </c>
      <c r="K33" s="52">
        <v>1991.4422093419705</v>
      </c>
      <c r="L33" s="38"/>
      <c r="M33" s="168"/>
      <c r="N33" s="87"/>
      <c r="O33" s="87"/>
      <c r="P33" s="8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.75" customHeight="1" x14ac:dyDescent="0.2">
      <c r="A34" s="35"/>
      <c r="B34" s="219" t="s">
        <v>195</v>
      </c>
      <c r="C34" s="50">
        <v>1038612</v>
      </c>
      <c r="D34" s="50">
        <v>758879</v>
      </c>
      <c r="E34" s="50">
        <v>633002</v>
      </c>
      <c r="F34" s="50">
        <v>778069</v>
      </c>
      <c r="G34" s="50">
        <v>618393</v>
      </c>
      <c r="H34" s="51">
        <v>601067</v>
      </c>
      <c r="I34" s="52">
        <v>-2.8017781572559852</v>
      </c>
      <c r="J34" s="52">
        <v>97.198221842744019</v>
      </c>
      <c r="K34" s="52">
        <v>-20.522087372713727</v>
      </c>
      <c r="L34" s="38"/>
      <c r="M34" s="168"/>
      <c r="N34" s="87"/>
      <c r="O34" s="87"/>
      <c r="P34" s="8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9.75" customHeight="1" x14ac:dyDescent="0.2">
      <c r="A35" s="35"/>
      <c r="C35" s="57"/>
      <c r="D35" s="57"/>
      <c r="E35" s="57"/>
      <c r="F35" s="57"/>
      <c r="G35" s="57"/>
      <c r="H35" s="58"/>
      <c r="I35" s="56"/>
      <c r="J35" s="56"/>
      <c r="K35" s="56"/>
      <c r="L35" s="38"/>
      <c r="M35" s="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.75" customHeight="1" x14ac:dyDescent="0.2">
      <c r="A36" s="35"/>
      <c r="B36" s="41" t="s">
        <v>3</v>
      </c>
      <c r="C36" s="59"/>
      <c r="D36" s="60">
        <f>IF(OR(OR(D15=0,C15=0),D15=""),"",(D15/C15-1)*100)</f>
        <v>-10.330843005254142</v>
      </c>
      <c r="E36" s="60">
        <f>IF(OR(OR(E15=0,D15=0),E15=""),"",(E15/D15-1)*100)</f>
        <v>-26.054170420441171</v>
      </c>
      <c r="F36" s="60">
        <f>IF(OR(OR(F15=0,E15=0),F15=""),"",(F15/E15-1)*100)</f>
        <v>32.474870028989585</v>
      </c>
      <c r="G36" s="60">
        <f>IF(OR(OR(G15=0,F15=0),G15=""),"",(G15/F15-1)*100)</f>
        <v>19.714405650274713</v>
      </c>
      <c r="H36" s="61">
        <f>IF(OR(OR(H15=0,G15=0),H15=""),"",(H15/G15-1)*100)</f>
        <v>14.676968046274208</v>
      </c>
      <c r="I36" s="62"/>
      <c r="J36" s="62"/>
      <c r="K36" s="62"/>
      <c r="L36" s="38"/>
      <c r="M36" s="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35"/>
      <c r="B37" s="41"/>
      <c r="C37" s="64"/>
      <c r="D37" s="64"/>
      <c r="E37" s="64"/>
      <c r="F37" s="64"/>
      <c r="G37" s="64"/>
      <c r="H37" s="64"/>
      <c r="I37" s="62"/>
      <c r="J37" s="62"/>
      <c r="K37" s="62"/>
      <c r="L37" s="38"/>
      <c r="M37" s="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63" customFormat="1" x14ac:dyDescent="0.2">
      <c r="A38" s="1"/>
      <c r="B38" s="44" t="s">
        <v>68</v>
      </c>
      <c r="C38" s="45">
        <f t="shared" ref="C38:H38" si="1">SUM(C39:C50)</f>
        <v>1731592</v>
      </c>
      <c r="D38" s="45">
        <f t="shared" si="1"/>
        <v>2286622</v>
      </c>
      <c r="E38" s="45">
        <f t="shared" si="1"/>
        <v>1374950</v>
      </c>
      <c r="F38" s="45">
        <f t="shared" si="1"/>
        <v>2141336</v>
      </c>
      <c r="G38" s="45">
        <f t="shared" si="1"/>
        <v>2767330</v>
      </c>
      <c r="H38" s="45">
        <f t="shared" si="1"/>
        <v>2786093</v>
      </c>
      <c r="I38" s="46">
        <f>IF(OR(OR(H38=0,G38=0),H38=""),"",(H38/G38-1)*100)</f>
        <v>0.67801816191057629</v>
      </c>
      <c r="J38" s="46">
        <f t="shared" ref="J38" si="2">IF(OR(OR(H38=0,G38=0),H38=""),"",H38/G38*100)</f>
        <v>100.67801816191057</v>
      </c>
      <c r="K38" s="46">
        <f t="shared" ref="K38" si="3">IF(OR(OR(F38=0,G38=0),G38=""),"",(G38/F38-1)*100)</f>
        <v>29.233805437353123</v>
      </c>
      <c r="L38" s="65"/>
      <c r="N38" s="173"/>
      <c r="O38" s="173"/>
    </row>
    <row r="39" spans="1:34" x14ac:dyDescent="0.2">
      <c r="A39" s="35"/>
      <c r="B39" s="219" t="s">
        <v>55</v>
      </c>
      <c r="C39" s="50">
        <v>261049</v>
      </c>
      <c r="D39" s="50">
        <v>123726</v>
      </c>
      <c r="E39" s="50">
        <v>0</v>
      </c>
      <c r="F39" s="50">
        <v>172448</v>
      </c>
      <c r="G39" s="50">
        <v>404845</v>
      </c>
      <c r="H39" s="51">
        <v>315503</v>
      </c>
      <c r="I39" s="52">
        <v>-22.068198940335193</v>
      </c>
      <c r="J39" s="52">
        <v>77.931801059664807</v>
      </c>
      <c r="K39" s="52">
        <v>134.76352291705328</v>
      </c>
      <c r="L39" s="38"/>
      <c r="M39" s="168"/>
      <c r="N39" s="87"/>
      <c r="O39" s="87"/>
      <c r="P39" s="8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35"/>
      <c r="B40" s="219" t="s">
        <v>56</v>
      </c>
      <c r="C40" s="50">
        <v>167636</v>
      </c>
      <c r="D40" s="50">
        <v>279226</v>
      </c>
      <c r="E40" s="50">
        <v>0</v>
      </c>
      <c r="F40" s="50">
        <v>269383</v>
      </c>
      <c r="G40" s="50">
        <v>308397</v>
      </c>
      <c r="H40" s="51">
        <v>414365</v>
      </c>
      <c r="I40" s="52">
        <v>34.360904937466977</v>
      </c>
      <c r="J40" s="52">
        <v>134.36090493746698</v>
      </c>
      <c r="K40" s="52">
        <v>14.482725339015445</v>
      </c>
      <c r="L40" s="38"/>
      <c r="M40" s="168"/>
      <c r="N40" s="87"/>
      <c r="O40" s="87"/>
      <c r="P40" s="8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35"/>
      <c r="B41" s="219" t="s">
        <v>57</v>
      </c>
      <c r="C41" s="50">
        <v>30336</v>
      </c>
      <c r="D41" s="50">
        <v>175435</v>
      </c>
      <c r="E41" s="50">
        <v>135848</v>
      </c>
      <c r="F41" s="50">
        <v>150889</v>
      </c>
      <c r="G41" s="50">
        <v>274748</v>
      </c>
      <c r="H41" s="51">
        <v>295223</v>
      </c>
      <c r="I41" s="52">
        <v>7.4522835471049875</v>
      </c>
      <c r="J41" s="52">
        <v>107.45228354710498</v>
      </c>
      <c r="K41" s="52">
        <v>82.086169303262665</v>
      </c>
      <c r="L41" s="38"/>
      <c r="M41" s="168"/>
      <c r="N41" s="87"/>
      <c r="O41" s="87"/>
      <c r="P41" s="8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35"/>
      <c r="B42" s="219" t="s">
        <v>58</v>
      </c>
      <c r="C42" s="50">
        <v>19188</v>
      </c>
      <c r="D42" s="50">
        <v>36191</v>
      </c>
      <c r="E42" s="50">
        <v>25220</v>
      </c>
      <c r="F42" s="50">
        <v>14984</v>
      </c>
      <c r="G42" s="50">
        <v>11187</v>
      </c>
      <c r="H42" s="51">
        <v>12131</v>
      </c>
      <c r="I42" s="52">
        <v>8.4383659604898575</v>
      </c>
      <c r="J42" s="52">
        <v>108.43836596048986</v>
      </c>
      <c r="K42" s="52">
        <v>-25.340363053924186</v>
      </c>
      <c r="L42" s="38"/>
      <c r="M42" s="168"/>
      <c r="N42" s="87"/>
      <c r="O42" s="87"/>
      <c r="P42" s="8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35"/>
      <c r="B43" s="219" t="s">
        <v>59</v>
      </c>
      <c r="C43" s="50">
        <v>29504</v>
      </c>
      <c r="D43" s="50">
        <v>96118</v>
      </c>
      <c r="E43" s="50">
        <v>81034</v>
      </c>
      <c r="F43" s="50">
        <v>158191</v>
      </c>
      <c r="G43" s="50">
        <v>183231</v>
      </c>
      <c r="H43" s="51">
        <v>110530</v>
      </c>
      <c r="I43" s="52">
        <v>-39.677238021950437</v>
      </c>
      <c r="J43" s="52">
        <v>60.322761978049563</v>
      </c>
      <c r="K43" s="52">
        <v>15.828966249660215</v>
      </c>
      <c r="L43" s="38"/>
      <c r="M43" s="168"/>
      <c r="N43" s="87"/>
      <c r="O43" s="87"/>
      <c r="P43" s="8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35"/>
      <c r="B44" s="219" t="s">
        <v>60</v>
      </c>
      <c r="C44" s="50">
        <v>268573</v>
      </c>
      <c r="D44" s="50">
        <v>342335</v>
      </c>
      <c r="E44" s="50">
        <v>240245</v>
      </c>
      <c r="F44" s="50">
        <v>258789</v>
      </c>
      <c r="G44" s="50">
        <v>243568</v>
      </c>
      <c r="H44" s="51">
        <v>200602</v>
      </c>
      <c r="I44" s="52">
        <v>-17.640248308480587</v>
      </c>
      <c r="J44" s="52">
        <v>82.359751691519406</v>
      </c>
      <c r="K44" s="52">
        <v>-5.8816255714114636</v>
      </c>
      <c r="L44" s="38"/>
      <c r="M44" s="168"/>
      <c r="N44" s="87"/>
      <c r="O44" s="87"/>
      <c r="P44" s="8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35"/>
      <c r="B45" s="219" t="s">
        <v>61</v>
      </c>
      <c r="C45" s="50">
        <v>17448</v>
      </c>
      <c r="D45" s="50">
        <v>28638</v>
      </c>
      <c r="E45" s="50">
        <v>0</v>
      </c>
      <c r="F45" s="50">
        <v>23263</v>
      </c>
      <c r="G45" s="50">
        <v>57806</v>
      </c>
      <c r="H45" s="51">
        <v>68471</v>
      </c>
      <c r="I45" s="52">
        <v>18.449641905684523</v>
      </c>
      <c r="J45" s="52">
        <v>118.44964190568452</v>
      </c>
      <c r="K45" s="52">
        <v>148.48901689377979</v>
      </c>
      <c r="L45" s="38"/>
      <c r="M45" s="168"/>
      <c r="N45" s="87"/>
      <c r="O45" s="87"/>
      <c r="P45" s="8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35"/>
      <c r="B46" s="219" t="s">
        <v>62</v>
      </c>
      <c r="C46" s="50">
        <v>326460</v>
      </c>
      <c r="D46" s="50">
        <v>343364</v>
      </c>
      <c r="E46" s="50">
        <v>355853</v>
      </c>
      <c r="F46" s="50">
        <v>283488</v>
      </c>
      <c r="G46" s="50">
        <v>315651</v>
      </c>
      <c r="H46" s="51">
        <v>401651</v>
      </c>
      <c r="I46" s="52">
        <v>27.245280388783822</v>
      </c>
      <c r="J46" s="52">
        <v>127.24528038878383</v>
      </c>
      <c r="K46" s="52">
        <v>11.345453775821191</v>
      </c>
      <c r="L46" s="38"/>
      <c r="M46" s="168"/>
      <c r="N46" s="87"/>
      <c r="O46" s="87"/>
      <c r="P46" s="8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35"/>
      <c r="B47" s="219" t="s">
        <v>63</v>
      </c>
      <c r="C47" s="50">
        <v>203926</v>
      </c>
      <c r="D47" s="50">
        <v>182030</v>
      </c>
      <c r="E47" s="50">
        <v>206022</v>
      </c>
      <c r="F47" s="50">
        <v>211507</v>
      </c>
      <c r="G47" s="50">
        <v>210407</v>
      </c>
      <c r="H47" s="51">
        <v>234180</v>
      </c>
      <c r="I47" s="52">
        <v>11.298578469347497</v>
      </c>
      <c r="J47" s="52">
        <v>111.2985784693475</v>
      </c>
      <c r="K47" s="52">
        <v>-0.52007734968582131</v>
      </c>
      <c r="L47" s="38"/>
      <c r="M47" s="168"/>
      <c r="N47" s="87"/>
      <c r="O47" s="87"/>
      <c r="P47" s="8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35"/>
      <c r="B48" s="219" t="s">
        <v>64</v>
      </c>
      <c r="C48" s="50">
        <v>213283</v>
      </c>
      <c r="D48" s="50">
        <v>419945</v>
      </c>
      <c r="E48" s="50">
        <v>330728</v>
      </c>
      <c r="F48" s="50">
        <v>344524</v>
      </c>
      <c r="G48" s="50">
        <v>325038</v>
      </c>
      <c r="H48" s="51">
        <v>309513</v>
      </c>
      <c r="I48" s="52">
        <v>-4.776364609676409</v>
      </c>
      <c r="J48" s="52">
        <v>95.223635390323594</v>
      </c>
      <c r="K48" s="52">
        <v>-5.6559194715027132</v>
      </c>
      <c r="L48" s="38"/>
      <c r="M48" s="168"/>
      <c r="N48" s="87"/>
      <c r="O48" s="87"/>
      <c r="P48" s="8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35"/>
      <c r="B49" s="219" t="s">
        <v>65</v>
      </c>
      <c r="C49" s="50">
        <v>10226</v>
      </c>
      <c r="D49" s="50">
        <v>16235</v>
      </c>
      <c r="E49" s="50">
        <v>0</v>
      </c>
      <c r="F49" s="50">
        <v>9571</v>
      </c>
      <c r="G49" s="50">
        <v>25764</v>
      </c>
      <c r="H49" s="51">
        <v>22540</v>
      </c>
      <c r="I49" s="52">
        <v>-12.513584847073433</v>
      </c>
      <c r="J49" s="52">
        <v>87.486415152926568</v>
      </c>
      <c r="K49" s="52">
        <v>169.1881726047435</v>
      </c>
      <c r="L49" s="38"/>
      <c r="M49" s="168"/>
      <c r="N49" s="87"/>
      <c r="O49" s="87"/>
      <c r="P49" s="8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35"/>
      <c r="B50" s="219" t="s">
        <v>66</v>
      </c>
      <c r="C50" s="50">
        <v>183963</v>
      </c>
      <c r="D50" s="50">
        <v>243379</v>
      </c>
      <c r="E50" s="50">
        <v>0</v>
      </c>
      <c r="F50" s="50">
        <v>244299</v>
      </c>
      <c r="G50" s="50">
        <v>406688</v>
      </c>
      <c r="H50" s="51">
        <v>401384</v>
      </c>
      <c r="I50" s="52">
        <v>-1.3041938783539209</v>
      </c>
      <c r="J50" s="52">
        <v>98.695806121646086</v>
      </c>
      <c r="K50" s="52">
        <v>66.471414127769663</v>
      </c>
      <c r="L50" s="38"/>
      <c r="M50" s="168"/>
      <c r="N50" s="87"/>
      <c r="O50" s="87"/>
      <c r="P50" s="8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63" customFormat="1" ht="9.75" customHeight="1" x14ac:dyDescent="0.25">
      <c r="A51" s="1"/>
      <c r="C51" s="70"/>
      <c r="D51" s="70"/>
      <c r="E51" s="70"/>
      <c r="F51" s="71"/>
      <c r="G51" s="71"/>
      <c r="H51" s="71"/>
      <c r="I51" s="72"/>
      <c r="J51" s="72"/>
      <c r="L51" s="65"/>
    </row>
    <row r="52" spans="1:34" s="63" customFormat="1" ht="15.75" customHeight="1" x14ac:dyDescent="0.2">
      <c r="A52" s="1"/>
      <c r="B52" s="41" t="s">
        <v>3</v>
      </c>
      <c r="C52" s="73"/>
      <c r="D52" s="60">
        <f>IF(OR(OR(D38=0,C38=0),D38=""),"",(D38/C38-1)*100)</f>
        <v>32.053162638774026</v>
      </c>
      <c r="E52" s="60">
        <f>IF(OR(OR(E38=0,D38=0),E38=""),"",(E38/D38-1)*100)</f>
        <v>-39.86981669904339</v>
      </c>
      <c r="F52" s="60">
        <f>IF(OR(OR(F38=0,E38=0),F38=""),"",(F38/E38-1)*100)</f>
        <v>55.739190516018766</v>
      </c>
      <c r="G52" s="60">
        <f>IF(OR(OR(G38=0,F38=0),G38=""),"",(G38/F38-1)*100)</f>
        <v>29.233805437353123</v>
      </c>
      <c r="H52" s="74">
        <f>IF(OR(OR(H38=0,G38=0),H38=""),"",(H38/G38-1)*100)</f>
        <v>0.67801816191057629</v>
      </c>
      <c r="I52" s="72"/>
      <c r="J52" s="72"/>
      <c r="L52" s="65"/>
    </row>
    <row r="53" spans="1:34" s="63" customFormat="1" x14ac:dyDescent="0.25">
      <c r="A53" s="1"/>
      <c r="C53" s="70"/>
      <c r="D53" s="70"/>
      <c r="E53" s="70"/>
      <c r="F53" s="71"/>
      <c r="G53" s="71"/>
      <c r="H53" s="71"/>
      <c r="I53" s="72"/>
      <c r="J53" s="72"/>
      <c r="L53" s="65"/>
    </row>
    <row r="54" spans="1:34" s="63" customFormat="1" ht="21" customHeight="1" x14ac:dyDescent="0.25">
      <c r="A54" s="390" t="s">
        <v>196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181"/>
    </row>
    <row r="55" spans="1:34" s="63" customFormat="1" ht="22.5" customHeight="1" x14ac:dyDescent="0.25">
      <c r="A55" s="390" t="s">
        <v>197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65"/>
    </row>
    <row r="56" spans="1:34" s="63" customFormat="1" x14ac:dyDescent="0.25">
      <c r="A56" s="252" t="s">
        <v>182</v>
      </c>
      <c r="B56" s="170"/>
      <c r="C56" s="75"/>
      <c r="D56" s="75"/>
      <c r="E56" s="75"/>
      <c r="F56" s="76"/>
      <c r="G56" s="76"/>
      <c r="H56" s="76"/>
      <c r="I56" s="77"/>
      <c r="J56" s="77"/>
      <c r="K56" s="78"/>
      <c r="L56" s="79"/>
    </row>
    <row r="57" spans="1:34" s="63" customFormat="1" x14ac:dyDescent="0.25">
      <c r="A57" s="80"/>
      <c r="C57" s="70"/>
      <c r="D57" s="70"/>
      <c r="E57" s="70"/>
      <c r="F57" s="71"/>
      <c r="G57" s="71"/>
      <c r="H57" s="71"/>
      <c r="I57" s="72"/>
      <c r="J57" s="72"/>
    </row>
    <row r="58" spans="1:34" s="63" customFormat="1" x14ac:dyDescent="0.2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34" s="63" customFormat="1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</row>
    <row r="60" spans="1:34" s="63" customFormat="1" x14ac:dyDescent="0.25"/>
    <row r="61" spans="1:34" s="63" customFormat="1" x14ac:dyDescent="0.25"/>
    <row r="62" spans="1:34" s="63" customFormat="1" x14ac:dyDescent="0.25">
      <c r="C62" s="81"/>
      <c r="D62" s="81"/>
      <c r="E62" s="81"/>
      <c r="F62" s="81"/>
      <c r="G62" s="81"/>
      <c r="H62" s="81"/>
    </row>
    <row r="63" spans="1:34" s="63" customFormat="1" x14ac:dyDescent="0.25">
      <c r="C63" s="81"/>
      <c r="D63" s="81"/>
      <c r="E63" s="81"/>
      <c r="F63" s="81"/>
      <c r="G63" s="81"/>
      <c r="H63" s="81"/>
    </row>
    <row r="64" spans="1:34" s="3" customFormat="1" x14ac:dyDescent="0.2">
      <c r="G64" s="85"/>
      <c r="H64" s="86"/>
      <c r="I64" s="83"/>
    </row>
    <row r="65" spans="2:5" s="3" customFormat="1" x14ac:dyDescent="0.2">
      <c r="B65" s="85"/>
      <c r="C65" s="86"/>
      <c r="D65" s="83"/>
    </row>
    <row r="66" spans="2:5" s="3" customFormat="1" x14ac:dyDescent="0.2">
      <c r="B66" s="85"/>
      <c r="C66" s="86"/>
      <c r="D66" s="83"/>
    </row>
    <row r="67" spans="2:5" s="3" customFormat="1" x14ac:dyDescent="0.2">
      <c r="B67" s="85"/>
      <c r="C67" s="86"/>
      <c r="D67" s="83"/>
    </row>
    <row r="68" spans="2:5" s="3" customFormat="1" x14ac:dyDescent="0.2">
      <c r="B68" s="85"/>
      <c r="C68" s="86"/>
      <c r="D68" s="83"/>
    </row>
    <row r="69" spans="2:5" s="3" customFormat="1" x14ac:dyDescent="0.2">
      <c r="B69" s="85"/>
      <c r="C69" s="86"/>
      <c r="D69" s="83"/>
    </row>
    <row r="70" spans="2:5" s="3" customFormat="1" x14ac:dyDescent="0.2">
      <c r="B70" s="85"/>
      <c r="C70" s="86"/>
      <c r="D70" s="83"/>
    </row>
    <row r="71" spans="2:5" s="3" customFormat="1" x14ac:dyDescent="0.2">
      <c r="B71" s="85"/>
      <c r="C71" s="86"/>
      <c r="D71" s="83"/>
      <c r="E71" s="84"/>
    </row>
    <row r="72" spans="2:5" s="3" customFormat="1" x14ac:dyDescent="0.2">
      <c r="B72" s="85"/>
      <c r="C72" s="86"/>
      <c r="D72" s="83"/>
      <c r="E72" s="84"/>
    </row>
    <row r="73" spans="2:5" s="3" customFormat="1" x14ac:dyDescent="0.2">
      <c r="B73" s="85"/>
      <c r="C73" s="86"/>
      <c r="D73" s="83"/>
      <c r="E73" s="84"/>
    </row>
    <row r="74" spans="2:5" s="3" customFormat="1" x14ac:dyDescent="0.2">
      <c r="B74" s="85"/>
      <c r="C74" s="86"/>
      <c r="D74" s="83"/>
      <c r="E74" s="84"/>
    </row>
    <row r="75" spans="2:5" s="3" customFormat="1" x14ac:dyDescent="0.2">
      <c r="B75" s="85"/>
      <c r="C75" s="86"/>
      <c r="D75" s="83"/>
      <c r="E75" s="84"/>
    </row>
    <row r="76" spans="2:5" s="3" customFormat="1" x14ac:dyDescent="0.2">
      <c r="B76" s="85"/>
      <c r="C76" s="86"/>
      <c r="D76" s="83"/>
      <c r="E76" s="84"/>
    </row>
    <row r="77" spans="2:5" s="3" customFormat="1" x14ac:dyDescent="0.2">
      <c r="B77" s="85"/>
      <c r="C77" s="86"/>
      <c r="D77" s="83"/>
      <c r="E77" s="84"/>
    </row>
    <row r="78" spans="2:5" s="3" customFormat="1" x14ac:dyDescent="0.2">
      <c r="B78" s="85"/>
      <c r="C78" s="86"/>
      <c r="D78" s="83"/>
      <c r="E78" s="84"/>
    </row>
    <row r="79" spans="2:5" s="3" customFormat="1" x14ac:dyDescent="0.2">
      <c r="B79" s="85"/>
      <c r="C79" s="86"/>
      <c r="D79" s="83"/>
      <c r="E79" s="84"/>
    </row>
    <row r="80" spans="2:5" s="3" customFormat="1" x14ac:dyDescent="0.2">
      <c r="B80" s="85"/>
      <c r="C80" s="86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3"/>
      <c r="C89" s="86"/>
      <c r="D89" s="83"/>
      <c r="E89" s="84"/>
    </row>
    <row r="90" spans="2:5" s="3" customFormat="1" x14ac:dyDescent="0.2">
      <c r="B90" s="83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7"/>
      <c r="D92" s="88"/>
      <c r="E92" s="84"/>
    </row>
    <row r="93" spans="2:5" s="3" customFormat="1" x14ac:dyDescent="0.2">
      <c r="B93" s="87"/>
      <c r="D93" s="88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D141" s="88"/>
      <c r="E141" s="84"/>
    </row>
    <row r="142" spans="2:5" s="3" customFormat="1" x14ac:dyDescent="0.2"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4:5" s="3" customFormat="1" x14ac:dyDescent="0.2">
      <c r="D145" s="88"/>
      <c r="E145" s="84"/>
    </row>
    <row r="146" spans="4:5" s="3" customFormat="1" x14ac:dyDescent="0.2">
      <c r="D146" s="88"/>
      <c r="E146" s="84"/>
    </row>
    <row r="147" spans="4:5" s="3" customFormat="1" x14ac:dyDescent="0.2">
      <c r="D147" s="88"/>
      <c r="E147" s="84"/>
    </row>
    <row r="148" spans="4:5" s="3" customFormat="1" x14ac:dyDescent="0.2">
      <c r="D148" s="88"/>
      <c r="E148" s="84"/>
    </row>
    <row r="149" spans="4:5" s="3" customFormat="1" x14ac:dyDescent="0.2">
      <c r="D149" s="88"/>
      <c r="E149" s="84"/>
    </row>
    <row r="150" spans="4:5" s="3" customFormat="1" x14ac:dyDescent="0.2"/>
    <row r="151" spans="4:5" s="3" customFormat="1" x14ac:dyDescent="0.2"/>
    <row r="152" spans="4:5" s="3" customFormat="1" x14ac:dyDescent="0.2"/>
    <row r="153" spans="4:5" s="3" customFormat="1" x14ac:dyDescent="0.2"/>
    <row r="154" spans="4:5" s="3" customFormat="1" x14ac:dyDescent="0.2"/>
    <row r="155" spans="4:5" s="3" customFormat="1" x14ac:dyDescent="0.2"/>
  </sheetData>
  <sortState xmlns:xlrd2="http://schemas.microsoft.com/office/spreadsheetml/2017/richdata2" ref="B38:H49">
    <sortCondition descending="1" ref="H38:H49"/>
  </sortState>
  <mergeCells count="8">
    <mergeCell ref="A54:K54"/>
    <mergeCell ref="A55:K5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tabColor rgb="FF002060"/>
  </sheetPr>
  <dimension ref="A1:AM156"/>
  <sheetViews>
    <sheetView zoomScale="84" zoomScaleNormal="84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1.7109375" style="7" customWidth="1"/>
    <col min="9" max="11" width="11.5703125" style="7" customWidth="1"/>
    <col min="12" max="12" width="1.85546875" style="7" customWidth="1"/>
    <col min="13" max="13" width="11.42578125" style="7"/>
    <col min="14" max="14" width="13.140625" style="3" customWidth="1"/>
    <col min="15" max="15" width="14.5703125" style="3" customWidth="1"/>
    <col min="16" max="16" width="11.28515625" style="3" customWidth="1"/>
    <col min="17" max="19" width="10.42578125" style="3" customWidth="1"/>
    <col min="20" max="39" width="11.42578125" style="3"/>
    <col min="40" max="16384" width="11.42578125" style="7"/>
  </cols>
  <sheetData>
    <row r="1" spans="1:3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2">
      <c r="A9" s="35"/>
      <c r="B9" s="36"/>
      <c r="C9" s="384" t="s">
        <v>90</v>
      </c>
      <c r="D9" s="384"/>
      <c r="E9" s="384"/>
      <c r="F9" s="384"/>
      <c r="G9" s="384"/>
      <c r="H9" s="384"/>
      <c r="I9" s="384"/>
      <c r="J9" s="384"/>
      <c r="K9" s="384"/>
      <c r="L9" s="38"/>
      <c r="M9" s="8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2">
      <c r="A10" s="35"/>
      <c r="B10" s="36"/>
      <c r="C10" s="381" t="s">
        <v>190</v>
      </c>
      <c r="D10" s="381"/>
      <c r="E10" s="381"/>
      <c r="F10" s="381"/>
      <c r="G10" s="381"/>
      <c r="H10" s="381"/>
      <c r="I10" s="381"/>
      <c r="J10" s="381"/>
      <c r="K10" s="381"/>
      <c r="L10" s="38"/>
      <c r="M10" s="3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.75" customHeight="1" x14ac:dyDescent="0.2">
      <c r="A12" s="35"/>
      <c r="B12" s="34"/>
      <c r="C12" s="395" t="s">
        <v>1</v>
      </c>
      <c r="D12" s="395"/>
      <c r="E12" s="395"/>
      <c r="F12" s="395"/>
      <c r="G12" s="395"/>
      <c r="H12" s="395"/>
      <c r="I12" s="396" t="str">
        <f>'Área proceso edificaciones'!I12:I13</f>
        <v>% Cambio   '23/'22</v>
      </c>
      <c r="J12" s="396" t="str">
        <f>'Área proceso edificaciones'!J12:J13</f>
        <v>'23 como % de '22</v>
      </c>
      <c r="K12" s="396" t="str">
        <f>'Área proceso edificaciones'!K12:K13</f>
        <v>% Cambio   '22/'21</v>
      </c>
      <c r="L12" s="38"/>
      <c r="M12" s="3"/>
      <c r="O12" s="33"/>
      <c r="P12" s="33"/>
      <c r="Q12" s="33"/>
      <c r="R12" s="33"/>
      <c r="S12" s="33"/>
      <c r="T12" s="397"/>
      <c r="U12" s="397"/>
      <c r="V12" s="397"/>
      <c r="W12" s="397"/>
      <c r="X12" s="397"/>
      <c r="Y12" s="39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">
      <c r="A13" s="35"/>
      <c r="B13" s="41"/>
      <c r="C13" s="42">
        <f>'Área proceso vivienda'!C13</f>
        <v>2018</v>
      </c>
      <c r="D13" s="42">
        <f>'Área proceso vivienda'!D13</f>
        <v>2019</v>
      </c>
      <c r="E13" s="42">
        <f>'Área proceso vivienda'!E13</f>
        <v>2020</v>
      </c>
      <c r="F13" s="42">
        <f>'Área proceso vivienda'!F13</f>
        <v>2021</v>
      </c>
      <c r="G13" s="42">
        <f>'Área proceso vivienda'!G13</f>
        <v>2022</v>
      </c>
      <c r="H13" s="42">
        <f>'Área proceso vivienda'!H13</f>
        <v>2023</v>
      </c>
      <c r="I13" s="396"/>
      <c r="J13" s="396"/>
      <c r="K13" s="396"/>
      <c r="L13" s="38"/>
      <c r="M13" s="3"/>
      <c r="N13" s="33"/>
      <c r="O13" s="167"/>
      <c r="P13" s="167"/>
      <c r="Q13" s="167">
        <v>2013</v>
      </c>
      <c r="R13" s="167">
        <v>2014</v>
      </c>
      <c r="S13" s="167">
        <v>2015</v>
      </c>
      <c r="T13" s="167">
        <v>2016</v>
      </c>
      <c r="U13" s="33"/>
      <c r="V13" s="33"/>
      <c r="W13" s="33"/>
      <c r="X13" s="33"/>
      <c r="Y13" s="3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.75" customHeight="1" x14ac:dyDescent="0.2">
      <c r="A14" s="35"/>
      <c r="B14" s="34"/>
      <c r="C14" s="40"/>
      <c r="D14" s="40"/>
      <c r="E14" s="40"/>
      <c r="F14" s="40"/>
      <c r="G14" s="40"/>
      <c r="I14" s="40"/>
      <c r="J14" s="40"/>
      <c r="K14" s="40"/>
      <c r="L14" s="38"/>
      <c r="M14" s="3"/>
      <c r="N14" s="33"/>
      <c r="O14" s="33"/>
      <c r="P14" s="33"/>
      <c r="Q14" s="33">
        <v>9923</v>
      </c>
      <c r="R14" s="33">
        <v>9093</v>
      </c>
      <c r="S14" s="48">
        <v>7036</v>
      </c>
      <c r="T14" s="48">
        <v>4765</v>
      </c>
      <c r="U14" s="33"/>
      <c r="V14" s="33"/>
      <c r="W14" s="33"/>
      <c r="X14" s="33"/>
      <c r="Y14" s="3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2.75" customHeight="1" x14ac:dyDescent="0.2">
      <c r="A15" s="35"/>
      <c r="B15" s="44" t="s">
        <v>31</v>
      </c>
      <c r="C15" s="45">
        <f t="shared" ref="C15:H15" si="0">SUM(C16:C34)</f>
        <v>42818</v>
      </c>
      <c r="D15" s="45">
        <f t="shared" si="0"/>
        <v>41251</v>
      </c>
      <c r="E15" s="45">
        <f t="shared" si="0"/>
        <v>28591</v>
      </c>
      <c r="F15" s="45">
        <f t="shared" si="0"/>
        <v>49136</v>
      </c>
      <c r="G15" s="45">
        <f t="shared" si="0"/>
        <v>66052</v>
      </c>
      <c r="H15" s="45">
        <f t="shared" si="0"/>
        <v>78555</v>
      </c>
      <c r="I15" s="46">
        <f t="shared" ref="I15" si="1">IF(OR(OR(H15=0,G15=0),H15=""),"",(H15/G15-1)*100)</f>
        <v>18.929025616181193</v>
      </c>
      <c r="J15" s="46">
        <f t="shared" ref="J15" si="2">IF(OR(OR(H15=0,G15=0),H15=""),"",H15/G15*100)</f>
        <v>118.92902561618119</v>
      </c>
      <c r="K15" s="46">
        <f t="shared" ref="K15" si="3">IF(OR(OR(F15=0,G15=0),G15=""),"",(G15/F15-1)*100)</f>
        <v>34.426896776294356</v>
      </c>
      <c r="L15" s="38"/>
      <c r="M15" s="168"/>
      <c r="N15" s="48"/>
      <c r="O15" s="33"/>
      <c r="P15" s="33"/>
      <c r="Q15" s="33">
        <v>3048</v>
      </c>
      <c r="R15" s="33">
        <v>3727</v>
      </c>
      <c r="S15" s="48">
        <v>3078</v>
      </c>
      <c r="T15" s="48">
        <v>2569</v>
      </c>
      <c r="U15" s="33"/>
      <c r="V15" s="33"/>
      <c r="W15" s="33"/>
      <c r="X15" s="33"/>
      <c r="Y15" s="3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 customHeight="1" x14ac:dyDescent="0.2">
      <c r="A16" s="35"/>
      <c r="B16" s="219" t="s">
        <v>26</v>
      </c>
      <c r="C16" s="50">
        <v>91</v>
      </c>
      <c r="D16" s="50">
        <v>281</v>
      </c>
      <c r="E16" s="50">
        <v>616</v>
      </c>
      <c r="F16" s="50">
        <v>109</v>
      </c>
      <c r="G16" s="50">
        <v>347</v>
      </c>
      <c r="H16" s="51">
        <v>507</v>
      </c>
      <c r="I16" s="52">
        <v>46.109510086455344</v>
      </c>
      <c r="J16" s="52">
        <v>146.10951008645534</v>
      </c>
      <c r="K16" s="52">
        <v>218.348623853211</v>
      </c>
      <c r="L16" s="38"/>
      <c r="M16" s="169"/>
      <c r="N16" s="48"/>
      <c r="O16" s="33"/>
      <c r="P16" s="33"/>
      <c r="Q16" s="33">
        <v>760</v>
      </c>
      <c r="R16" s="33">
        <v>1195</v>
      </c>
      <c r="S16" s="48">
        <v>1902</v>
      </c>
      <c r="T16" s="48">
        <v>2018</v>
      </c>
      <c r="U16" s="33"/>
      <c r="V16" s="33"/>
      <c r="W16" s="33"/>
      <c r="X16" s="33"/>
      <c r="Y16" s="3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2.75" customHeight="1" x14ac:dyDescent="0.2">
      <c r="A17" s="35"/>
      <c r="B17" s="219" t="s">
        <v>23</v>
      </c>
      <c r="C17" s="50">
        <v>1139</v>
      </c>
      <c r="D17" s="50">
        <v>1104</v>
      </c>
      <c r="E17" s="50">
        <v>908</v>
      </c>
      <c r="F17" s="50">
        <v>536</v>
      </c>
      <c r="G17" s="50">
        <v>596</v>
      </c>
      <c r="H17" s="51">
        <v>2618</v>
      </c>
      <c r="I17" s="52">
        <v>339.26174496644296</v>
      </c>
      <c r="J17" s="52">
        <v>439.26174496644296</v>
      </c>
      <c r="K17" s="52">
        <v>11.194029850746269</v>
      </c>
      <c r="L17" s="38"/>
      <c r="M17" s="168"/>
      <c r="N17" s="48"/>
      <c r="O17" s="33"/>
      <c r="P17" s="33"/>
      <c r="Q17" s="33">
        <v>927</v>
      </c>
      <c r="R17" s="33">
        <v>359</v>
      </c>
      <c r="S17" s="48">
        <v>686</v>
      </c>
      <c r="T17" s="48">
        <v>1648</v>
      </c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2.75" customHeight="1" x14ac:dyDescent="0.2">
      <c r="A18" s="35"/>
      <c r="B18" s="219" t="s">
        <v>18</v>
      </c>
      <c r="C18" s="50">
        <v>3217</v>
      </c>
      <c r="D18" s="50">
        <v>1572</v>
      </c>
      <c r="E18" s="50">
        <v>0</v>
      </c>
      <c r="F18" s="50">
        <v>2887</v>
      </c>
      <c r="G18" s="50">
        <v>2763</v>
      </c>
      <c r="H18" s="51">
        <v>2244</v>
      </c>
      <c r="I18" s="52">
        <v>-18.783930510314871</v>
      </c>
      <c r="J18" s="52">
        <v>81.216069489685125</v>
      </c>
      <c r="K18" s="52">
        <v>-4.2951160374090751</v>
      </c>
      <c r="L18" s="38"/>
      <c r="M18" s="168"/>
      <c r="N18" s="48"/>
      <c r="O18" s="33"/>
      <c r="P18" s="33"/>
      <c r="Q18" s="33">
        <v>1213</v>
      </c>
      <c r="R18" s="33">
        <v>1020</v>
      </c>
      <c r="S18" s="48">
        <v>3070</v>
      </c>
      <c r="T18" s="48">
        <v>2456</v>
      </c>
      <c r="U18" s="33"/>
      <c r="V18" s="33"/>
      <c r="W18" s="33"/>
      <c r="X18" s="33"/>
      <c r="Y18" s="3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2.75" customHeight="1" x14ac:dyDescent="0.2">
      <c r="A19" s="35"/>
      <c r="B19" s="219" t="s">
        <v>13</v>
      </c>
      <c r="C19" s="50">
        <v>2285</v>
      </c>
      <c r="D19" s="50">
        <v>1883</v>
      </c>
      <c r="E19" s="50">
        <v>1356</v>
      </c>
      <c r="F19" s="50">
        <v>1524</v>
      </c>
      <c r="G19" s="50">
        <v>2181</v>
      </c>
      <c r="H19" s="51">
        <v>4106</v>
      </c>
      <c r="I19" s="52">
        <v>88.262265016047678</v>
      </c>
      <c r="J19" s="52">
        <v>188.26226501604768</v>
      </c>
      <c r="K19" s="52">
        <v>43.11023622047243</v>
      </c>
      <c r="L19" s="38"/>
      <c r="M19" s="168"/>
      <c r="N19" s="48"/>
      <c r="O19" s="33"/>
      <c r="P19" s="33"/>
      <c r="Q19" s="33">
        <v>80</v>
      </c>
      <c r="R19" s="33">
        <v>86</v>
      </c>
      <c r="S19" s="48">
        <v>128</v>
      </c>
      <c r="T19" s="48">
        <v>116</v>
      </c>
      <c r="U19" s="33"/>
      <c r="V19" s="33"/>
      <c r="W19" s="33"/>
      <c r="X19" s="33"/>
      <c r="Y19" s="33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2.75" customHeight="1" x14ac:dyDescent="0.2">
      <c r="A20" s="35"/>
      <c r="B20" s="219" t="s">
        <v>30</v>
      </c>
      <c r="C20" s="50">
        <v>1422</v>
      </c>
      <c r="D20" s="50">
        <v>2645</v>
      </c>
      <c r="E20" s="50">
        <v>0</v>
      </c>
      <c r="F20" s="50">
        <v>1825</v>
      </c>
      <c r="G20" s="50">
        <v>3510</v>
      </c>
      <c r="H20" s="51">
        <v>3586</v>
      </c>
      <c r="I20" s="52">
        <v>2.165242165242165</v>
      </c>
      <c r="J20" s="52">
        <v>102.16524216524216</v>
      </c>
      <c r="K20" s="52">
        <v>92.328767123287676</v>
      </c>
      <c r="L20" s="38"/>
      <c r="M20" s="168"/>
      <c r="N20" s="48" t="s">
        <v>18</v>
      </c>
      <c r="O20" s="33">
        <v>1595</v>
      </c>
      <c r="P20" s="33">
        <v>1834</v>
      </c>
      <c r="Q20" s="33">
        <v>922</v>
      </c>
      <c r="R20" s="33">
        <v>823</v>
      </c>
      <c r="S20" s="48">
        <v>3577</v>
      </c>
      <c r="T20" s="48">
        <v>1795</v>
      </c>
      <c r="U20" s="33"/>
      <c r="V20" s="33"/>
      <c r="W20" s="33"/>
      <c r="X20" s="33"/>
      <c r="Y20" s="33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2.75" customHeight="1" x14ac:dyDescent="0.2">
      <c r="A21" s="35"/>
      <c r="B21" s="219" t="s">
        <v>21</v>
      </c>
      <c r="C21" s="50">
        <v>1686</v>
      </c>
      <c r="D21" s="50">
        <v>3245</v>
      </c>
      <c r="E21" s="50">
        <v>3618</v>
      </c>
      <c r="F21" s="50">
        <v>2743</v>
      </c>
      <c r="G21" s="50">
        <v>3029</v>
      </c>
      <c r="H21" s="51">
        <v>2690</v>
      </c>
      <c r="I21" s="52">
        <v>-11.191812479366126</v>
      </c>
      <c r="J21" s="52">
        <v>88.808187520633879</v>
      </c>
      <c r="K21" s="52">
        <v>10.426540284360186</v>
      </c>
      <c r="L21" s="38"/>
      <c r="M21" s="168"/>
      <c r="N21" s="48" t="s">
        <v>19</v>
      </c>
      <c r="O21" s="33">
        <v>5821</v>
      </c>
      <c r="P21" s="33">
        <v>5951</v>
      </c>
      <c r="Q21" s="33">
        <v>3871</v>
      </c>
      <c r="R21" s="33">
        <v>6134</v>
      </c>
      <c r="S21" s="48">
        <v>4263</v>
      </c>
      <c r="T21" s="48">
        <v>4019</v>
      </c>
      <c r="U21" s="33"/>
      <c r="V21" s="33"/>
      <c r="W21" s="33"/>
      <c r="X21" s="33"/>
      <c r="Y21" s="33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2.75" customHeight="1" x14ac:dyDescent="0.2">
      <c r="A22" s="35"/>
      <c r="B22" s="219" t="s">
        <v>20</v>
      </c>
      <c r="C22" s="50">
        <v>3276</v>
      </c>
      <c r="D22" s="50">
        <v>3625</v>
      </c>
      <c r="E22" s="50">
        <v>5210</v>
      </c>
      <c r="F22" s="50">
        <v>8290</v>
      </c>
      <c r="G22" s="50">
        <v>12161</v>
      </c>
      <c r="H22" s="51">
        <v>13343</v>
      </c>
      <c r="I22" s="52">
        <v>9.7195954280075547</v>
      </c>
      <c r="J22" s="52">
        <v>109.71959542800755</v>
      </c>
      <c r="K22" s="52">
        <v>46.694813027744274</v>
      </c>
      <c r="L22" s="38"/>
      <c r="M22" s="168"/>
      <c r="N22" s="48" t="s">
        <v>20</v>
      </c>
      <c r="O22" s="33">
        <v>4309</v>
      </c>
      <c r="P22" s="33">
        <v>3669</v>
      </c>
      <c r="Q22" s="33">
        <v>3265</v>
      </c>
      <c r="R22" s="33">
        <v>2515</v>
      </c>
      <c r="S22" s="48">
        <v>2282</v>
      </c>
      <c r="T22" s="48">
        <v>2661</v>
      </c>
      <c r="U22" s="33"/>
      <c r="V22" s="33"/>
      <c r="W22" s="33"/>
      <c r="X22" s="33"/>
      <c r="Y22" s="33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2.75" customHeight="1" x14ac:dyDescent="0.2">
      <c r="A23" s="35"/>
      <c r="B23" s="219" t="s">
        <v>19</v>
      </c>
      <c r="C23" s="50">
        <v>3278</v>
      </c>
      <c r="D23" s="50">
        <v>4358</v>
      </c>
      <c r="E23" s="50">
        <v>703</v>
      </c>
      <c r="F23" s="50">
        <v>3527</v>
      </c>
      <c r="G23" s="50">
        <v>6204</v>
      </c>
      <c r="H23" s="51">
        <v>7738</v>
      </c>
      <c r="I23" s="52">
        <v>24.725983236621541</v>
      </c>
      <c r="J23" s="52">
        <v>124.72598323662154</v>
      </c>
      <c r="K23" s="52">
        <v>75.900198468953789</v>
      </c>
      <c r="L23" s="38"/>
      <c r="M23" s="168"/>
      <c r="N23" s="48" t="s">
        <v>21</v>
      </c>
      <c r="O23" s="33">
        <v>2194</v>
      </c>
      <c r="P23" s="33">
        <v>2146</v>
      </c>
      <c r="Q23" s="33">
        <v>2321</v>
      </c>
      <c r="R23" s="33">
        <v>3080</v>
      </c>
      <c r="S23" s="48">
        <v>2222</v>
      </c>
      <c r="T23" s="48">
        <v>2182</v>
      </c>
      <c r="U23" s="33"/>
      <c r="V23" s="33"/>
      <c r="W23" s="33"/>
      <c r="X23" s="33"/>
      <c r="Y23" s="3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 customHeight="1" x14ac:dyDescent="0.2">
      <c r="A24" s="35"/>
      <c r="B24" s="219" t="s">
        <v>25</v>
      </c>
      <c r="C24" s="50">
        <v>151</v>
      </c>
      <c r="D24" s="50">
        <v>114</v>
      </c>
      <c r="E24" s="50">
        <v>438</v>
      </c>
      <c r="F24" s="50">
        <v>1290</v>
      </c>
      <c r="G24" s="50">
        <v>2157</v>
      </c>
      <c r="H24" s="51">
        <v>2062</v>
      </c>
      <c r="I24" s="52">
        <v>-4.4042651831247115</v>
      </c>
      <c r="J24" s="52">
        <v>95.595734816875293</v>
      </c>
      <c r="K24" s="52">
        <v>67.209302325581405</v>
      </c>
      <c r="L24" s="38"/>
      <c r="M24" s="168"/>
      <c r="N24" s="48" t="s">
        <v>23</v>
      </c>
      <c r="O24" s="33">
        <v>335</v>
      </c>
      <c r="P24" s="33">
        <v>389</v>
      </c>
      <c r="Q24" s="33">
        <v>629</v>
      </c>
      <c r="R24" s="33">
        <v>632</v>
      </c>
      <c r="S24" s="48">
        <v>810</v>
      </c>
      <c r="T24" s="48">
        <v>614</v>
      </c>
      <c r="U24" s="33"/>
      <c r="V24" s="33"/>
      <c r="W24" s="33"/>
      <c r="X24" s="33"/>
      <c r="Y24" s="33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 customHeight="1" x14ac:dyDescent="0.2">
      <c r="A25" s="35"/>
      <c r="B25" s="219" t="s">
        <v>27</v>
      </c>
      <c r="C25" s="50">
        <v>539</v>
      </c>
      <c r="D25" s="50">
        <v>189</v>
      </c>
      <c r="E25" s="50">
        <v>246</v>
      </c>
      <c r="F25" s="50">
        <v>1494</v>
      </c>
      <c r="G25" s="50">
        <v>4236</v>
      </c>
      <c r="H25" s="51">
        <v>3960</v>
      </c>
      <c r="I25" s="52">
        <v>-6.5155807365439138</v>
      </c>
      <c r="J25" s="52">
        <v>93.48441926345609</v>
      </c>
      <c r="K25" s="52">
        <v>183.53413654618475</v>
      </c>
      <c r="L25" s="38"/>
      <c r="M25" s="168"/>
      <c r="N25" s="48" t="s">
        <v>24</v>
      </c>
      <c r="O25" s="33">
        <v>868</v>
      </c>
      <c r="P25" s="33">
        <v>845</v>
      </c>
      <c r="Q25" s="33">
        <v>994</v>
      </c>
      <c r="R25" s="33">
        <v>853</v>
      </c>
      <c r="S25" s="48">
        <v>633</v>
      </c>
      <c r="T25" s="48">
        <v>1162</v>
      </c>
      <c r="U25" s="33"/>
      <c r="V25" s="33"/>
      <c r="W25" s="33"/>
      <c r="X25" s="33"/>
      <c r="Y25" s="33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 customHeight="1" x14ac:dyDescent="0.2">
      <c r="A26" s="35"/>
      <c r="B26" s="219" t="s">
        <v>29</v>
      </c>
      <c r="C26" s="50">
        <v>654</v>
      </c>
      <c r="D26" s="50">
        <v>339</v>
      </c>
      <c r="E26" s="50">
        <v>0</v>
      </c>
      <c r="F26" s="50">
        <v>1486</v>
      </c>
      <c r="G26" s="50">
        <v>1230</v>
      </c>
      <c r="H26" s="51">
        <v>1543</v>
      </c>
      <c r="I26" s="52">
        <v>25.447154471544707</v>
      </c>
      <c r="J26" s="52">
        <v>125.44715447154471</v>
      </c>
      <c r="K26" s="52">
        <v>-17.227456258411845</v>
      </c>
      <c r="L26" s="38"/>
      <c r="M26" s="168"/>
      <c r="N26" s="48" t="s">
        <v>25</v>
      </c>
      <c r="O26" s="33">
        <v>116</v>
      </c>
      <c r="P26" s="33">
        <v>34</v>
      </c>
      <c r="Q26" s="33">
        <v>200</v>
      </c>
      <c r="R26" s="33">
        <v>124</v>
      </c>
      <c r="S26" s="48">
        <v>362</v>
      </c>
      <c r="T26" s="48">
        <v>353</v>
      </c>
      <c r="U26" s="33"/>
      <c r="V26" s="33"/>
      <c r="W26" s="33"/>
      <c r="X26" s="33"/>
      <c r="Y26" s="33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 customHeight="1" x14ac:dyDescent="0.2">
      <c r="A27" s="35"/>
      <c r="B27" s="219" t="s">
        <v>15</v>
      </c>
      <c r="C27" s="50">
        <v>2062</v>
      </c>
      <c r="D27" s="50">
        <v>1745</v>
      </c>
      <c r="E27" s="50">
        <v>0</v>
      </c>
      <c r="F27" s="50">
        <v>751</v>
      </c>
      <c r="G27" s="50">
        <v>1064</v>
      </c>
      <c r="H27" s="51">
        <v>1185</v>
      </c>
      <c r="I27" s="52">
        <v>11.372180451127821</v>
      </c>
      <c r="J27" s="52">
        <v>111.37218045112782</v>
      </c>
      <c r="K27" s="52">
        <v>41.67776298268975</v>
      </c>
      <c r="L27" s="38"/>
      <c r="M27" s="168"/>
      <c r="N27" s="48" t="s">
        <v>26</v>
      </c>
      <c r="O27" s="33">
        <v>89</v>
      </c>
      <c r="P27" s="33">
        <v>151</v>
      </c>
      <c r="Q27" s="33">
        <v>89</v>
      </c>
      <c r="R27" s="33">
        <v>90</v>
      </c>
      <c r="S27" s="48">
        <v>180</v>
      </c>
      <c r="T27" s="48">
        <v>364</v>
      </c>
      <c r="U27" s="33"/>
      <c r="V27" s="33"/>
      <c r="W27" s="33"/>
      <c r="X27" s="33"/>
      <c r="Y27" s="33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 customHeight="1" x14ac:dyDescent="0.2">
      <c r="A28" s="35"/>
      <c r="B28" s="219" t="s">
        <v>194</v>
      </c>
      <c r="C28" s="50">
        <v>1119</v>
      </c>
      <c r="D28" s="50">
        <v>1100</v>
      </c>
      <c r="E28" s="50">
        <v>347</v>
      </c>
      <c r="F28" s="50">
        <v>2163</v>
      </c>
      <c r="G28" s="50">
        <v>2671</v>
      </c>
      <c r="H28" s="51">
        <v>2181</v>
      </c>
      <c r="I28" s="52">
        <v>-18.345189067764878</v>
      </c>
      <c r="J28" s="52">
        <v>81.654810932235122</v>
      </c>
      <c r="K28" s="52">
        <v>23.485899214054552</v>
      </c>
      <c r="L28" s="38"/>
      <c r="M28" s="168"/>
      <c r="N28" s="48" t="s">
        <v>27</v>
      </c>
      <c r="O28" s="33">
        <v>321</v>
      </c>
      <c r="P28" s="33">
        <v>723</v>
      </c>
      <c r="Q28" s="33">
        <v>541</v>
      </c>
      <c r="R28" s="33">
        <v>1562</v>
      </c>
      <c r="S28" s="48">
        <v>1025</v>
      </c>
      <c r="T28" s="48">
        <v>477</v>
      </c>
      <c r="U28" s="33"/>
      <c r="V28" s="33"/>
      <c r="W28" s="33"/>
      <c r="X28" s="33"/>
      <c r="Y28" s="33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 customHeight="1" x14ac:dyDescent="0.2">
      <c r="A29" s="35"/>
      <c r="B29" s="219" t="s">
        <v>22</v>
      </c>
      <c r="C29" s="50">
        <v>4744</v>
      </c>
      <c r="D29" s="50">
        <v>4311</v>
      </c>
      <c r="E29" s="50">
        <v>4849</v>
      </c>
      <c r="F29" s="50">
        <v>5988</v>
      </c>
      <c r="G29" s="50">
        <v>7862</v>
      </c>
      <c r="H29" s="51">
        <v>8879</v>
      </c>
      <c r="I29" s="52">
        <v>12.935639786313914</v>
      </c>
      <c r="J29" s="52">
        <v>112.93563978631391</v>
      </c>
      <c r="K29" s="52">
        <v>31.295925183700746</v>
      </c>
      <c r="L29" s="38"/>
      <c r="M29" s="168"/>
      <c r="N29" s="48" t="s">
        <v>28</v>
      </c>
      <c r="O29" s="33">
        <v>0</v>
      </c>
      <c r="P29" s="33">
        <v>37</v>
      </c>
      <c r="Q29" s="33">
        <v>38</v>
      </c>
      <c r="R29" s="33">
        <v>162</v>
      </c>
      <c r="S29" s="48">
        <v>651</v>
      </c>
      <c r="T29" s="48">
        <v>502</v>
      </c>
      <c r="U29" s="33"/>
      <c r="V29" s="33"/>
      <c r="W29" s="33"/>
      <c r="X29" s="33"/>
      <c r="Y29" s="3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 customHeight="1" x14ac:dyDescent="0.2">
      <c r="A30" s="35"/>
      <c r="B30" s="219" t="s">
        <v>24</v>
      </c>
      <c r="C30" s="50">
        <v>1388</v>
      </c>
      <c r="D30" s="50">
        <v>911</v>
      </c>
      <c r="E30" s="50">
        <v>924</v>
      </c>
      <c r="F30" s="50">
        <v>1062</v>
      </c>
      <c r="G30" s="50">
        <v>968</v>
      </c>
      <c r="H30" s="51">
        <v>1825</v>
      </c>
      <c r="I30" s="52">
        <v>88.533057851239661</v>
      </c>
      <c r="J30" s="52">
        <v>188.53305785123965</v>
      </c>
      <c r="K30" s="52">
        <v>-8.851224105461398</v>
      </c>
      <c r="L30" s="38"/>
      <c r="M30" s="168"/>
      <c r="N30" s="48" t="s">
        <v>29</v>
      </c>
      <c r="O30" s="33">
        <v>833</v>
      </c>
      <c r="P30" s="33">
        <v>960</v>
      </c>
      <c r="Q30" s="33">
        <v>400</v>
      </c>
      <c r="R30" s="33">
        <v>285</v>
      </c>
      <c r="S30" s="48">
        <v>592</v>
      </c>
      <c r="T30" s="48">
        <v>1203</v>
      </c>
      <c r="U30" s="33"/>
      <c r="V30" s="33"/>
      <c r="W30" s="33"/>
      <c r="X30" s="33"/>
      <c r="Y30" s="33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 customHeight="1" x14ac:dyDescent="0.2">
      <c r="A31" s="35"/>
      <c r="B31" s="219" t="s">
        <v>17</v>
      </c>
      <c r="C31" s="50">
        <v>125</v>
      </c>
      <c r="D31" s="50">
        <v>81</v>
      </c>
      <c r="E31" s="50">
        <v>0</v>
      </c>
      <c r="F31" s="50">
        <v>364</v>
      </c>
      <c r="G31" s="50">
        <v>116</v>
      </c>
      <c r="H31" s="51">
        <v>190</v>
      </c>
      <c r="I31" s="52">
        <v>63.793103448275865</v>
      </c>
      <c r="J31" s="52">
        <v>163.79310344827587</v>
      </c>
      <c r="K31" s="52">
        <v>-68.131868131868131</v>
      </c>
      <c r="L31" s="38"/>
      <c r="M31" s="168"/>
      <c r="N31" s="48" t="s">
        <v>30</v>
      </c>
      <c r="O31" s="33">
        <v>983</v>
      </c>
      <c r="P31" s="33">
        <v>2681</v>
      </c>
      <c r="Q31" s="33">
        <v>1611</v>
      </c>
      <c r="R31" s="33">
        <v>4717</v>
      </c>
      <c r="S31" s="48">
        <v>3550</v>
      </c>
      <c r="T31" s="48">
        <v>1988</v>
      </c>
      <c r="U31" s="33"/>
      <c r="V31" s="33"/>
      <c r="W31" s="33"/>
      <c r="X31" s="33"/>
      <c r="Y31" s="33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 customHeight="1" x14ac:dyDescent="0.2">
      <c r="A32" s="35"/>
      <c r="B32" s="219" t="s">
        <v>12</v>
      </c>
      <c r="C32" s="50">
        <v>4416</v>
      </c>
      <c r="D32" s="50">
        <v>4550</v>
      </c>
      <c r="E32" s="50">
        <v>3714</v>
      </c>
      <c r="F32" s="50">
        <v>4397</v>
      </c>
      <c r="G32" s="50">
        <v>6511</v>
      </c>
      <c r="H32" s="51">
        <v>9627</v>
      </c>
      <c r="I32" s="52">
        <v>47.857471970511448</v>
      </c>
      <c r="J32" s="52">
        <v>147.85747197051145</v>
      </c>
      <c r="K32" s="52">
        <v>48.078235160336604</v>
      </c>
      <c r="L32" s="38"/>
      <c r="M32" s="168"/>
      <c r="N32" s="48" t="s">
        <v>91</v>
      </c>
      <c r="O32" s="33">
        <v>0</v>
      </c>
      <c r="P32" s="33">
        <v>0</v>
      </c>
      <c r="Q32" s="33">
        <v>18</v>
      </c>
      <c r="R32" s="33">
        <v>3542</v>
      </c>
      <c r="S32" s="48">
        <v>1428</v>
      </c>
      <c r="T32" s="48">
        <v>7</v>
      </c>
      <c r="U32" s="33"/>
      <c r="V32" s="33"/>
      <c r="W32" s="33"/>
      <c r="X32" s="33"/>
      <c r="Y32" s="33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 customHeight="1" x14ac:dyDescent="0.2">
      <c r="A33" s="35"/>
      <c r="B33" s="219" t="s">
        <v>16</v>
      </c>
      <c r="C33" s="50">
        <v>1317</v>
      </c>
      <c r="D33" s="50">
        <v>1725</v>
      </c>
      <c r="E33" s="50">
        <v>0</v>
      </c>
      <c r="F33" s="50">
        <v>34</v>
      </c>
      <c r="G33" s="50">
        <v>1044</v>
      </c>
      <c r="H33" s="51">
        <v>2626</v>
      </c>
      <c r="I33" s="52">
        <v>151.53256704980845</v>
      </c>
      <c r="J33" s="52">
        <v>251.53256704980845</v>
      </c>
      <c r="K33" s="52">
        <v>2970.5882352941176</v>
      </c>
      <c r="L33" s="38"/>
      <c r="M33" s="168"/>
      <c r="N33" s="48"/>
      <c r="O33" s="48"/>
      <c r="P33" s="48"/>
      <c r="Q33" s="48"/>
      <c r="R33" s="48"/>
      <c r="S33" s="48"/>
      <c r="T33" s="33"/>
      <c r="U33" s="48"/>
      <c r="V33" s="33"/>
      <c r="W33" s="33"/>
      <c r="X33" s="33"/>
      <c r="Y33" s="33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 customHeight="1" x14ac:dyDescent="0.2">
      <c r="A34" s="35"/>
      <c r="B34" s="219" t="s">
        <v>195</v>
      </c>
      <c r="C34" s="50">
        <v>9909</v>
      </c>
      <c r="D34" s="50">
        <v>7473</v>
      </c>
      <c r="E34" s="50">
        <v>5662</v>
      </c>
      <c r="F34" s="50">
        <v>8666</v>
      </c>
      <c r="G34" s="50">
        <v>7402</v>
      </c>
      <c r="H34" s="51">
        <v>7645</v>
      </c>
      <c r="I34" s="52">
        <v>3.2828965144555466</v>
      </c>
      <c r="J34" s="52">
        <v>103.28289651445554</v>
      </c>
      <c r="K34" s="52">
        <v>-14.585737364412644</v>
      </c>
      <c r="L34" s="38"/>
      <c r="M34" s="168"/>
      <c r="N34" s="48"/>
      <c r="O34" s="48"/>
      <c r="P34" s="48"/>
      <c r="Q34" s="48"/>
      <c r="R34" s="48"/>
      <c r="S34" s="48"/>
      <c r="T34" s="48"/>
      <c r="U34" s="48"/>
      <c r="V34" s="33"/>
      <c r="W34" s="33"/>
      <c r="X34" s="33"/>
      <c r="Y34" s="33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9.75" customHeight="1" x14ac:dyDescent="0.2">
      <c r="A35" s="35"/>
      <c r="C35" s="57"/>
      <c r="D35" s="57"/>
      <c r="E35" s="57"/>
      <c r="F35" s="57"/>
      <c r="G35" s="57"/>
      <c r="H35" s="58"/>
      <c r="I35" s="56"/>
      <c r="J35" s="56"/>
      <c r="K35" s="56"/>
      <c r="L35" s="38"/>
      <c r="M35" s="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5.75" customHeight="1" x14ac:dyDescent="0.2">
      <c r="A36" s="35"/>
      <c r="B36" s="41" t="s">
        <v>3</v>
      </c>
      <c r="C36" s="59"/>
      <c r="D36" s="60">
        <f>IF(OR(OR(D15=0,C15=0),D15=""),"",(D15/C15-1)*100)</f>
        <v>-3.6596758372646976</v>
      </c>
      <c r="E36" s="60">
        <f>IF(OR(OR(E15=0,D15=0),E15=""),"",(E15/D15-1)*100)</f>
        <v>-30.690165086906983</v>
      </c>
      <c r="F36" s="60">
        <f>IF(OR(OR(F15=0,E15=0),F15=""),"",(F15/E15-1)*100)</f>
        <v>71.858277080200068</v>
      </c>
      <c r="G36" s="60">
        <f>IF(OR(OR(G15=0,F15=0),G15=""),"",(G15/F15-1)*100)</f>
        <v>34.426896776294356</v>
      </c>
      <c r="H36" s="61">
        <f>IF(OR(OR(H15=0,G15=0),H15=""),"",(H15/G15-1)*100)</f>
        <v>18.929025616181193</v>
      </c>
      <c r="I36" s="62"/>
      <c r="J36" s="62"/>
      <c r="K36" s="62"/>
      <c r="L36" s="38"/>
      <c r="M36" s="87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2">
      <c r="A37" s="35"/>
      <c r="B37" s="41"/>
      <c r="C37" s="64"/>
      <c r="D37" s="64"/>
      <c r="E37" s="64"/>
      <c r="F37" s="64"/>
      <c r="G37" s="64"/>
      <c r="H37" s="64"/>
      <c r="I37" s="62"/>
      <c r="J37" s="62"/>
      <c r="K37" s="62"/>
      <c r="L37" s="38"/>
      <c r="M37" s="3"/>
      <c r="N37" s="33"/>
      <c r="O37" s="167"/>
      <c r="P37" s="167">
        <v>2012</v>
      </c>
      <c r="Q37" s="167">
        <v>2013</v>
      </c>
      <c r="R37" s="167">
        <v>2014</v>
      </c>
      <c r="S37" s="167">
        <v>2015</v>
      </c>
      <c r="T37" s="167">
        <v>2016</v>
      </c>
      <c r="U37" s="33"/>
      <c r="V37" s="33"/>
      <c r="W37" s="33"/>
      <c r="X37" s="33"/>
      <c r="Y37" s="33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63" customFormat="1" x14ac:dyDescent="0.2">
      <c r="A38" s="1"/>
      <c r="B38" s="44" t="s">
        <v>68</v>
      </c>
      <c r="C38" s="45">
        <f t="shared" ref="C38:H38" si="4">SUM(C39:C50)</f>
        <v>20188</v>
      </c>
      <c r="D38" s="45">
        <f t="shared" si="4"/>
        <v>21085</v>
      </c>
      <c r="E38" s="45">
        <f t="shared" si="4"/>
        <v>14278</v>
      </c>
      <c r="F38" s="45">
        <f t="shared" si="4"/>
        <v>19370</v>
      </c>
      <c r="G38" s="45">
        <f t="shared" si="4"/>
        <v>24574</v>
      </c>
      <c r="H38" s="45">
        <f t="shared" si="4"/>
        <v>27449</v>
      </c>
      <c r="I38" s="46">
        <f t="shared" ref="I38" si="5">IF(OR(OR(H38=0,G38=0),H38=""),"",(H38/G38-1)*100)</f>
        <v>11.699357044030268</v>
      </c>
      <c r="J38" s="46">
        <f t="shared" ref="J38" si="6">IF(OR(OR(H38=0,G38=0),H38=""),"",H38/G38*100)</f>
        <v>111.69935704403026</v>
      </c>
      <c r="K38" s="46">
        <f t="shared" ref="K38" si="7">IF(OR(OR(F38=0,G38=0),G38=""),"",(G38/F38-1)*100)</f>
        <v>26.866288074341771</v>
      </c>
      <c r="L38" s="65"/>
      <c r="N38" s="48"/>
      <c r="O38" s="33"/>
      <c r="P38" s="33">
        <v>2136</v>
      </c>
      <c r="Q38" s="33">
        <v>1348</v>
      </c>
      <c r="R38" s="33">
        <v>1295</v>
      </c>
      <c r="S38" s="48">
        <v>1448</v>
      </c>
      <c r="T38" s="48">
        <v>1644</v>
      </c>
      <c r="U38" s="66"/>
      <c r="V38" s="66"/>
      <c r="W38" s="66"/>
      <c r="X38" s="66"/>
      <c r="Y38" s="66"/>
    </row>
    <row r="39" spans="1:39" x14ac:dyDescent="0.2">
      <c r="A39" s="35"/>
      <c r="B39" s="219" t="s">
        <v>55</v>
      </c>
      <c r="C39" s="50">
        <v>1703</v>
      </c>
      <c r="D39" s="50">
        <v>827</v>
      </c>
      <c r="E39" s="50">
        <v>0</v>
      </c>
      <c r="F39" s="50">
        <v>1506</v>
      </c>
      <c r="G39" s="50">
        <v>3849</v>
      </c>
      <c r="H39" s="51">
        <v>2990</v>
      </c>
      <c r="I39" s="52">
        <v>-22.317485061054821</v>
      </c>
      <c r="J39" s="52">
        <v>77.682514938945175</v>
      </c>
      <c r="K39" s="52">
        <v>155.57768924302789</v>
      </c>
      <c r="L39" s="38"/>
      <c r="M39" s="168"/>
      <c r="N39" s="48"/>
      <c r="O39" s="33"/>
      <c r="P39" s="33">
        <v>1438</v>
      </c>
      <c r="Q39" s="33">
        <v>1912</v>
      </c>
      <c r="R39" s="33">
        <v>1006</v>
      </c>
      <c r="S39" s="48">
        <v>1823</v>
      </c>
      <c r="T39" s="48">
        <v>780</v>
      </c>
      <c r="U39" s="48"/>
      <c r="V39" s="33"/>
      <c r="W39" s="33"/>
      <c r="X39" s="33"/>
      <c r="Y39" s="33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35"/>
      <c r="B40" s="219" t="s">
        <v>56</v>
      </c>
      <c r="C40" s="50">
        <v>1852</v>
      </c>
      <c r="D40" s="50">
        <v>2138</v>
      </c>
      <c r="E40" s="50">
        <v>0</v>
      </c>
      <c r="F40" s="50">
        <v>2871</v>
      </c>
      <c r="G40" s="50">
        <v>2806</v>
      </c>
      <c r="H40" s="51">
        <v>4651</v>
      </c>
      <c r="I40" s="52">
        <v>65.75196008553101</v>
      </c>
      <c r="J40" s="52">
        <v>165.75196008553101</v>
      </c>
      <c r="K40" s="52">
        <v>-2.2640195053988177</v>
      </c>
      <c r="L40" s="38"/>
      <c r="M40" s="168"/>
      <c r="N40" s="330"/>
      <c r="O40" s="33"/>
      <c r="P40" s="33">
        <v>445</v>
      </c>
      <c r="Q40" s="33">
        <v>355</v>
      </c>
      <c r="R40" s="33">
        <v>288</v>
      </c>
      <c r="S40" s="48">
        <v>334</v>
      </c>
      <c r="T40" s="48">
        <v>367</v>
      </c>
      <c r="U40" s="48"/>
      <c r="V40" s="33"/>
      <c r="W40" s="33"/>
      <c r="X40" s="33"/>
      <c r="Y40" s="3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">
      <c r="A41" s="35"/>
      <c r="B41" s="219" t="s">
        <v>57</v>
      </c>
      <c r="C41" s="50">
        <v>250</v>
      </c>
      <c r="D41" s="50">
        <v>221</v>
      </c>
      <c r="E41" s="50">
        <v>173</v>
      </c>
      <c r="F41" s="50">
        <v>334</v>
      </c>
      <c r="G41" s="50">
        <v>703</v>
      </c>
      <c r="H41" s="51">
        <v>670</v>
      </c>
      <c r="I41" s="52">
        <v>-4.6941678520625914</v>
      </c>
      <c r="J41" s="52">
        <v>95.305832147937409</v>
      </c>
      <c r="K41" s="52">
        <v>110.47904191616769</v>
      </c>
      <c r="L41" s="38"/>
      <c r="M41" s="168"/>
      <c r="N41" s="48"/>
      <c r="O41" s="33"/>
      <c r="P41" s="33">
        <v>656</v>
      </c>
      <c r="Q41" s="33">
        <v>832</v>
      </c>
      <c r="R41" s="33">
        <v>1186</v>
      </c>
      <c r="S41" s="48">
        <v>2308</v>
      </c>
      <c r="T41" s="48">
        <v>1187</v>
      </c>
      <c r="U41" s="48"/>
      <c r="V41" s="33"/>
      <c r="W41" s="33"/>
      <c r="X41" s="33"/>
      <c r="Y41" s="33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">
      <c r="A42" s="35"/>
      <c r="B42" s="219" t="s">
        <v>58</v>
      </c>
      <c r="C42" s="50">
        <v>384</v>
      </c>
      <c r="D42" s="50">
        <v>433</v>
      </c>
      <c r="E42" s="50">
        <v>395</v>
      </c>
      <c r="F42" s="50">
        <v>94</v>
      </c>
      <c r="G42" s="50">
        <v>41</v>
      </c>
      <c r="H42" s="51">
        <v>51</v>
      </c>
      <c r="I42" s="52">
        <v>24.390243902439025</v>
      </c>
      <c r="J42" s="52">
        <v>124.39024390243902</v>
      </c>
      <c r="K42" s="52">
        <v>-56.38297872340425</v>
      </c>
      <c r="L42" s="38"/>
      <c r="M42" s="168"/>
      <c r="N42" s="48"/>
      <c r="O42" s="33"/>
      <c r="P42" s="33">
        <v>1005</v>
      </c>
      <c r="Q42" s="33">
        <v>923</v>
      </c>
      <c r="R42" s="33">
        <v>748</v>
      </c>
      <c r="S42" s="48">
        <v>1198</v>
      </c>
      <c r="T42" s="48">
        <v>209</v>
      </c>
      <c r="U42" s="48"/>
      <c r="V42" s="33"/>
      <c r="W42" s="33"/>
      <c r="X42" s="33"/>
      <c r="Y42" s="33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">
      <c r="A43" s="35"/>
      <c r="B43" s="219" t="s">
        <v>59</v>
      </c>
      <c r="C43" s="50">
        <v>237</v>
      </c>
      <c r="D43" s="50">
        <v>274</v>
      </c>
      <c r="E43" s="50">
        <v>218</v>
      </c>
      <c r="F43" s="50">
        <v>301</v>
      </c>
      <c r="G43" s="50">
        <v>726</v>
      </c>
      <c r="H43" s="51">
        <v>349</v>
      </c>
      <c r="I43" s="52">
        <v>-51.928374655647382</v>
      </c>
      <c r="J43" s="52">
        <v>48.071625344352618</v>
      </c>
      <c r="K43" s="52">
        <v>141.19601328903656</v>
      </c>
      <c r="L43" s="38"/>
      <c r="M43" s="168"/>
      <c r="N43" s="48"/>
      <c r="O43" s="33"/>
      <c r="P43" s="33">
        <v>2281</v>
      </c>
      <c r="Q43" s="33">
        <v>2513</v>
      </c>
      <c r="R43" s="33">
        <v>2637</v>
      </c>
      <c r="S43" s="48">
        <v>2122</v>
      </c>
      <c r="T43" s="48">
        <v>2030</v>
      </c>
      <c r="U43" s="48"/>
      <c r="V43" s="33"/>
      <c r="W43" s="33"/>
      <c r="X43" s="33"/>
      <c r="Y43" s="33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">
      <c r="A44" s="35"/>
      <c r="B44" s="219" t="s">
        <v>60</v>
      </c>
      <c r="C44" s="50">
        <v>2404</v>
      </c>
      <c r="D44" s="50">
        <v>2295</v>
      </c>
      <c r="E44" s="50">
        <v>1278</v>
      </c>
      <c r="F44" s="50">
        <v>1376</v>
      </c>
      <c r="G44" s="50">
        <v>2008</v>
      </c>
      <c r="H44" s="51">
        <v>1685</v>
      </c>
      <c r="I44" s="52">
        <v>-16.085657370517925</v>
      </c>
      <c r="J44" s="52">
        <v>83.914342629482078</v>
      </c>
      <c r="K44" s="52">
        <v>45.930232558139529</v>
      </c>
      <c r="L44" s="38"/>
      <c r="M44" s="168"/>
      <c r="N44" s="48"/>
      <c r="O44" s="33"/>
      <c r="P44" s="33">
        <v>487</v>
      </c>
      <c r="Q44" s="33">
        <v>99</v>
      </c>
      <c r="R44" s="33">
        <v>195</v>
      </c>
      <c r="S44" s="48">
        <v>475</v>
      </c>
      <c r="T44" s="48">
        <v>827</v>
      </c>
      <c r="U44" s="48"/>
      <c r="V44" s="33"/>
      <c r="W44" s="33"/>
      <c r="X44" s="33"/>
      <c r="Y44" s="33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2">
      <c r="A45" s="35"/>
      <c r="B45" s="219" t="s">
        <v>61</v>
      </c>
      <c r="C45" s="50">
        <v>132</v>
      </c>
      <c r="D45" s="50">
        <v>142</v>
      </c>
      <c r="E45" s="50">
        <v>0</v>
      </c>
      <c r="F45" s="50">
        <v>191</v>
      </c>
      <c r="G45" s="50">
        <v>450</v>
      </c>
      <c r="H45" s="51">
        <v>674</v>
      </c>
      <c r="I45" s="52">
        <v>49.777777777777786</v>
      </c>
      <c r="J45" s="52">
        <v>149.7777777777778</v>
      </c>
      <c r="K45" s="52">
        <v>135.60209424083772</v>
      </c>
      <c r="L45" s="38"/>
      <c r="M45" s="168"/>
      <c r="N45" s="48"/>
      <c r="O45" s="33"/>
      <c r="P45" s="33">
        <v>1511</v>
      </c>
      <c r="Q45" s="33">
        <v>1170</v>
      </c>
      <c r="R45" s="33">
        <v>1466</v>
      </c>
      <c r="S45" s="48">
        <v>2893</v>
      </c>
      <c r="T45" s="48">
        <v>2043</v>
      </c>
      <c r="U45" s="48"/>
      <c r="V45" s="33"/>
      <c r="W45" s="33"/>
      <c r="X45" s="33"/>
      <c r="Y45" s="33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x14ac:dyDescent="0.2">
      <c r="A46" s="35"/>
      <c r="B46" s="219" t="s">
        <v>62</v>
      </c>
      <c r="C46" s="50">
        <v>4066</v>
      </c>
      <c r="D46" s="50">
        <v>4515</v>
      </c>
      <c r="E46" s="50">
        <v>4764</v>
      </c>
      <c r="F46" s="50">
        <v>3710</v>
      </c>
      <c r="G46" s="50">
        <v>4131</v>
      </c>
      <c r="H46" s="51">
        <v>5521</v>
      </c>
      <c r="I46" s="52">
        <v>33.64802711207939</v>
      </c>
      <c r="J46" s="52">
        <v>133.6480271120794</v>
      </c>
      <c r="K46" s="52">
        <v>11.347708894878705</v>
      </c>
      <c r="L46" s="38"/>
      <c r="M46" s="168"/>
      <c r="N46" s="48" t="s">
        <v>63</v>
      </c>
      <c r="O46" s="33"/>
      <c r="P46" s="33">
        <v>2153</v>
      </c>
      <c r="Q46" s="33">
        <v>1949</v>
      </c>
      <c r="R46" s="33">
        <v>2132</v>
      </c>
      <c r="S46" s="48">
        <v>2364</v>
      </c>
      <c r="T46" s="48">
        <v>1895</v>
      </c>
      <c r="U46" s="48"/>
      <c r="V46" s="33"/>
      <c r="W46" s="33"/>
      <c r="X46" s="33"/>
      <c r="Y46" s="33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2">
      <c r="A47" s="35"/>
      <c r="B47" s="219" t="s">
        <v>63</v>
      </c>
      <c r="C47" s="50">
        <v>1978</v>
      </c>
      <c r="D47" s="50">
        <v>1293</v>
      </c>
      <c r="E47" s="50">
        <v>1954</v>
      </c>
      <c r="F47" s="50">
        <v>1293</v>
      </c>
      <c r="G47" s="50">
        <v>2011</v>
      </c>
      <c r="H47" s="51">
        <v>2456</v>
      </c>
      <c r="I47" s="52">
        <v>22.128294380905022</v>
      </c>
      <c r="J47" s="52">
        <v>122.12829438090502</v>
      </c>
      <c r="K47" s="52">
        <v>55.529775715390571</v>
      </c>
      <c r="L47" s="38"/>
      <c r="M47" s="168"/>
      <c r="N47" s="48" t="s">
        <v>64</v>
      </c>
      <c r="O47" s="33">
        <v>8624</v>
      </c>
      <c r="P47" s="33">
        <v>9080</v>
      </c>
      <c r="Q47" s="33">
        <v>10782</v>
      </c>
      <c r="R47" s="33">
        <v>7623</v>
      </c>
      <c r="S47" s="48">
        <v>7237</v>
      </c>
      <c r="T47" s="48">
        <v>5035</v>
      </c>
      <c r="U47" s="48"/>
      <c r="V47" s="33"/>
      <c r="W47" s="33"/>
      <c r="X47" s="33"/>
      <c r="Y47" s="33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2">
      <c r="A48" s="35"/>
      <c r="B48" s="219" t="s">
        <v>64</v>
      </c>
      <c r="C48" s="50">
        <v>4887</v>
      </c>
      <c r="D48" s="50">
        <v>6376</v>
      </c>
      <c r="E48" s="50">
        <v>5496</v>
      </c>
      <c r="F48" s="50">
        <v>4836</v>
      </c>
      <c r="G48" s="50">
        <v>3227</v>
      </c>
      <c r="H48" s="51">
        <v>3783</v>
      </c>
      <c r="I48" s="52">
        <v>17.229625038735662</v>
      </c>
      <c r="J48" s="52">
        <v>117.22962503873566</v>
      </c>
      <c r="K48" s="52">
        <v>-33.271298593879237</v>
      </c>
      <c r="L48" s="38"/>
      <c r="M48" s="168"/>
      <c r="N48" s="48" t="s">
        <v>65</v>
      </c>
      <c r="O48" s="33"/>
      <c r="P48" s="33">
        <v>227</v>
      </c>
      <c r="Q48" s="33">
        <v>32</v>
      </c>
      <c r="R48" s="33">
        <v>48</v>
      </c>
      <c r="S48" s="48">
        <v>67</v>
      </c>
      <c r="T48" s="48">
        <v>118</v>
      </c>
      <c r="U48" s="48"/>
      <c r="V48" s="33"/>
      <c r="W48" s="33"/>
      <c r="X48" s="33"/>
      <c r="Y48" s="33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2">
      <c r="A49" s="35"/>
      <c r="B49" s="219" t="s">
        <v>65</v>
      </c>
      <c r="C49" s="50">
        <v>38</v>
      </c>
      <c r="D49" s="50">
        <v>54</v>
      </c>
      <c r="E49" s="50">
        <v>0</v>
      </c>
      <c r="F49" s="50">
        <v>46</v>
      </c>
      <c r="G49" s="50">
        <v>54</v>
      </c>
      <c r="H49" s="51">
        <v>144</v>
      </c>
      <c r="I49" s="52">
        <v>166.66666666666666</v>
      </c>
      <c r="J49" s="52">
        <v>266.66666666666663</v>
      </c>
      <c r="K49" s="52">
        <v>17.391304347826097</v>
      </c>
      <c r="L49" s="38"/>
      <c r="M49" s="168"/>
      <c r="N49" s="48" t="s">
        <v>66</v>
      </c>
      <c r="O49" s="33"/>
      <c r="P49" s="33">
        <v>1845</v>
      </c>
      <c r="Q49" s="33">
        <v>1083</v>
      </c>
      <c r="R49" s="33">
        <v>1220</v>
      </c>
      <c r="S49" s="48">
        <v>2367</v>
      </c>
      <c r="T49" s="48">
        <v>3424</v>
      </c>
      <c r="U49" s="48"/>
      <c r="V49" s="33"/>
      <c r="W49" s="33"/>
      <c r="X49" s="33"/>
      <c r="Y49" s="33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2">
      <c r="A50" s="35"/>
      <c r="B50" s="219" t="s">
        <v>66</v>
      </c>
      <c r="C50" s="50">
        <v>2257</v>
      </c>
      <c r="D50" s="50">
        <v>2517</v>
      </c>
      <c r="E50" s="50">
        <v>0</v>
      </c>
      <c r="F50" s="50">
        <v>2812</v>
      </c>
      <c r="G50" s="50">
        <v>4568</v>
      </c>
      <c r="H50" s="51">
        <v>4475</v>
      </c>
      <c r="I50" s="52">
        <v>-2.0359019264448386</v>
      </c>
      <c r="J50" s="52">
        <v>97.964098073555164</v>
      </c>
      <c r="K50" s="52">
        <v>62.446657183499291</v>
      </c>
      <c r="L50" s="38"/>
      <c r="M50" s="168"/>
      <c r="N50" s="48"/>
      <c r="O50" s="48"/>
      <c r="P50" s="48"/>
      <c r="Q50" s="48"/>
      <c r="R50" s="48"/>
      <c r="S50" s="48"/>
      <c r="T50" s="48"/>
      <c r="U50" s="48"/>
      <c r="V50" s="33"/>
      <c r="W50" s="33"/>
      <c r="X50" s="33"/>
      <c r="Y50" s="3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63" customFormat="1" ht="9.75" customHeight="1" x14ac:dyDescent="0.25">
      <c r="A51" s="1"/>
      <c r="C51" s="70"/>
      <c r="D51" s="70"/>
      <c r="E51" s="70"/>
      <c r="F51" s="71"/>
      <c r="G51" s="71"/>
      <c r="H51" s="71"/>
      <c r="I51" s="72"/>
      <c r="J51" s="72"/>
      <c r="L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39" s="63" customFormat="1" ht="15.75" customHeight="1" x14ac:dyDescent="0.2">
      <c r="A52" s="1"/>
      <c r="B52" s="41" t="s">
        <v>3</v>
      </c>
      <c r="C52" s="73"/>
      <c r="D52" s="60">
        <f>IF(OR(OR(D38=0,C38=0),D38=""),"",(D38/C38-1)*100)</f>
        <v>4.4432336041212661</v>
      </c>
      <c r="E52" s="60">
        <f>IF(OR(OR(E38=0,D38=0),E38=""),"",(E38/D38-1)*100)</f>
        <v>-32.283613943561775</v>
      </c>
      <c r="F52" s="60">
        <f>IF(OR(OR(F38=0,E38=0),F38=""),"",(F38/E38-1)*100)</f>
        <v>35.663258159406077</v>
      </c>
      <c r="G52" s="60">
        <f>IF(OR(OR(G38=0,F38=0),G38=""),"",(G38/F38-1)*100)</f>
        <v>26.866288074341771</v>
      </c>
      <c r="H52" s="74">
        <f>IF(OR(OR(H38=0,G38=0),H38=""),"",(H38/G38-1)*100)</f>
        <v>11.699357044030268</v>
      </c>
      <c r="I52" s="72"/>
      <c r="J52" s="72"/>
      <c r="L52" s="65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39" s="63" customFormat="1" x14ac:dyDescent="0.25">
      <c r="A53" s="1"/>
      <c r="C53" s="70"/>
      <c r="D53" s="70"/>
      <c r="E53" s="70"/>
      <c r="F53" s="71"/>
      <c r="G53" s="71"/>
      <c r="H53" s="71"/>
      <c r="I53" s="72"/>
      <c r="J53" s="72"/>
      <c r="L53" s="65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39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39" s="63" customFormat="1" x14ac:dyDescent="0.25">
      <c r="A55" s="390" t="s">
        <v>196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181"/>
    </row>
    <row r="56" spans="1:39" s="63" customFormat="1" x14ac:dyDescent="0.25">
      <c r="A56" s="390" t="s">
        <v>197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39" s="63" customFormat="1" x14ac:dyDescent="0.25">
      <c r="A57" s="252" t="s">
        <v>182</v>
      </c>
      <c r="B57" s="170"/>
      <c r="C57" s="75"/>
      <c r="D57" s="75"/>
      <c r="E57" s="75"/>
      <c r="F57" s="76"/>
      <c r="G57" s="76"/>
      <c r="H57" s="76"/>
      <c r="I57" s="77"/>
      <c r="J57" s="77"/>
      <c r="K57" s="78"/>
      <c r="L57" s="79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1:39" s="63" customFormat="1" x14ac:dyDescent="0.25">
      <c r="A58" s="80"/>
      <c r="C58" s="70"/>
      <c r="D58" s="70"/>
      <c r="E58" s="70"/>
      <c r="F58" s="71"/>
      <c r="G58" s="71"/>
      <c r="H58" s="71"/>
      <c r="I58" s="72"/>
      <c r="J58" s="72"/>
    </row>
    <row r="59" spans="1:39" s="63" customFormat="1" x14ac:dyDescent="0.25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1:39" s="63" customFormat="1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2"/>
    </row>
    <row r="61" spans="1:39" s="63" customFormat="1" x14ac:dyDescent="0.25"/>
    <row r="62" spans="1:39" s="63" customFormat="1" x14ac:dyDescent="0.25"/>
    <row r="63" spans="1:39" s="63" customFormat="1" x14ac:dyDescent="0.25">
      <c r="C63" s="81"/>
      <c r="D63" s="81"/>
      <c r="E63" s="81"/>
      <c r="F63" s="81"/>
      <c r="G63" s="81"/>
      <c r="H63" s="81"/>
    </row>
    <row r="64" spans="1:39" s="63" customFormat="1" x14ac:dyDescent="0.25">
      <c r="C64" s="81"/>
      <c r="D64" s="81"/>
      <c r="E64" s="81"/>
      <c r="F64" s="81"/>
      <c r="G64" s="81"/>
      <c r="H64" s="81"/>
    </row>
    <row r="65" spans="2:9" s="3" customFormat="1" x14ac:dyDescent="0.2">
      <c r="G65" s="85"/>
      <c r="H65" s="86"/>
      <c r="I65" s="83"/>
    </row>
    <row r="66" spans="2:9" s="3" customFormat="1" x14ac:dyDescent="0.2">
      <c r="B66" s="85"/>
      <c r="C66" s="86"/>
      <c r="D66" s="83"/>
    </row>
    <row r="67" spans="2:9" s="3" customFormat="1" x14ac:dyDescent="0.2">
      <c r="B67" s="85"/>
      <c r="C67" s="86"/>
      <c r="D67" s="83"/>
    </row>
    <row r="68" spans="2:9" s="3" customFormat="1" x14ac:dyDescent="0.2">
      <c r="B68" s="85"/>
      <c r="C68" s="86"/>
      <c r="D68" s="83"/>
    </row>
    <row r="69" spans="2:9" s="3" customFormat="1" x14ac:dyDescent="0.2">
      <c r="B69" s="85"/>
      <c r="C69" s="86"/>
      <c r="D69" s="83"/>
    </row>
    <row r="70" spans="2:9" s="3" customFormat="1" x14ac:dyDescent="0.2">
      <c r="B70" s="85"/>
      <c r="C70" s="86"/>
      <c r="D70" s="83"/>
    </row>
    <row r="71" spans="2:9" s="3" customFormat="1" x14ac:dyDescent="0.2">
      <c r="B71" s="85"/>
      <c r="C71" s="86"/>
      <c r="D71" s="83"/>
    </row>
    <row r="72" spans="2:9" s="3" customFormat="1" x14ac:dyDescent="0.2">
      <c r="B72" s="85"/>
      <c r="C72" s="86"/>
      <c r="D72" s="83"/>
      <c r="E72" s="84"/>
    </row>
    <row r="73" spans="2:9" s="3" customFormat="1" x14ac:dyDescent="0.2">
      <c r="B73" s="85"/>
      <c r="C73" s="86"/>
      <c r="D73" s="83"/>
      <c r="E73" s="84"/>
    </row>
    <row r="74" spans="2:9" s="3" customFormat="1" x14ac:dyDescent="0.2">
      <c r="B74" s="85"/>
      <c r="C74" s="86"/>
      <c r="D74" s="83"/>
      <c r="E74" s="84"/>
    </row>
    <row r="75" spans="2:9" s="3" customFormat="1" x14ac:dyDescent="0.2">
      <c r="B75" s="85"/>
      <c r="C75" s="86"/>
      <c r="D75" s="83"/>
      <c r="E75" s="84"/>
    </row>
    <row r="76" spans="2:9" s="3" customFormat="1" x14ac:dyDescent="0.2">
      <c r="B76" s="85"/>
      <c r="C76" s="86"/>
      <c r="D76" s="83"/>
      <c r="E76" s="84"/>
    </row>
    <row r="77" spans="2:9" s="3" customFormat="1" x14ac:dyDescent="0.2">
      <c r="B77" s="85"/>
      <c r="C77" s="86"/>
      <c r="D77" s="83"/>
      <c r="E77" s="84"/>
    </row>
    <row r="78" spans="2:9" s="3" customFormat="1" x14ac:dyDescent="0.2">
      <c r="B78" s="85"/>
      <c r="C78" s="86"/>
      <c r="D78" s="83"/>
      <c r="E78" s="84"/>
    </row>
    <row r="79" spans="2:9" s="3" customFormat="1" x14ac:dyDescent="0.2">
      <c r="B79" s="85"/>
      <c r="C79" s="86"/>
      <c r="D79" s="83"/>
      <c r="E79" s="84"/>
    </row>
    <row r="80" spans="2:9" s="3" customFormat="1" x14ac:dyDescent="0.2">
      <c r="B80" s="85"/>
      <c r="C80" s="86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3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7"/>
      <c r="D93" s="88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4:5" s="3" customFormat="1" x14ac:dyDescent="0.2">
      <c r="D145" s="88"/>
      <c r="E145" s="84"/>
    </row>
    <row r="146" spans="4:5" s="3" customFormat="1" x14ac:dyDescent="0.2">
      <c r="D146" s="88"/>
      <c r="E146" s="84"/>
    </row>
    <row r="147" spans="4:5" s="3" customFormat="1" x14ac:dyDescent="0.2">
      <c r="D147" s="88"/>
      <c r="E147" s="84"/>
    </row>
    <row r="148" spans="4:5" s="3" customFormat="1" x14ac:dyDescent="0.2">
      <c r="D148" s="88"/>
      <c r="E148" s="84"/>
    </row>
    <row r="149" spans="4:5" s="3" customFormat="1" x14ac:dyDescent="0.2">
      <c r="D149" s="88"/>
      <c r="E149" s="84"/>
    </row>
    <row r="150" spans="4:5" s="3" customFormat="1" x14ac:dyDescent="0.2">
      <c r="D150" s="88"/>
      <c r="E150" s="84"/>
    </row>
    <row r="151" spans="4:5" s="3" customFormat="1" x14ac:dyDescent="0.2"/>
    <row r="152" spans="4:5" s="3" customFormat="1" x14ac:dyDescent="0.2"/>
    <row r="153" spans="4:5" s="3" customFormat="1" x14ac:dyDescent="0.2"/>
    <row r="154" spans="4:5" s="3" customFormat="1" x14ac:dyDescent="0.2"/>
    <row r="155" spans="4:5" s="3" customFormat="1" x14ac:dyDescent="0.2"/>
    <row r="156" spans="4:5" s="3" customFormat="1" x14ac:dyDescent="0.2"/>
  </sheetData>
  <sortState xmlns:xlrd2="http://schemas.microsoft.com/office/spreadsheetml/2017/richdata2" ref="B38:H49">
    <sortCondition descending="1" ref="H38:H49"/>
  </sortState>
  <mergeCells count="9">
    <mergeCell ref="A55:K55"/>
    <mergeCell ref="A56:K56"/>
    <mergeCell ref="T12:Y12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6">
    <tabColor rgb="FF002060"/>
  </sheetPr>
  <dimension ref="A1:AJ170"/>
  <sheetViews>
    <sheetView zoomScale="80" zoomScaleNormal="8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4.7109375" style="34" customWidth="1"/>
    <col min="9" max="9" width="11.7109375" style="34" customWidth="1"/>
    <col min="10" max="10" width="12.28515625" style="34" customWidth="1"/>
    <col min="11" max="11" width="12" style="34" customWidth="1"/>
    <col min="12" max="12" width="1.85546875" style="34" customWidth="1"/>
    <col min="13" max="13" width="11.42578125" style="7"/>
    <col min="14" max="14" width="13" style="3" customWidth="1"/>
    <col min="15" max="31" width="11.42578125" style="3"/>
    <col min="32" max="36" width="11.42578125" style="33"/>
    <col min="37" max="16384" width="11.42578125" style="34"/>
  </cols>
  <sheetData>
    <row r="1" spans="1:3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28.5" customHeight="1" x14ac:dyDescent="0.2">
      <c r="A9" s="35"/>
      <c r="B9" s="36"/>
      <c r="C9" s="384" t="s">
        <v>155</v>
      </c>
      <c r="D9" s="384"/>
      <c r="E9" s="384"/>
      <c r="F9" s="384"/>
      <c r="G9" s="384"/>
      <c r="H9" s="384"/>
      <c r="I9" s="384"/>
      <c r="J9" s="384"/>
      <c r="K9" s="384"/>
      <c r="L9" s="38"/>
      <c r="M9" s="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x14ac:dyDescent="0.2">
      <c r="A10" s="35"/>
      <c r="B10" s="36"/>
      <c r="C10" s="381" t="str">
        <f>'Área proceso vivienda'!$C$10</f>
        <v>metros cuadrados, II trimestre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15.75" customHeight="1" x14ac:dyDescent="0.2">
      <c r="A12" s="35"/>
      <c r="C12" s="395" t="s">
        <v>1</v>
      </c>
      <c r="D12" s="395"/>
      <c r="E12" s="395"/>
      <c r="F12" s="395"/>
      <c r="G12" s="395"/>
      <c r="H12" s="395"/>
      <c r="I12" s="396" t="str">
        <f>'Unidades proceso vivienda'!I12</f>
        <v>% Cambio   '23/'22</v>
      </c>
      <c r="J12" s="396" t="str">
        <f>'Unidades proceso vivienda'!J12</f>
        <v>'23 como % de '22</v>
      </c>
      <c r="K12" s="396" t="str">
        <f>'Unidades proceso vivienda'!K12</f>
        <v>% Cambio   '22/'21</v>
      </c>
      <c r="L12" s="38"/>
      <c r="M12" s="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2">
      <c r="A13" s="35"/>
      <c r="B13" s="41"/>
      <c r="C13" s="42">
        <f>'Área proceso vivienda'!C13</f>
        <v>2018</v>
      </c>
      <c r="D13" s="42">
        <f>'Área proceso vivienda'!D13</f>
        <v>2019</v>
      </c>
      <c r="E13" s="42">
        <f>'Área proceso vivienda'!E13</f>
        <v>2020</v>
      </c>
      <c r="F13" s="42">
        <f>'Área proceso vivienda'!F13</f>
        <v>2021</v>
      </c>
      <c r="G13" s="42">
        <f>'Área proceso vivienda'!G13</f>
        <v>2022</v>
      </c>
      <c r="H13" s="42">
        <f>'Área proceso vivienda'!H13</f>
        <v>2023</v>
      </c>
      <c r="I13" s="396"/>
      <c r="J13" s="396"/>
      <c r="K13" s="396"/>
      <c r="L13" s="38"/>
      <c r="M13" s="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x14ac:dyDescent="0.2">
      <c r="A15" s="35"/>
      <c r="B15" s="44" t="s">
        <v>31</v>
      </c>
      <c r="C15" s="45">
        <f t="shared" ref="C15:H15" si="0">SUM(C16:C34)</f>
        <v>517634</v>
      </c>
      <c r="D15" s="45">
        <f t="shared" si="0"/>
        <v>536435</v>
      </c>
      <c r="E15" s="45">
        <f t="shared" si="0"/>
        <v>163020</v>
      </c>
      <c r="F15" s="45">
        <f t="shared" si="0"/>
        <v>791863</v>
      </c>
      <c r="G15" s="45">
        <f t="shared" si="0"/>
        <v>1439141</v>
      </c>
      <c r="H15" s="45">
        <f t="shared" si="0"/>
        <v>1992386</v>
      </c>
      <c r="I15" s="46">
        <f t="shared" ref="I15" si="1">IF(OR(OR(H15=0,G15=0),H15=""),"",(H15/G15-1)*100)</f>
        <v>38.442723819278314</v>
      </c>
      <c r="J15" s="46">
        <f t="shared" ref="J15" si="2">IF(OR(OR(H15=0,G15=0),H15=""),"",H15/G15*100)</f>
        <v>138.44272381927831</v>
      </c>
      <c r="K15" s="46">
        <f t="shared" ref="K15" si="3">IF(OR(OR(F15=0,G15=0),G15=""),"",(G15/F15-1)*100)</f>
        <v>81.741159771324078</v>
      </c>
      <c r="L15" s="38"/>
      <c r="M15" s="168"/>
      <c r="N15" s="87"/>
      <c r="O15" s="87"/>
      <c r="P15" s="87"/>
      <c r="Q15" s="87"/>
      <c r="R15" s="8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x14ac:dyDescent="0.2">
      <c r="A16" s="35"/>
      <c r="B16" s="21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7049</v>
      </c>
      <c r="H16" s="51">
        <v>20045</v>
      </c>
      <c r="I16" s="52">
        <v>184.36657681940702</v>
      </c>
      <c r="J16" s="52">
        <v>284.36657681940704</v>
      </c>
      <c r="K16" s="52" t="s">
        <v>6</v>
      </c>
      <c r="L16" s="38"/>
      <c r="M16" s="168"/>
      <c r="N16" s="87"/>
      <c r="O16" s="87"/>
      <c r="P16" s="87"/>
      <c r="Q16" s="87"/>
      <c r="R16" s="8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x14ac:dyDescent="0.2">
      <c r="A17" s="35"/>
      <c r="B17" s="219" t="s">
        <v>23</v>
      </c>
      <c r="C17" s="50">
        <v>2860</v>
      </c>
      <c r="D17" s="50">
        <v>2860</v>
      </c>
      <c r="E17" s="50">
        <v>3976</v>
      </c>
      <c r="F17" s="50">
        <v>1459</v>
      </c>
      <c r="G17" s="50">
        <v>2000</v>
      </c>
      <c r="H17" s="51">
        <v>65093</v>
      </c>
      <c r="I17" s="52">
        <v>3154.65</v>
      </c>
      <c r="J17" s="52">
        <v>3254.65</v>
      </c>
      <c r="K17" s="52">
        <v>37.080191912268681</v>
      </c>
      <c r="L17" s="38"/>
      <c r="M17" s="168"/>
      <c r="N17" s="87"/>
      <c r="O17" s="87"/>
      <c r="P17" s="87"/>
      <c r="Q17" s="87"/>
      <c r="R17" s="8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x14ac:dyDescent="0.2">
      <c r="A18" s="35"/>
      <c r="B18" s="219" t="s">
        <v>18</v>
      </c>
      <c r="C18" s="50">
        <v>157765</v>
      </c>
      <c r="D18" s="50">
        <v>78136</v>
      </c>
      <c r="E18" s="50">
        <v>0</v>
      </c>
      <c r="F18" s="50">
        <v>111483</v>
      </c>
      <c r="G18" s="50">
        <v>117060</v>
      </c>
      <c r="H18" s="51">
        <v>105370</v>
      </c>
      <c r="I18" s="52">
        <v>-9.986331795660341</v>
      </c>
      <c r="J18" s="52">
        <v>90.013668204339652</v>
      </c>
      <c r="K18" s="52">
        <v>5.002556443583317</v>
      </c>
      <c r="L18" s="38"/>
      <c r="M18" s="168"/>
      <c r="N18" s="87"/>
      <c r="O18" s="87"/>
      <c r="P18" s="87"/>
      <c r="Q18" s="87"/>
      <c r="R18" s="8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x14ac:dyDescent="0.2">
      <c r="A19" s="35"/>
      <c r="B19" s="219" t="s">
        <v>13</v>
      </c>
      <c r="C19" s="50">
        <v>0</v>
      </c>
      <c r="D19" s="50">
        <v>0</v>
      </c>
      <c r="E19" s="50">
        <v>580</v>
      </c>
      <c r="F19" s="50">
        <v>0</v>
      </c>
      <c r="G19" s="50">
        <v>148</v>
      </c>
      <c r="H19" s="51">
        <v>290</v>
      </c>
      <c r="I19" s="52">
        <v>95.945945945945937</v>
      </c>
      <c r="J19" s="52">
        <v>195.94594594594594</v>
      </c>
      <c r="K19" s="52" t="s">
        <v>6</v>
      </c>
      <c r="L19" s="38"/>
      <c r="M19" s="95"/>
      <c r="N19" s="87"/>
      <c r="O19" s="87"/>
      <c r="P19" s="87"/>
      <c r="Q19" s="87"/>
      <c r="R19" s="8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x14ac:dyDescent="0.2">
      <c r="A20" s="35"/>
      <c r="B20" s="219" t="s">
        <v>30</v>
      </c>
      <c r="C20" s="50">
        <v>59906</v>
      </c>
      <c r="D20" s="50">
        <v>91112</v>
      </c>
      <c r="E20" s="50">
        <v>0</v>
      </c>
      <c r="F20" s="50">
        <v>78383</v>
      </c>
      <c r="G20" s="50">
        <v>172736</v>
      </c>
      <c r="H20" s="51">
        <v>172915</v>
      </c>
      <c r="I20" s="52">
        <v>0.10362634309002416</v>
      </c>
      <c r="J20" s="52">
        <v>100.10362634309003</v>
      </c>
      <c r="K20" s="52">
        <v>120.37431585930625</v>
      </c>
      <c r="L20" s="38"/>
      <c r="M20" s="95"/>
      <c r="N20" s="87"/>
      <c r="O20" s="87"/>
      <c r="P20" s="87"/>
      <c r="Q20" s="87"/>
      <c r="R20" s="8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x14ac:dyDescent="0.2">
      <c r="A21" s="35"/>
      <c r="B21" s="219" t="s">
        <v>21</v>
      </c>
      <c r="C21" s="50">
        <v>2066</v>
      </c>
      <c r="D21" s="50">
        <v>20258</v>
      </c>
      <c r="E21" s="50">
        <v>40105</v>
      </c>
      <c r="F21" s="50">
        <v>33863</v>
      </c>
      <c r="G21" s="50">
        <v>25624</v>
      </c>
      <c r="H21" s="51">
        <v>32461</v>
      </c>
      <c r="I21" s="52">
        <v>26.682016859194512</v>
      </c>
      <c r="J21" s="52">
        <v>126.68201685919452</v>
      </c>
      <c r="K21" s="52">
        <v>-24.33039010129049</v>
      </c>
      <c r="L21" s="38"/>
      <c r="M21" s="95"/>
      <c r="N21" s="87"/>
      <c r="O21" s="87"/>
      <c r="P21" s="87"/>
      <c r="Q21" s="87"/>
      <c r="R21" s="8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x14ac:dyDescent="0.2">
      <c r="A22" s="35"/>
      <c r="B22" s="219" t="s">
        <v>20</v>
      </c>
      <c r="C22" s="50">
        <v>22674</v>
      </c>
      <c r="D22" s="50">
        <v>37638</v>
      </c>
      <c r="E22" s="50">
        <v>61121</v>
      </c>
      <c r="F22" s="50">
        <v>167104</v>
      </c>
      <c r="G22" s="50">
        <v>335067</v>
      </c>
      <c r="H22" s="51">
        <v>358169</v>
      </c>
      <c r="I22" s="52">
        <v>6.8947404548940883</v>
      </c>
      <c r="J22" s="52">
        <v>106.89474045489409</v>
      </c>
      <c r="K22" s="52">
        <v>100.51405112983529</v>
      </c>
      <c r="L22" s="38"/>
      <c r="M22" s="95"/>
      <c r="N22" s="87"/>
      <c r="O22" s="87"/>
      <c r="P22" s="87"/>
      <c r="Q22" s="87"/>
      <c r="R22" s="8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x14ac:dyDescent="0.2">
      <c r="A23" s="35"/>
      <c r="B23" s="219" t="s">
        <v>19</v>
      </c>
      <c r="C23" s="50">
        <v>12647</v>
      </c>
      <c r="D23" s="50">
        <v>36642</v>
      </c>
      <c r="E23" s="50">
        <v>0</v>
      </c>
      <c r="F23" s="50">
        <v>53275</v>
      </c>
      <c r="G23" s="50">
        <v>150622</v>
      </c>
      <c r="H23" s="51">
        <v>230452</v>
      </c>
      <c r="I23" s="52">
        <v>53.000225730636963</v>
      </c>
      <c r="J23" s="52">
        <v>153.00022573063697</v>
      </c>
      <c r="K23" s="52">
        <v>182.72548099483811</v>
      </c>
      <c r="L23" s="38"/>
      <c r="M23" s="95"/>
      <c r="N23" s="87"/>
      <c r="O23" s="87"/>
      <c r="P23" s="87"/>
      <c r="Q23" s="87"/>
      <c r="R23" s="8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x14ac:dyDescent="0.2">
      <c r="A24" s="35"/>
      <c r="B24" s="219" t="s">
        <v>25</v>
      </c>
      <c r="C24" s="50">
        <v>1966</v>
      </c>
      <c r="D24" s="50">
        <v>750</v>
      </c>
      <c r="E24" s="50">
        <v>14716</v>
      </c>
      <c r="F24" s="50">
        <v>35764</v>
      </c>
      <c r="G24" s="50">
        <v>69059</v>
      </c>
      <c r="H24" s="51">
        <v>77104</v>
      </c>
      <c r="I24" s="52">
        <v>11.649459158111174</v>
      </c>
      <c r="J24" s="52">
        <v>111.64945915811117</v>
      </c>
      <c r="K24" s="52">
        <v>93.09640979756179</v>
      </c>
      <c r="L24" s="38"/>
      <c r="M24" s="95"/>
      <c r="N24" s="87"/>
      <c r="O24" s="87"/>
      <c r="P24" s="87"/>
      <c r="Q24" s="87"/>
      <c r="R24" s="8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x14ac:dyDescent="0.2">
      <c r="A25" s="35"/>
      <c r="B25" s="219" t="s">
        <v>27</v>
      </c>
      <c r="C25" s="50">
        <v>0</v>
      </c>
      <c r="D25" s="50">
        <v>0</v>
      </c>
      <c r="E25" s="50">
        <v>1670</v>
      </c>
      <c r="F25" s="50">
        <v>35713</v>
      </c>
      <c r="G25" s="50">
        <v>103046</v>
      </c>
      <c r="H25" s="51">
        <v>97376</v>
      </c>
      <c r="I25" s="52">
        <v>-5.5023969877530448</v>
      </c>
      <c r="J25" s="52">
        <v>94.497603012246955</v>
      </c>
      <c r="K25" s="52">
        <v>188.53918741074679</v>
      </c>
      <c r="L25" s="38"/>
      <c r="M25" s="95"/>
      <c r="N25" s="87"/>
      <c r="O25" s="87"/>
      <c r="P25" s="87"/>
      <c r="Q25" s="87"/>
      <c r="R25" s="8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x14ac:dyDescent="0.2">
      <c r="A26" s="35"/>
      <c r="B26" s="219" t="s">
        <v>29</v>
      </c>
      <c r="C26" s="50">
        <v>14891</v>
      </c>
      <c r="D26" s="50">
        <v>10948</v>
      </c>
      <c r="E26" s="50">
        <v>0</v>
      </c>
      <c r="F26" s="50">
        <v>42792</v>
      </c>
      <c r="G26" s="50">
        <v>33544</v>
      </c>
      <c r="H26" s="51">
        <v>54932</v>
      </c>
      <c r="I26" s="52">
        <v>63.761030288576201</v>
      </c>
      <c r="J26" s="52">
        <v>163.76103028857619</v>
      </c>
      <c r="K26" s="52">
        <v>-21.611516171246958</v>
      </c>
      <c r="L26" s="38"/>
      <c r="M26" s="95"/>
      <c r="N26" s="87"/>
      <c r="O26" s="87"/>
      <c r="P26" s="87"/>
      <c r="Q26" s="87"/>
      <c r="R26" s="8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x14ac:dyDescent="0.2">
      <c r="A27" s="35"/>
      <c r="B27" s="219" t="s">
        <v>15</v>
      </c>
      <c r="C27" s="50">
        <v>90959</v>
      </c>
      <c r="D27" s="50">
        <v>75849</v>
      </c>
      <c r="E27" s="50">
        <v>0</v>
      </c>
      <c r="F27" s="50">
        <v>25991</v>
      </c>
      <c r="G27" s="50">
        <v>33151</v>
      </c>
      <c r="H27" s="51">
        <v>47354</v>
      </c>
      <c r="I27" s="52">
        <v>42.843353141685014</v>
      </c>
      <c r="J27" s="52">
        <v>142.84335314168501</v>
      </c>
      <c r="K27" s="52">
        <v>27.547997383709742</v>
      </c>
      <c r="L27" s="38"/>
      <c r="M27" s="95"/>
      <c r="N27" s="87"/>
      <c r="O27" s="87"/>
      <c r="P27" s="87"/>
      <c r="Q27" s="87"/>
      <c r="R27" s="8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x14ac:dyDescent="0.2">
      <c r="A28" s="35"/>
      <c r="B28" s="219" t="s">
        <v>14</v>
      </c>
      <c r="C28" s="50">
        <v>2484</v>
      </c>
      <c r="D28" s="50">
        <v>72</v>
      </c>
      <c r="E28" s="50">
        <v>0</v>
      </c>
      <c r="F28" s="50">
        <v>4425</v>
      </c>
      <c r="G28" s="50">
        <v>14900</v>
      </c>
      <c r="H28" s="51">
        <v>31166</v>
      </c>
      <c r="I28" s="52">
        <v>109.16778523489934</v>
      </c>
      <c r="J28" s="52">
        <v>209.16778523489933</v>
      </c>
      <c r="K28" s="52">
        <v>236.72316384180792</v>
      </c>
      <c r="L28" s="38"/>
      <c r="M28" s="95"/>
      <c r="N28" s="87"/>
      <c r="O28" s="87"/>
      <c r="P28" s="87"/>
      <c r="Q28" s="87"/>
      <c r="R28" s="8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x14ac:dyDescent="0.2">
      <c r="A29" s="35"/>
      <c r="B29" s="219" t="s">
        <v>22</v>
      </c>
      <c r="C29" s="50">
        <v>8446</v>
      </c>
      <c r="D29" s="50">
        <v>15747</v>
      </c>
      <c r="E29" s="50">
        <v>30686</v>
      </c>
      <c r="F29" s="50">
        <v>43945</v>
      </c>
      <c r="G29" s="50">
        <v>174977</v>
      </c>
      <c r="H29" s="51">
        <v>264273</v>
      </c>
      <c r="I29" s="52">
        <v>51.032992907639297</v>
      </c>
      <c r="J29" s="52">
        <v>151.03299290763928</v>
      </c>
      <c r="K29" s="52">
        <v>298.17271589486859</v>
      </c>
      <c r="L29" s="38"/>
      <c r="M29" s="95"/>
      <c r="N29" s="87"/>
      <c r="O29" s="87"/>
      <c r="P29" s="87"/>
      <c r="Q29" s="87"/>
      <c r="R29" s="8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x14ac:dyDescent="0.2">
      <c r="A30" s="35"/>
      <c r="B30" s="219" t="s">
        <v>24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4652</v>
      </c>
      <c r="I30" s="52" t="s">
        <v>6</v>
      </c>
      <c r="J30" s="52" t="s">
        <v>6</v>
      </c>
      <c r="K30" s="52" t="s">
        <v>6</v>
      </c>
      <c r="L30" s="38"/>
      <c r="M30" s="95"/>
      <c r="N30" s="87"/>
      <c r="O30" s="87"/>
      <c r="P30" s="87"/>
      <c r="Q30" s="87"/>
      <c r="R30" s="8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x14ac:dyDescent="0.2">
      <c r="A31" s="35"/>
      <c r="B31" s="219" t="s">
        <v>17</v>
      </c>
      <c r="C31" s="50">
        <v>425</v>
      </c>
      <c r="D31" s="50">
        <v>430</v>
      </c>
      <c r="E31" s="50">
        <v>0</v>
      </c>
      <c r="F31" s="50">
        <v>14828</v>
      </c>
      <c r="G31" s="50">
        <v>398</v>
      </c>
      <c r="H31" s="51">
        <v>4990</v>
      </c>
      <c r="I31" s="52">
        <v>1153.7688442211054</v>
      </c>
      <c r="J31" s="52">
        <v>1253.7688442211054</v>
      </c>
      <c r="K31" s="52">
        <v>-97.315888858915571</v>
      </c>
      <c r="L31" s="38"/>
      <c r="M31" s="95"/>
      <c r="N31" s="87"/>
      <c r="O31" s="87"/>
      <c r="P31" s="87"/>
      <c r="Q31" s="87"/>
      <c r="R31" s="8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x14ac:dyDescent="0.2">
      <c r="A32" s="35"/>
      <c r="B32" s="219" t="s">
        <v>12</v>
      </c>
      <c r="C32" s="50">
        <v>667</v>
      </c>
      <c r="D32" s="50">
        <v>738</v>
      </c>
      <c r="E32" s="50">
        <v>675</v>
      </c>
      <c r="F32" s="50">
        <v>49456</v>
      </c>
      <c r="G32" s="50">
        <v>87498</v>
      </c>
      <c r="H32" s="51">
        <v>164231</v>
      </c>
      <c r="I32" s="52">
        <v>87.696861642551838</v>
      </c>
      <c r="J32" s="52">
        <v>187.69686164255182</v>
      </c>
      <c r="K32" s="52">
        <v>76.920899385312197</v>
      </c>
      <c r="L32" s="38"/>
      <c r="M32" s="95"/>
      <c r="N32" s="87"/>
      <c r="O32" s="87"/>
      <c r="P32" s="87"/>
      <c r="Q32" s="87"/>
      <c r="R32" s="8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x14ac:dyDescent="0.2">
      <c r="A33" s="35"/>
      <c r="B33" s="219" t="s">
        <v>16</v>
      </c>
      <c r="C33" s="50">
        <v>50378</v>
      </c>
      <c r="D33" s="50">
        <v>90567</v>
      </c>
      <c r="E33" s="50">
        <v>0</v>
      </c>
      <c r="F33" s="50">
        <v>1205</v>
      </c>
      <c r="G33" s="50">
        <v>55967</v>
      </c>
      <c r="H33" s="51">
        <v>151812</v>
      </c>
      <c r="I33" s="52">
        <v>171.2527024853932</v>
      </c>
      <c r="J33" s="52">
        <v>271.25270248539317</v>
      </c>
      <c r="K33" s="52">
        <v>4544.5643153526971</v>
      </c>
      <c r="L33" s="38"/>
      <c r="M33" s="95"/>
      <c r="N33" s="87"/>
      <c r="O33" s="87"/>
      <c r="P33" s="87"/>
      <c r="Q33" s="87"/>
      <c r="R33" s="8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x14ac:dyDescent="0.2">
      <c r="A34" s="35"/>
      <c r="B34" s="219" t="s">
        <v>91</v>
      </c>
      <c r="C34" s="50">
        <v>89500</v>
      </c>
      <c r="D34" s="50">
        <v>74688</v>
      </c>
      <c r="E34" s="50">
        <v>9491</v>
      </c>
      <c r="F34" s="50">
        <v>92177</v>
      </c>
      <c r="G34" s="50">
        <v>56295</v>
      </c>
      <c r="H34" s="51">
        <v>109701</v>
      </c>
      <c r="I34" s="52">
        <v>94.86810551558753</v>
      </c>
      <c r="J34" s="52">
        <v>194.86810551558753</v>
      </c>
      <c r="K34" s="52">
        <v>-38.927281208978378</v>
      </c>
      <c r="L34" s="38"/>
      <c r="M34" s="95"/>
      <c r="N34" s="87"/>
      <c r="O34" s="87"/>
      <c r="P34" s="87"/>
      <c r="Q34" s="87"/>
      <c r="R34" s="8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9.75" customHeight="1" x14ac:dyDescent="0.2">
      <c r="A35" s="35"/>
      <c r="B35" s="7"/>
      <c r="C35" s="57"/>
      <c r="D35" s="57"/>
      <c r="E35" s="57"/>
      <c r="F35" s="57"/>
      <c r="G35" s="57"/>
      <c r="H35" s="58"/>
      <c r="I35" s="56"/>
      <c r="J35" s="56"/>
      <c r="K35" s="56"/>
      <c r="L35" s="38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x14ac:dyDescent="0.2">
      <c r="A36" s="35"/>
      <c r="B36" s="41" t="s">
        <v>3</v>
      </c>
      <c r="C36" s="59"/>
      <c r="D36" s="60">
        <f>IF(OR(OR(D15=0,C15=0),D15=""),"",(D15/C15-1)*100)</f>
        <v>3.6321029916891012</v>
      </c>
      <c r="E36" s="60">
        <f>IF(OR(OR(E15=0,D15=0),E15=""),"",(E15/D15-1)*100)</f>
        <v>-69.610484028819897</v>
      </c>
      <c r="F36" s="60">
        <f>IF(OR(OR(F15=0,E15=0),F15=""),"",(F15/E15-1)*100)</f>
        <v>385.74592074592078</v>
      </c>
      <c r="G36" s="60">
        <f>IF(OR(OR(G15=0,F15=0),G15=""),"",(G15/F15-1)*100)</f>
        <v>81.741159771324078</v>
      </c>
      <c r="H36" s="61">
        <f>IF(OR(OR(H15=0,G15=0),H15=""),"",(H15/G15-1)*100)</f>
        <v>38.442723819278314</v>
      </c>
      <c r="I36" s="62"/>
      <c r="J36" s="62"/>
      <c r="K36" s="62"/>
      <c r="L36" s="38"/>
      <c r="N36" s="8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x14ac:dyDescent="0.2">
      <c r="A37" s="35"/>
      <c r="B37" s="41"/>
      <c r="C37" s="64"/>
      <c r="D37" s="64"/>
      <c r="E37" s="64"/>
      <c r="F37" s="64"/>
      <c r="G37" s="64"/>
      <c r="H37" s="64"/>
      <c r="I37" s="62"/>
      <c r="J37" s="62"/>
      <c r="K37" s="62"/>
      <c r="L37" s="38"/>
      <c r="O37" s="8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4.25" customHeight="1" x14ac:dyDescent="0.2">
      <c r="A38" s="35"/>
      <c r="B38" s="44" t="s">
        <v>68</v>
      </c>
      <c r="C38" s="45">
        <f t="shared" ref="C38:H38" si="4">SUM(C39:C50)</f>
        <v>558592</v>
      </c>
      <c r="D38" s="45">
        <f t="shared" si="4"/>
        <v>745872</v>
      </c>
      <c r="E38" s="45">
        <f t="shared" si="4"/>
        <v>559269</v>
      </c>
      <c r="F38" s="45">
        <f t="shared" si="4"/>
        <v>678253</v>
      </c>
      <c r="G38" s="45">
        <f t="shared" si="4"/>
        <v>849207</v>
      </c>
      <c r="H38" s="45">
        <f t="shared" si="4"/>
        <v>1001205</v>
      </c>
      <c r="I38" s="46">
        <f t="shared" ref="I38" si="5">IF(OR(OR(H38=0,G38=0),H38=""),"",(H38/G38-1)*100)</f>
        <v>17.898816189692269</v>
      </c>
      <c r="J38" s="46">
        <f t="shared" ref="J38" si="6">IF(OR(OR(H38=0,G38=0),H38=""),"",H38/G38*100)</f>
        <v>117.89881618969227</v>
      </c>
      <c r="K38" s="46">
        <f t="shared" ref="K38" si="7">IF(OR(OR(F38=0,G38=0),G38=""),"",(G38/F38-1)*100)</f>
        <v>25.205048853451451</v>
      </c>
      <c r="L38" s="38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2">
      <c r="A39" s="35"/>
      <c r="B39" s="219" t="s">
        <v>55</v>
      </c>
      <c r="C39" s="50">
        <v>581</v>
      </c>
      <c r="D39" s="50">
        <v>15063</v>
      </c>
      <c r="E39" s="50">
        <v>0</v>
      </c>
      <c r="F39" s="50">
        <v>12213</v>
      </c>
      <c r="G39" s="50">
        <v>65036</v>
      </c>
      <c r="H39" s="51">
        <v>15484</v>
      </c>
      <c r="I39" s="52">
        <v>-76.191647702810755</v>
      </c>
      <c r="J39" s="52">
        <v>23.808352297189252</v>
      </c>
      <c r="K39" s="52">
        <v>432.51453369360513</v>
      </c>
      <c r="L39" s="38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x14ac:dyDescent="0.2">
      <c r="A40" s="35"/>
      <c r="B40" s="219" t="s">
        <v>56</v>
      </c>
      <c r="C40" s="50">
        <v>10444</v>
      </c>
      <c r="D40" s="50">
        <v>28202</v>
      </c>
      <c r="E40" s="50">
        <v>0</v>
      </c>
      <c r="F40" s="50">
        <v>76932</v>
      </c>
      <c r="G40" s="50">
        <v>34093</v>
      </c>
      <c r="H40" s="51">
        <v>110243</v>
      </c>
      <c r="I40" s="52">
        <v>223.3596339424515</v>
      </c>
      <c r="J40" s="52">
        <v>323.35963394245152</v>
      </c>
      <c r="K40" s="52">
        <v>-55.684240628087146</v>
      </c>
      <c r="L40" s="3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x14ac:dyDescent="0.2">
      <c r="A41" s="35"/>
      <c r="B41" s="219" t="s">
        <v>57</v>
      </c>
      <c r="C41" s="50">
        <v>0</v>
      </c>
      <c r="D41" s="50">
        <v>0</v>
      </c>
      <c r="E41" s="50">
        <v>60</v>
      </c>
      <c r="F41" s="50">
        <v>140</v>
      </c>
      <c r="G41" s="50">
        <v>0</v>
      </c>
      <c r="H41" s="51">
        <v>303</v>
      </c>
      <c r="I41" s="52" t="s">
        <v>6</v>
      </c>
      <c r="J41" s="52" t="s">
        <v>6</v>
      </c>
      <c r="K41" s="52" t="s">
        <v>6</v>
      </c>
      <c r="L41" s="38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x14ac:dyDescent="0.2">
      <c r="A42" s="35"/>
      <c r="B42" s="219" t="s">
        <v>58</v>
      </c>
      <c r="C42" s="50">
        <v>17327</v>
      </c>
      <c r="D42" s="50">
        <v>17219</v>
      </c>
      <c r="E42" s="50">
        <v>17184</v>
      </c>
      <c r="F42" s="50">
        <v>3661</v>
      </c>
      <c r="G42" s="50">
        <v>1381</v>
      </c>
      <c r="H42" s="51">
        <v>1839</v>
      </c>
      <c r="I42" s="52">
        <v>33.16437364228819</v>
      </c>
      <c r="J42" s="52">
        <v>133.16437364228818</v>
      </c>
      <c r="K42" s="52">
        <v>-62.278066102157879</v>
      </c>
      <c r="L42" s="38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x14ac:dyDescent="0.2">
      <c r="A43" s="35"/>
      <c r="B43" s="219" t="s">
        <v>59</v>
      </c>
      <c r="C43" s="50">
        <v>2112</v>
      </c>
      <c r="D43" s="50">
        <v>6591</v>
      </c>
      <c r="E43" s="50">
        <v>2014</v>
      </c>
      <c r="F43" s="50">
        <v>3505</v>
      </c>
      <c r="G43" s="50">
        <v>17217</v>
      </c>
      <c r="H43" s="51">
        <v>16572</v>
      </c>
      <c r="I43" s="52">
        <v>-3.746297264331766</v>
      </c>
      <c r="J43" s="52">
        <v>96.253702735668227</v>
      </c>
      <c r="K43" s="52">
        <v>391.21255349500711</v>
      </c>
      <c r="L43" s="38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x14ac:dyDescent="0.2">
      <c r="A44" s="35"/>
      <c r="B44" s="219" t="s">
        <v>60</v>
      </c>
      <c r="C44" s="50">
        <v>23645</v>
      </c>
      <c r="D44" s="50">
        <v>38091</v>
      </c>
      <c r="E44" s="50">
        <v>10722</v>
      </c>
      <c r="F44" s="50">
        <v>16338</v>
      </c>
      <c r="G44" s="50">
        <v>18753</v>
      </c>
      <c r="H44" s="51">
        <v>13376</v>
      </c>
      <c r="I44" s="52">
        <v>-28.672745694022296</v>
      </c>
      <c r="J44" s="52">
        <v>71.327254305977704</v>
      </c>
      <c r="K44" s="52">
        <v>14.781491002570689</v>
      </c>
      <c r="L44" s="38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x14ac:dyDescent="0.2">
      <c r="A45" s="35"/>
      <c r="B45" s="219" t="s">
        <v>61</v>
      </c>
      <c r="C45" s="50">
        <v>50</v>
      </c>
      <c r="D45" s="50">
        <v>0</v>
      </c>
      <c r="E45" s="50">
        <v>0</v>
      </c>
      <c r="F45" s="50">
        <v>4110</v>
      </c>
      <c r="G45" s="50">
        <v>9590</v>
      </c>
      <c r="H45" s="51">
        <v>18556</v>
      </c>
      <c r="I45" s="52">
        <v>93.49322210636079</v>
      </c>
      <c r="J45" s="52">
        <v>193.4932221063608</v>
      </c>
      <c r="K45" s="52">
        <v>133.33333333333334</v>
      </c>
      <c r="L45" s="38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x14ac:dyDescent="0.2">
      <c r="A46" s="35"/>
      <c r="B46" s="219" t="s">
        <v>62</v>
      </c>
      <c r="C46" s="50">
        <v>170418</v>
      </c>
      <c r="D46" s="50">
        <v>170330</v>
      </c>
      <c r="E46" s="50">
        <v>226198</v>
      </c>
      <c r="F46" s="50">
        <v>176656</v>
      </c>
      <c r="G46" s="50">
        <v>242916</v>
      </c>
      <c r="H46" s="51">
        <v>319771</v>
      </c>
      <c r="I46" s="52">
        <v>31.638508784929776</v>
      </c>
      <c r="J46" s="52">
        <v>131.63850878492977</v>
      </c>
      <c r="K46" s="52">
        <v>37.507925006792853</v>
      </c>
      <c r="L46" s="38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x14ac:dyDescent="0.2">
      <c r="A47" s="35"/>
      <c r="B47" s="219" t="s">
        <v>63</v>
      </c>
      <c r="C47" s="50">
        <v>6754</v>
      </c>
      <c r="D47" s="50">
        <v>26256</v>
      </c>
      <c r="E47" s="50">
        <v>26048</v>
      </c>
      <c r="F47" s="50">
        <v>10282</v>
      </c>
      <c r="G47" s="50">
        <v>33400</v>
      </c>
      <c r="H47" s="51">
        <v>66955</v>
      </c>
      <c r="I47" s="52">
        <v>100.46407185628743</v>
      </c>
      <c r="J47" s="52">
        <v>200.46407185628743</v>
      </c>
      <c r="K47" s="52">
        <v>224.83952538416651</v>
      </c>
      <c r="L47" s="38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x14ac:dyDescent="0.2">
      <c r="A48" s="35"/>
      <c r="B48" s="219" t="s">
        <v>64</v>
      </c>
      <c r="C48" s="50">
        <v>264382</v>
      </c>
      <c r="D48" s="50">
        <v>376146</v>
      </c>
      <c r="E48" s="50">
        <v>277043</v>
      </c>
      <c r="F48" s="50">
        <v>280133</v>
      </c>
      <c r="G48" s="50">
        <v>194975</v>
      </c>
      <c r="H48" s="51">
        <v>216066</v>
      </c>
      <c r="I48" s="52">
        <v>10.817284267213756</v>
      </c>
      <c r="J48" s="52">
        <v>110.81728426721375</v>
      </c>
      <c r="K48" s="52">
        <v>-30.399131840946978</v>
      </c>
      <c r="L48" s="38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x14ac:dyDescent="0.2">
      <c r="A49" s="35"/>
      <c r="B49" s="219" t="s">
        <v>65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1">
        <v>5600</v>
      </c>
      <c r="I49" s="52" t="s">
        <v>6</v>
      </c>
      <c r="J49" s="52" t="s">
        <v>6</v>
      </c>
      <c r="K49" s="52" t="s">
        <v>6</v>
      </c>
      <c r="L49" s="38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x14ac:dyDescent="0.2">
      <c r="A50" s="35"/>
      <c r="B50" s="219" t="s">
        <v>66</v>
      </c>
      <c r="C50" s="50">
        <v>62879</v>
      </c>
      <c r="D50" s="50">
        <v>67974</v>
      </c>
      <c r="E50" s="50">
        <v>0</v>
      </c>
      <c r="F50" s="50">
        <v>94283</v>
      </c>
      <c r="G50" s="50">
        <v>231846</v>
      </c>
      <c r="H50" s="51">
        <v>216440</v>
      </c>
      <c r="I50" s="52">
        <v>-6.644928098824221</v>
      </c>
      <c r="J50" s="52">
        <v>93.355071901175776</v>
      </c>
      <c r="K50" s="52">
        <v>145.90435179194552</v>
      </c>
      <c r="L50" s="38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s="63" customFormat="1" ht="9.75" customHeight="1" x14ac:dyDescent="0.25">
      <c r="A51" s="1"/>
      <c r="C51" s="70"/>
      <c r="D51" s="70"/>
      <c r="E51" s="70"/>
      <c r="F51" s="71"/>
      <c r="G51" s="71"/>
      <c r="H51" s="71"/>
      <c r="I51" s="72"/>
      <c r="J51" s="72"/>
      <c r="L51" s="65"/>
    </row>
    <row r="52" spans="1:36" s="63" customFormat="1" ht="15.75" customHeight="1" x14ac:dyDescent="0.2">
      <c r="A52" s="1"/>
      <c r="B52" s="41" t="s">
        <v>3</v>
      </c>
      <c r="C52" s="73"/>
      <c r="D52" s="60">
        <f>IF(OR(OR(D38=0,C38=0),D38=""),"",(D38/C38-1)*100)</f>
        <v>33.527153987167743</v>
      </c>
      <c r="E52" s="60">
        <f>IF(OR(OR(E38=0,D38=0),E38=""),"",(E38/D38-1)*100)</f>
        <v>-25.018099620310185</v>
      </c>
      <c r="F52" s="60">
        <f>IF(OR(OR(F38=0,E38=0),F38=""),"",(F38/E38-1)*100)</f>
        <v>21.274914218381504</v>
      </c>
      <c r="G52" s="60">
        <f>IF(OR(OR(G38=0,F38=0),G38=""),"",(G38/F38-1)*100)</f>
        <v>25.205048853451451</v>
      </c>
      <c r="H52" s="74">
        <f>IF(OR(OR(H38=0,G38=0),H38=""),"",(H38/G38-1)*100)</f>
        <v>17.898816189692269</v>
      </c>
      <c r="I52" s="72"/>
      <c r="J52" s="72"/>
      <c r="L52" s="65"/>
    </row>
    <row r="53" spans="1:36" s="63" customFormat="1" x14ac:dyDescent="0.25">
      <c r="A53" s="1"/>
      <c r="C53" s="70"/>
      <c r="D53" s="70"/>
      <c r="E53" s="70"/>
      <c r="F53" s="71"/>
      <c r="G53" s="71"/>
      <c r="H53" s="71"/>
      <c r="I53" s="72"/>
      <c r="J53" s="72"/>
      <c r="L53" s="65"/>
    </row>
    <row r="54" spans="1:36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36" s="63" customFormat="1" x14ac:dyDescent="0.25">
      <c r="A55" s="253" t="s">
        <v>163</v>
      </c>
      <c r="C55" s="70"/>
      <c r="D55" s="70"/>
      <c r="E55" s="70"/>
      <c r="F55" s="71"/>
      <c r="G55" s="71"/>
      <c r="H55" s="71"/>
      <c r="I55" s="72"/>
      <c r="J55" s="72"/>
      <c r="L55" s="181"/>
    </row>
    <row r="56" spans="1:36" s="63" customFormat="1" x14ac:dyDescent="0.25">
      <c r="A56" s="390" t="s">
        <v>199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</row>
    <row r="57" spans="1:36" s="63" customFormat="1" ht="19.5" customHeight="1" x14ac:dyDescent="0.25">
      <c r="A57" s="390" t="s">
        <v>200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</row>
    <row r="58" spans="1:36" s="63" customFormat="1" ht="32.25" customHeight="1" x14ac:dyDescent="0.25">
      <c r="A58" s="398" t="s">
        <v>198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65"/>
    </row>
    <row r="59" spans="1:36" s="63" customFormat="1" x14ac:dyDescent="0.25">
      <c r="A59" s="252" t="s">
        <v>182</v>
      </c>
      <c r="B59" s="75"/>
      <c r="C59" s="75"/>
      <c r="D59" s="75"/>
      <c r="E59" s="75"/>
      <c r="F59" s="76"/>
      <c r="G59" s="76"/>
      <c r="H59" s="76"/>
      <c r="I59" s="77"/>
      <c r="J59" s="77"/>
      <c r="K59" s="78"/>
      <c r="L59" s="79"/>
    </row>
    <row r="60" spans="1:36" s="63" customFormat="1" x14ac:dyDescent="0.25">
      <c r="A60" s="80"/>
      <c r="C60" s="70"/>
      <c r="D60" s="70"/>
      <c r="E60" s="70"/>
      <c r="F60" s="71"/>
      <c r="G60" s="71"/>
      <c r="H60" s="71"/>
      <c r="I60" s="72"/>
      <c r="J60" s="72"/>
    </row>
    <row r="61" spans="1:36" s="63" customFormat="1" x14ac:dyDescent="0.25">
      <c r="A61" s="80"/>
      <c r="C61" s="81"/>
      <c r="D61" s="81"/>
      <c r="E61" s="81"/>
      <c r="F61" s="81"/>
      <c r="G61" s="81"/>
    </row>
    <row r="62" spans="1:36" s="63" customFormat="1" x14ac:dyDescent="0.25">
      <c r="C62" s="81"/>
      <c r="D62" s="81"/>
      <c r="E62" s="81"/>
      <c r="F62" s="81"/>
      <c r="G62" s="81"/>
    </row>
    <row r="63" spans="1:36" s="63" customFormat="1" x14ac:dyDescent="0.25">
      <c r="C63" s="81"/>
    </row>
    <row r="64" spans="1:36" s="63" customFormat="1" x14ac:dyDescent="0.25">
      <c r="B64" s="81"/>
      <c r="C64" s="81"/>
    </row>
    <row r="65" spans="2:10" s="63" customFormat="1" x14ac:dyDescent="0.25">
      <c r="B65" s="81"/>
      <c r="C65" s="81"/>
      <c r="D65" s="81"/>
      <c r="E65" s="81"/>
      <c r="F65" s="81"/>
      <c r="G65" s="81"/>
      <c r="H65" s="81"/>
    </row>
    <row r="66" spans="2:10" s="63" customFormat="1" x14ac:dyDescent="0.25">
      <c r="B66" s="81"/>
      <c r="C66" s="81"/>
      <c r="D66" s="81"/>
      <c r="E66" s="81"/>
      <c r="F66" s="81"/>
      <c r="G66" s="81"/>
      <c r="H66" s="81"/>
    </row>
    <row r="67" spans="2:10" s="3" customFormat="1" x14ac:dyDescent="0.2">
      <c r="B67" s="81"/>
      <c r="C67" s="81"/>
      <c r="H67" s="85"/>
      <c r="I67" s="86"/>
      <c r="J67" s="83"/>
    </row>
    <row r="68" spans="2:10" s="3" customFormat="1" x14ac:dyDescent="0.2">
      <c r="B68" s="81"/>
      <c r="C68" s="81"/>
      <c r="H68" s="85"/>
      <c r="I68" s="86"/>
      <c r="J68" s="83"/>
    </row>
    <row r="69" spans="2:10" s="3" customFormat="1" x14ac:dyDescent="0.2">
      <c r="B69" s="81"/>
      <c r="C69" s="81"/>
      <c r="H69" s="85"/>
      <c r="I69" s="86"/>
      <c r="J69" s="83"/>
    </row>
    <row r="70" spans="2:10" s="3" customFormat="1" x14ac:dyDescent="0.2">
      <c r="B70" s="81"/>
      <c r="C70" s="81"/>
      <c r="H70" s="85"/>
      <c r="I70" s="86"/>
      <c r="J70" s="83"/>
    </row>
    <row r="71" spans="2:10" s="3" customFormat="1" x14ac:dyDescent="0.2">
      <c r="B71" s="81"/>
      <c r="C71" s="81"/>
      <c r="H71" s="85"/>
      <c r="I71" s="86"/>
      <c r="J71" s="83"/>
    </row>
    <row r="72" spans="2:10" s="3" customFormat="1" x14ac:dyDescent="0.2">
      <c r="B72" s="81"/>
      <c r="C72" s="81"/>
      <c r="H72" s="85"/>
      <c r="I72" s="86"/>
      <c r="J72" s="83"/>
    </row>
    <row r="73" spans="2:10" s="3" customFormat="1" x14ac:dyDescent="0.2">
      <c r="B73" s="81"/>
      <c r="C73" s="81"/>
      <c r="H73" s="85"/>
      <c r="I73" s="86"/>
      <c r="J73" s="83"/>
    </row>
    <row r="74" spans="2:10" s="3" customFormat="1" x14ac:dyDescent="0.2">
      <c r="B74" s="81"/>
      <c r="C74" s="81"/>
      <c r="D74" s="83"/>
      <c r="E74" s="84"/>
    </row>
    <row r="75" spans="2:10" s="3" customFormat="1" x14ac:dyDescent="0.2">
      <c r="B75" s="81"/>
      <c r="C75" s="81"/>
      <c r="D75" s="83"/>
      <c r="E75" s="84"/>
    </row>
    <row r="76" spans="2:10" s="3" customFormat="1" x14ac:dyDescent="0.2">
      <c r="B76" s="81"/>
      <c r="C76" s="81"/>
      <c r="D76" s="83"/>
      <c r="E76" s="84"/>
    </row>
    <row r="77" spans="2:10" s="3" customFormat="1" x14ac:dyDescent="0.2">
      <c r="B77" s="81"/>
      <c r="C77" s="81"/>
      <c r="D77" s="83"/>
      <c r="E77" s="84"/>
    </row>
    <row r="78" spans="2:10" s="3" customFormat="1" x14ac:dyDescent="0.2">
      <c r="B78" s="81"/>
      <c r="C78" s="81"/>
      <c r="D78" s="83"/>
      <c r="E78" s="84"/>
    </row>
    <row r="79" spans="2:10" s="3" customFormat="1" x14ac:dyDescent="0.2">
      <c r="B79" s="81"/>
      <c r="C79" s="81"/>
      <c r="D79" s="83"/>
      <c r="E79" s="84"/>
    </row>
    <row r="80" spans="2:10" s="3" customFormat="1" x14ac:dyDescent="0.2">
      <c r="B80" s="81"/>
      <c r="C80" s="81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3"/>
      <c r="C94" s="86"/>
      <c r="D94" s="83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B143" s="87"/>
      <c r="D143" s="88"/>
      <c r="E143" s="84"/>
    </row>
    <row r="144" spans="2:5" s="3" customFormat="1" x14ac:dyDescent="0.2">
      <c r="D144" s="88"/>
      <c r="E144" s="84"/>
    </row>
    <row r="145" spans="4:36" s="3" customFormat="1" x14ac:dyDescent="0.2">
      <c r="D145" s="88"/>
      <c r="E145" s="84"/>
    </row>
    <row r="146" spans="4:36" s="3" customFormat="1" x14ac:dyDescent="0.2">
      <c r="D146" s="88"/>
      <c r="E146" s="84"/>
    </row>
    <row r="147" spans="4:36" s="3" customFormat="1" x14ac:dyDescent="0.2">
      <c r="D147" s="88"/>
      <c r="E147" s="84"/>
    </row>
    <row r="148" spans="4:36" s="3" customFormat="1" x14ac:dyDescent="0.2">
      <c r="D148" s="88"/>
      <c r="E148" s="84"/>
    </row>
    <row r="149" spans="4:36" s="3" customFormat="1" x14ac:dyDescent="0.2">
      <c r="D149" s="88"/>
      <c r="E149" s="84"/>
    </row>
    <row r="150" spans="4:36" s="3" customFormat="1" x14ac:dyDescent="0.2">
      <c r="D150" s="88"/>
      <c r="E150" s="84"/>
    </row>
    <row r="151" spans="4:36" s="3" customFormat="1" x14ac:dyDescent="0.2">
      <c r="D151" s="88"/>
      <c r="E151" s="84"/>
    </row>
    <row r="152" spans="4:36" s="3" customFormat="1" x14ac:dyDescent="0.2">
      <c r="D152" s="88"/>
      <c r="E152" s="84"/>
    </row>
    <row r="153" spans="4:36" s="3" customFormat="1" x14ac:dyDescent="0.2"/>
    <row r="154" spans="4:36" s="3" customFormat="1" x14ac:dyDescent="0.2"/>
    <row r="155" spans="4:36" s="3" customFormat="1" x14ac:dyDescent="0.2"/>
    <row r="156" spans="4:36" s="3" customFormat="1" x14ac:dyDescent="0.2"/>
    <row r="157" spans="4:36" s="3" customFormat="1" x14ac:dyDescent="0.2"/>
    <row r="158" spans="4:36" s="3" customFormat="1" x14ac:dyDescent="0.2"/>
    <row r="159" spans="4:36" s="7" customFormat="1" x14ac:dyDescent="0.2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4:36" s="7" customFormat="1" x14ac:dyDescent="0.2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3:36" s="7" customFormat="1" x14ac:dyDescent="0.2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3:36" s="7" customFormat="1" x14ac:dyDescent="0.2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3:36" s="7" customFormat="1" x14ac:dyDescent="0.2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3:36" s="7" customFormat="1" x14ac:dyDescent="0.2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3:36" s="32" customFormat="1" x14ac:dyDescent="0.2"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3"/>
      <c r="AG165" s="33"/>
      <c r="AH165" s="33"/>
      <c r="AI165" s="33"/>
      <c r="AJ165" s="33"/>
    </row>
    <row r="166" spans="13:36" s="32" customFormat="1" x14ac:dyDescent="0.2"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3"/>
      <c r="AG166" s="33"/>
      <c r="AH166" s="33"/>
      <c r="AI166" s="33"/>
      <c r="AJ166" s="33"/>
    </row>
    <row r="167" spans="13:36" s="32" customFormat="1" x14ac:dyDescent="0.2"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3"/>
      <c r="AG167" s="33"/>
      <c r="AH167" s="33"/>
      <c r="AI167" s="33"/>
      <c r="AJ167" s="33"/>
    </row>
    <row r="168" spans="13:36" s="32" customFormat="1" x14ac:dyDescent="0.2"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3"/>
      <c r="AG168" s="33"/>
      <c r="AH168" s="33"/>
      <c r="AI168" s="33"/>
      <c r="AJ168" s="33"/>
    </row>
    <row r="169" spans="13:36" s="32" customFormat="1" x14ac:dyDescent="0.2"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3"/>
      <c r="AG169" s="33"/>
      <c r="AH169" s="33"/>
      <c r="AI169" s="33"/>
      <c r="AJ169" s="33"/>
    </row>
    <row r="170" spans="13:36" s="32" customFormat="1" x14ac:dyDescent="0.2"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3"/>
      <c r="AG170" s="33"/>
      <c r="AH170" s="33"/>
      <c r="AI170" s="33"/>
      <c r="AJ170" s="33"/>
    </row>
  </sheetData>
  <sortState xmlns:xlrd2="http://schemas.microsoft.com/office/spreadsheetml/2017/richdata2" ref="B38:H49">
    <sortCondition descending="1" ref="H38:H49"/>
  </sortState>
  <mergeCells count="9">
    <mergeCell ref="A58:K58"/>
    <mergeCell ref="A56:K56"/>
    <mergeCell ref="A57:K5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orientation="portrait" r:id="rId1"/>
  <headerFooter alignWithMargins="0">
    <oddFooter>&amp;C&amp;"-,Negrita"&amp;12&amp;K004559Página 5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7">
    <tabColor rgb="FF002060"/>
  </sheetPr>
  <dimension ref="A1:AJ172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3" width="10.140625" style="34" customWidth="1"/>
    <col min="4" max="5" width="10.85546875" style="34" customWidth="1"/>
    <col min="6" max="6" width="11.42578125" style="34" customWidth="1"/>
    <col min="7" max="7" width="12.7109375" style="34" customWidth="1"/>
    <col min="8" max="8" width="12.140625" style="34" customWidth="1"/>
    <col min="9" max="9" width="11.7109375" style="34" customWidth="1"/>
    <col min="10" max="10" width="13.85546875" style="34" customWidth="1"/>
    <col min="11" max="11" width="12" style="34" customWidth="1"/>
    <col min="12" max="12" width="1.85546875" style="34" customWidth="1"/>
    <col min="13" max="13" width="11.42578125" style="7"/>
    <col min="14" max="15" width="11.42578125" style="3"/>
    <col min="16" max="16" width="15.5703125" style="3" customWidth="1"/>
    <col min="17" max="31" width="11.42578125" style="3"/>
    <col min="32" max="36" width="11.42578125" style="33"/>
    <col min="37" max="16384" width="11.42578125" style="34"/>
  </cols>
  <sheetData>
    <row r="1" spans="1:3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3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3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3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3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</row>
    <row r="6" spans="1:3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3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36" s="3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3"/>
      <c r="N8" s="33"/>
      <c r="O8" s="33"/>
      <c r="AF8" s="33"/>
      <c r="AG8" s="33"/>
      <c r="AH8" s="33"/>
      <c r="AI8" s="33"/>
      <c r="AJ8" s="33"/>
    </row>
    <row r="9" spans="1:36" s="3" customFormat="1" ht="14.25" x14ac:dyDescent="0.2">
      <c r="A9" s="35"/>
      <c r="B9" s="36"/>
      <c r="C9" s="384" t="s">
        <v>171</v>
      </c>
      <c r="D9" s="384"/>
      <c r="E9" s="384"/>
      <c r="F9" s="384"/>
      <c r="G9" s="384"/>
      <c r="H9" s="384"/>
      <c r="I9" s="384"/>
      <c r="J9" s="384"/>
      <c r="K9" s="384"/>
      <c r="L9" s="38"/>
      <c r="M9" s="33"/>
      <c r="N9" s="33"/>
      <c r="O9" s="33"/>
      <c r="AF9" s="33"/>
      <c r="AG9" s="33"/>
      <c r="AH9" s="33"/>
      <c r="AI9" s="33"/>
      <c r="AJ9" s="33"/>
    </row>
    <row r="10" spans="1:36" s="3" customFormat="1" x14ac:dyDescent="0.2">
      <c r="A10" s="35"/>
      <c r="B10" s="36"/>
      <c r="C10" s="384" t="s">
        <v>77</v>
      </c>
      <c r="D10" s="384"/>
      <c r="E10" s="384"/>
      <c r="F10" s="384"/>
      <c r="G10" s="384"/>
      <c r="H10" s="384"/>
      <c r="I10" s="384"/>
      <c r="J10" s="384"/>
      <c r="K10" s="384"/>
      <c r="L10" s="38"/>
      <c r="M10" s="33"/>
      <c r="N10" s="33"/>
      <c r="O10" s="33"/>
      <c r="AF10" s="33"/>
      <c r="AG10" s="33"/>
      <c r="AH10" s="33"/>
      <c r="AI10" s="33"/>
      <c r="AJ10" s="33"/>
    </row>
    <row r="11" spans="1:36" s="3" customFormat="1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M11" s="33"/>
      <c r="N11" s="33"/>
      <c r="O11" s="33"/>
      <c r="AF11" s="33"/>
      <c r="AG11" s="33"/>
      <c r="AH11" s="33"/>
      <c r="AI11" s="33"/>
      <c r="AJ11" s="33"/>
    </row>
    <row r="12" spans="1:36" s="3" customForma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/>
      <c r="N12" s="33"/>
      <c r="O12" s="33"/>
      <c r="P12" s="192"/>
      <c r="Q12" s="192"/>
      <c r="R12" s="192"/>
      <c r="S12" s="192"/>
      <c r="T12" s="192"/>
      <c r="U12" s="192"/>
      <c r="V12" s="192"/>
      <c r="AF12" s="33"/>
      <c r="AG12" s="33"/>
      <c r="AH12" s="33"/>
      <c r="AI12" s="33"/>
      <c r="AJ12" s="33"/>
    </row>
    <row r="13" spans="1:36" s="3" customFormat="1" ht="15.75" customHeight="1" x14ac:dyDescent="0.2">
      <c r="A13" s="35"/>
      <c r="B13" s="34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400" t="str">
        <f>'Área proceso VIS'!J12</f>
        <v>'23 como % de '22</v>
      </c>
      <c r="K13" s="396" t="str">
        <f>'Área proceso VIS'!K12</f>
        <v>% Cambio   '22/'21</v>
      </c>
      <c r="L13" s="38"/>
      <c r="M13" s="33"/>
      <c r="N13" s="33"/>
      <c r="O13" s="33"/>
      <c r="P13" s="192"/>
      <c r="Q13" s="192"/>
      <c r="R13" s="192"/>
      <c r="S13" s="192"/>
      <c r="T13" s="192"/>
      <c r="U13" s="192"/>
      <c r="V13" s="192"/>
      <c r="AF13" s="33"/>
      <c r="AG13" s="33"/>
      <c r="AH13" s="33"/>
      <c r="AI13" s="33"/>
      <c r="AJ13" s="33"/>
    </row>
    <row r="14" spans="1:36" s="3" customFormat="1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401"/>
      <c r="K14" s="396"/>
      <c r="L14" s="38"/>
      <c r="M14" s="33"/>
      <c r="N14" s="33"/>
      <c r="O14" s="33"/>
      <c r="P14" s="192"/>
      <c r="Q14" s="192"/>
      <c r="R14" s="192"/>
      <c r="S14" s="192"/>
      <c r="T14" s="192"/>
      <c r="U14" s="192"/>
      <c r="V14" s="192"/>
      <c r="AF14" s="33"/>
      <c r="AG14" s="33"/>
      <c r="AH14" s="33"/>
      <c r="AI14" s="33"/>
      <c r="AJ14" s="33"/>
    </row>
    <row r="15" spans="1:36" s="3" customFormat="1" ht="12" customHeight="1" x14ac:dyDescent="0.2">
      <c r="A15" s="35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33"/>
      <c r="N15" s="33"/>
      <c r="O15" s="33"/>
      <c r="P15" s="192"/>
      <c r="Q15" s="192"/>
      <c r="R15" s="192"/>
      <c r="S15" s="192"/>
      <c r="T15" s="192"/>
      <c r="U15" s="192"/>
      <c r="V15" s="192"/>
      <c r="AF15" s="33"/>
      <c r="AG15" s="33"/>
      <c r="AH15" s="33"/>
      <c r="AI15" s="33"/>
      <c r="AJ15" s="33"/>
    </row>
    <row r="16" spans="1:36" s="3" customFormat="1" ht="12.75" customHeight="1" x14ac:dyDescent="0.2">
      <c r="A16" s="35"/>
      <c r="B16" s="44" t="s">
        <v>31</v>
      </c>
      <c r="C16" s="45">
        <f t="shared" ref="C16:H16" si="0">SUM(C17:C35)</f>
        <v>10141</v>
      </c>
      <c r="D16" s="45">
        <f t="shared" si="0"/>
        <v>10315</v>
      </c>
      <c r="E16" s="45">
        <f t="shared" si="0"/>
        <v>3210</v>
      </c>
      <c r="F16" s="45">
        <f t="shared" si="0"/>
        <v>16282</v>
      </c>
      <c r="G16" s="45">
        <f t="shared" si="0"/>
        <v>29826</v>
      </c>
      <c r="H16" s="45">
        <f t="shared" si="0"/>
        <v>41833</v>
      </c>
      <c r="I16" s="46">
        <f>IF(OR(OR(H16=0,G16=0),H16=""),"",(H16/G16-1)*100)</f>
        <v>40.256822906189235</v>
      </c>
      <c r="J16" s="46">
        <f>IF(OR(OR(H16=0,G16=0),H16=""),"",H16/G16*100)</f>
        <v>140.25682290618923</v>
      </c>
      <c r="K16" s="46">
        <f>IF(OR(OR(F16=0,G16=0),G16=""),"",(G16/F16-1)*100)</f>
        <v>83.183884043729279</v>
      </c>
      <c r="L16" s="38"/>
      <c r="M16" s="426"/>
      <c r="N16" s="48"/>
      <c r="O16" s="48"/>
      <c r="P16" s="227"/>
      <c r="Q16" s="227"/>
      <c r="R16" s="227"/>
      <c r="S16" s="192"/>
      <c r="T16" s="192"/>
      <c r="U16" s="192"/>
      <c r="V16" s="192"/>
      <c r="AF16" s="33"/>
      <c r="AG16" s="33"/>
      <c r="AH16" s="33"/>
      <c r="AI16" s="33"/>
      <c r="AJ16" s="33"/>
    </row>
    <row r="17" spans="1:36" s="3" customFormat="1" ht="12.75" customHeight="1" x14ac:dyDescent="0.2">
      <c r="A17" s="35"/>
      <c r="B17" s="21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130</v>
      </c>
      <c r="H17" s="51">
        <v>430</v>
      </c>
      <c r="I17" s="52">
        <v>230.76923076923075</v>
      </c>
      <c r="J17" s="52">
        <v>330.76923076923077</v>
      </c>
      <c r="K17" s="52" t="s">
        <v>6</v>
      </c>
      <c r="L17" s="38"/>
      <c r="M17" s="95"/>
      <c r="N17" s="227"/>
      <c r="O17" s="227"/>
      <c r="P17" s="227"/>
      <c r="Q17" s="227"/>
      <c r="R17" s="227"/>
      <c r="S17" s="192"/>
      <c r="T17" s="192"/>
      <c r="U17" s="192"/>
      <c r="V17" s="192"/>
      <c r="AF17" s="33"/>
      <c r="AG17" s="33"/>
      <c r="AH17" s="33"/>
      <c r="AI17" s="33"/>
      <c r="AJ17" s="33"/>
    </row>
    <row r="18" spans="1:36" s="3" customFormat="1" ht="12.75" customHeight="1" x14ac:dyDescent="0.2">
      <c r="A18" s="35"/>
      <c r="B18" s="219" t="s">
        <v>23</v>
      </c>
      <c r="C18" s="50">
        <v>104</v>
      </c>
      <c r="D18" s="50">
        <v>104</v>
      </c>
      <c r="E18" s="50">
        <v>135</v>
      </c>
      <c r="F18" s="50">
        <v>37</v>
      </c>
      <c r="G18" s="50">
        <v>55</v>
      </c>
      <c r="H18" s="51">
        <v>1841</v>
      </c>
      <c r="I18" s="52">
        <v>3247.2727272727275</v>
      </c>
      <c r="J18" s="52">
        <v>3347.2727272727275</v>
      </c>
      <c r="K18" s="52">
        <v>48.648648648648638</v>
      </c>
      <c r="L18" s="38"/>
      <c r="M18" s="95"/>
      <c r="N18" s="227"/>
      <c r="O18" s="227"/>
      <c r="P18" s="227"/>
      <c r="Q18" s="227"/>
      <c r="R18" s="227"/>
      <c r="S18" s="192"/>
      <c r="T18" s="192"/>
      <c r="U18" s="192"/>
      <c r="V18" s="192"/>
      <c r="AF18" s="33"/>
      <c r="AG18" s="33"/>
      <c r="AH18" s="33"/>
      <c r="AI18" s="33"/>
      <c r="AJ18" s="33"/>
    </row>
    <row r="19" spans="1:36" s="3" customFormat="1" ht="12.75" customHeight="1" x14ac:dyDescent="0.2">
      <c r="A19" s="35"/>
      <c r="B19" s="219" t="s">
        <v>18</v>
      </c>
      <c r="C19" s="50">
        <v>3004</v>
      </c>
      <c r="D19" s="50">
        <v>1316</v>
      </c>
      <c r="E19" s="50">
        <v>0</v>
      </c>
      <c r="F19" s="50">
        <v>2135</v>
      </c>
      <c r="G19" s="50">
        <v>2148</v>
      </c>
      <c r="H19" s="51">
        <v>1935</v>
      </c>
      <c r="I19" s="52">
        <v>-9.916201117318435</v>
      </c>
      <c r="J19" s="52">
        <v>90.083798882681563</v>
      </c>
      <c r="K19" s="52">
        <v>0.6088992974238927</v>
      </c>
      <c r="L19" s="38"/>
      <c r="M19" s="95"/>
      <c r="N19" s="227"/>
      <c r="O19" s="227"/>
      <c r="P19" s="227"/>
      <c r="Q19" s="227"/>
      <c r="R19" s="227"/>
      <c r="S19" s="192"/>
      <c r="T19" s="192"/>
      <c r="U19" s="192"/>
      <c r="V19" s="192"/>
      <c r="AF19" s="33"/>
      <c r="AG19" s="33"/>
      <c r="AH19" s="33"/>
      <c r="AI19" s="33"/>
      <c r="AJ19" s="33"/>
    </row>
    <row r="20" spans="1:36" s="3" customFormat="1" ht="12.75" customHeight="1" x14ac:dyDescent="0.2">
      <c r="A20" s="35"/>
      <c r="B20" s="219" t="s">
        <v>13</v>
      </c>
      <c r="C20" s="50">
        <v>0</v>
      </c>
      <c r="D20" s="50">
        <v>0</v>
      </c>
      <c r="E20" s="50">
        <v>20</v>
      </c>
      <c r="F20" s="50">
        <v>0</v>
      </c>
      <c r="G20" s="50">
        <v>3</v>
      </c>
      <c r="H20" s="51">
        <v>5</v>
      </c>
      <c r="I20" s="52">
        <v>66.666666666666671</v>
      </c>
      <c r="J20" s="52">
        <v>166.66666666666669</v>
      </c>
      <c r="K20" s="52" t="s">
        <v>6</v>
      </c>
      <c r="L20" s="38"/>
      <c r="M20" s="95"/>
      <c r="N20" s="227"/>
      <c r="O20" s="227"/>
      <c r="P20" s="227"/>
      <c r="Q20" s="227"/>
      <c r="R20" s="227"/>
      <c r="S20" s="192"/>
      <c r="T20" s="192"/>
      <c r="U20" s="192"/>
      <c r="V20" s="192"/>
      <c r="AF20" s="33"/>
      <c r="AG20" s="33"/>
      <c r="AH20" s="33"/>
      <c r="AI20" s="33"/>
      <c r="AJ20" s="33"/>
    </row>
    <row r="21" spans="1:36" s="3" customFormat="1" ht="12.75" customHeight="1" x14ac:dyDescent="0.2">
      <c r="A21" s="35"/>
      <c r="B21" s="219" t="s">
        <v>30</v>
      </c>
      <c r="C21" s="50">
        <v>1244</v>
      </c>
      <c r="D21" s="50">
        <v>1944</v>
      </c>
      <c r="E21" s="50">
        <v>0</v>
      </c>
      <c r="F21" s="50">
        <v>1598</v>
      </c>
      <c r="G21" s="50">
        <v>3247</v>
      </c>
      <c r="H21" s="51">
        <v>3325</v>
      </c>
      <c r="I21" s="52">
        <v>2.4022174314752176</v>
      </c>
      <c r="J21" s="52">
        <v>102.40221743147522</v>
      </c>
      <c r="K21" s="52">
        <v>103.19148936170212</v>
      </c>
      <c r="L21" s="38"/>
      <c r="M21" s="95"/>
      <c r="N21" s="227"/>
      <c r="O21" s="227"/>
      <c r="P21" s="227"/>
      <c r="Q21" s="227"/>
      <c r="R21" s="227"/>
      <c r="S21" s="192"/>
      <c r="T21" s="192"/>
      <c r="U21" s="192"/>
      <c r="V21" s="192"/>
      <c r="AF21" s="33"/>
      <c r="AG21" s="33"/>
      <c r="AH21" s="33"/>
      <c r="AI21" s="33"/>
      <c r="AJ21" s="33"/>
    </row>
    <row r="22" spans="1:36" s="3" customFormat="1" ht="12.75" customHeight="1" x14ac:dyDescent="0.2">
      <c r="A22" s="35"/>
      <c r="B22" s="219" t="s">
        <v>21</v>
      </c>
      <c r="C22" s="50">
        <v>45</v>
      </c>
      <c r="D22" s="50">
        <v>415</v>
      </c>
      <c r="E22" s="50">
        <v>755</v>
      </c>
      <c r="F22" s="50">
        <v>742</v>
      </c>
      <c r="G22" s="50">
        <v>572</v>
      </c>
      <c r="H22" s="51">
        <v>657</v>
      </c>
      <c r="I22" s="52">
        <v>14.860139860139853</v>
      </c>
      <c r="J22" s="52">
        <v>114.86013986013985</v>
      </c>
      <c r="K22" s="52">
        <v>-22.911051212938006</v>
      </c>
      <c r="L22" s="38"/>
      <c r="M22" s="95"/>
      <c r="N22" s="227"/>
      <c r="O22" s="227"/>
      <c r="P22" s="227"/>
      <c r="Q22" s="227"/>
      <c r="R22" s="227"/>
      <c r="S22" s="192"/>
      <c r="T22" s="192"/>
      <c r="U22" s="192"/>
      <c r="V22" s="192"/>
      <c r="AF22" s="33"/>
      <c r="AG22" s="33"/>
      <c r="AH22" s="33"/>
      <c r="AI22" s="33"/>
      <c r="AJ22" s="33"/>
    </row>
    <row r="23" spans="1:36" s="3" customFormat="1" ht="12.75" customHeight="1" x14ac:dyDescent="0.2">
      <c r="A23" s="35"/>
      <c r="B23" s="219" t="s">
        <v>20</v>
      </c>
      <c r="C23" s="50">
        <v>358</v>
      </c>
      <c r="D23" s="50">
        <v>633</v>
      </c>
      <c r="E23" s="50">
        <v>1119</v>
      </c>
      <c r="F23" s="50">
        <v>3300</v>
      </c>
      <c r="G23" s="50">
        <v>6840</v>
      </c>
      <c r="H23" s="51">
        <v>7596</v>
      </c>
      <c r="I23" s="52">
        <v>11.052631578947359</v>
      </c>
      <c r="J23" s="52">
        <v>111.05263157894736</v>
      </c>
      <c r="K23" s="52">
        <v>107.27272727272728</v>
      </c>
      <c r="L23" s="38"/>
      <c r="M23" s="95"/>
      <c r="N23" s="227"/>
      <c r="O23" s="227"/>
      <c r="P23" s="227"/>
      <c r="Q23" s="227"/>
      <c r="R23" s="227"/>
      <c r="S23" s="192"/>
      <c r="T23" s="192"/>
      <c r="U23" s="192"/>
      <c r="V23" s="192"/>
      <c r="AF23" s="33"/>
      <c r="AG23" s="33"/>
      <c r="AH23" s="33"/>
      <c r="AI23" s="33"/>
      <c r="AJ23" s="33"/>
    </row>
    <row r="24" spans="1:36" s="3" customFormat="1" ht="12.75" customHeight="1" x14ac:dyDescent="0.2">
      <c r="A24" s="35"/>
      <c r="B24" s="219" t="s">
        <v>19</v>
      </c>
      <c r="C24" s="50">
        <v>232</v>
      </c>
      <c r="D24" s="50">
        <v>754</v>
      </c>
      <c r="E24" s="50">
        <v>0</v>
      </c>
      <c r="F24" s="50">
        <v>1158</v>
      </c>
      <c r="G24" s="50">
        <v>3292</v>
      </c>
      <c r="H24" s="51">
        <v>4842</v>
      </c>
      <c r="I24" s="52">
        <v>47.083839611178611</v>
      </c>
      <c r="J24" s="52">
        <v>147.0838396111786</v>
      </c>
      <c r="K24" s="52">
        <v>184.28324697754749</v>
      </c>
      <c r="L24" s="38"/>
      <c r="M24" s="95"/>
      <c r="N24" s="227"/>
      <c r="O24" s="227"/>
      <c r="P24" s="227"/>
      <c r="Q24" s="227"/>
      <c r="R24" s="227"/>
      <c r="S24" s="192"/>
      <c r="T24" s="192"/>
      <c r="U24" s="192"/>
      <c r="V24" s="192"/>
      <c r="AF24" s="33"/>
      <c r="AG24" s="33"/>
      <c r="AH24" s="33"/>
      <c r="AI24" s="33"/>
      <c r="AJ24" s="33"/>
    </row>
    <row r="25" spans="1:36" s="3" customFormat="1" ht="12.75" customHeight="1" x14ac:dyDescent="0.2">
      <c r="A25" s="35"/>
      <c r="B25" s="219" t="s">
        <v>25</v>
      </c>
      <c r="C25" s="50">
        <v>54</v>
      </c>
      <c r="D25" s="50">
        <v>22</v>
      </c>
      <c r="E25" s="50">
        <v>318</v>
      </c>
      <c r="F25" s="50">
        <v>870</v>
      </c>
      <c r="G25" s="50">
        <v>1514</v>
      </c>
      <c r="H25" s="51">
        <v>1631</v>
      </c>
      <c r="I25" s="52">
        <v>7.7278731836195602</v>
      </c>
      <c r="J25" s="52">
        <v>107.72787318361956</v>
      </c>
      <c r="K25" s="52">
        <v>74.022988505747136</v>
      </c>
      <c r="L25" s="38"/>
      <c r="M25" s="95"/>
      <c r="N25" s="227"/>
      <c r="O25" s="227"/>
      <c r="P25" s="227"/>
      <c r="Q25" s="227"/>
      <c r="R25" s="227"/>
      <c r="S25" s="192"/>
      <c r="T25" s="192"/>
      <c r="U25" s="192"/>
      <c r="V25" s="192"/>
      <c r="AF25" s="33"/>
      <c r="AG25" s="33"/>
      <c r="AH25" s="33"/>
      <c r="AI25" s="33"/>
      <c r="AJ25" s="33"/>
    </row>
    <row r="26" spans="1:36" s="3" customFormat="1" ht="12.75" customHeight="1" x14ac:dyDescent="0.2">
      <c r="A26" s="35"/>
      <c r="B26" s="219" t="s">
        <v>27</v>
      </c>
      <c r="C26" s="50">
        <v>0</v>
      </c>
      <c r="D26" s="50">
        <v>0</v>
      </c>
      <c r="E26" s="50">
        <v>31</v>
      </c>
      <c r="F26" s="50">
        <v>866</v>
      </c>
      <c r="G26" s="50">
        <v>2467</v>
      </c>
      <c r="H26" s="51">
        <v>2254</v>
      </c>
      <c r="I26" s="52">
        <v>-8.6339683826509912</v>
      </c>
      <c r="J26" s="52">
        <v>91.366031617349009</v>
      </c>
      <c r="K26" s="52">
        <v>184.8729792147806</v>
      </c>
      <c r="L26" s="38"/>
      <c r="M26" s="95"/>
      <c r="N26" s="227"/>
      <c r="O26" s="227"/>
      <c r="P26" s="227"/>
      <c r="Q26" s="227"/>
      <c r="R26" s="227"/>
      <c r="S26" s="192"/>
      <c r="T26" s="192"/>
      <c r="U26" s="192"/>
      <c r="V26" s="192"/>
      <c r="AF26" s="33"/>
      <c r="AG26" s="33"/>
      <c r="AH26" s="33"/>
      <c r="AI26" s="33"/>
      <c r="AJ26" s="33"/>
    </row>
    <row r="27" spans="1:36" s="3" customFormat="1" ht="12.75" customHeight="1" x14ac:dyDescent="0.2">
      <c r="A27" s="35"/>
      <c r="B27" s="219" t="s">
        <v>29</v>
      </c>
      <c r="C27" s="50">
        <v>264</v>
      </c>
      <c r="D27" s="50">
        <v>181</v>
      </c>
      <c r="E27" s="50">
        <v>0</v>
      </c>
      <c r="F27" s="50">
        <v>821</v>
      </c>
      <c r="G27" s="50">
        <v>659</v>
      </c>
      <c r="H27" s="51">
        <v>1026</v>
      </c>
      <c r="I27" s="52">
        <v>55.69044006069803</v>
      </c>
      <c r="J27" s="52">
        <v>155.69044006069802</v>
      </c>
      <c r="K27" s="52">
        <v>-19.732034104750305</v>
      </c>
      <c r="L27" s="38"/>
      <c r="M27" s="95"/>
      <c r="N27" s="227"/>
      <c r="O27" s="227"/>
      <c r="P27" s="227"/>
      <c r="Q27" s="227"/>
      <c r="R27" s="227"/>
      <c r="S27" s="192"/>
      <c r="T27" s="192"/>
      <c r="U27" s="192"/>
      <c r="V27" s="192"/>
      <c r="AF27" s="33"/>
      <c r="AG27" s="33"/>
      <c r="AH27" s="33"/>
      <c r="AI27" s="33"/>
      <c r="AJ27" s="33"/>
    </row>
    <row r="28" spans="1:36" s="3" customFormat="1" ht="12.75" customHeight="1" x14ac:dyDescent="0.2">
      <c r="A28" s="35"/>
      <c r="B28" s="219" t="s">
        <v>15</v>
      </c>
      <c r="C28" s="50">
        <v>1909</v>
      </c>
      <c r="D28" s="50">
        <v>1561</v>
      </c>
      <c r="E28" s="50">
        <v>0</v>
      </c>
      <c r="F28" s="50">
        <v>526</v>
      </c>
      <c r="G28" s="50">
        <v>779</v>
      </c>
      <c r="H28" s="51">
        <v>1055</v>
      </c>
      <c r="I28" s="52">
        <v>35.430038510911423</v>
      </c>
      <c r="J28" s="52">
        <v>135.43003851091143</v>
      </c>
      <c r="K28" s="52">
        <v>48.098859315589351</v>
      </c>
      <c r="L28" s="38"/>
      <c r="M28" s="95"/>
      <c r="N28" s="227"/>
      <c r="O28" s="227"/>
      <c r="P28" s="227"/>
      <c r="Q28" s="227"/>
      <c r="R28" s="227"/>
      <c r="S28" s="192"/>
      <c r="T28" s="192"/>
      <c r="U28" s="192"/>
      <c r="V28" s="192"/>
      <c r="AF28" s="33"/>
      <c r="AG28" s="33"/>
      <c r="AH28" s="33"/>
      <c r="AI28" s="33"/>
      <c r="AJ28" s="33"/>
    </row>
    <row r="29" spans="1:36" s="3" customFormat="1" ht="12.75" customHeight="1" x14ac:dyDescent="0.2">
      <c r="A29" s="35"/>
      <c r="B29" s="219" t="s">
        <v>201</v>
      </c>
      <c r="C29" s="50">
        <v>48</v>
      </c>
      <c r="D29" s="50">
        <v>1</v>
      </c>
      <c r="E29" s="50">
        <v>0</v>
      </c>
      <c r="F29" s="50">
        <v>177</v>
      </c>
      <c r="G29" s="50">
        <v>375</v>
      </c>
      <c r="H29" s="51">
        <v>779</v>
      </c>
      <c r="I29" s="52">
        <v>107.73333333333332</v>
      </c>
      <c r="J29" s="52">
        <v>207.73333333333332</v>
      </c>
      <c r="K29" s="52">
        <v>111.86440677966102</v>
      </c>
      <c r="L29" s="38"/>
      <c r="M29" s="95"/>
      <c r="N29" s="227"/>
      <c r="O29" s="227"/>
      <c r="P29" s="227"/>
      <c r="Q29" s="227"/>
      <c r="R29" s="227"/>
      <c r="S29" s="192"/>
      <c r="T29" s="192"/>
      <c r="U29" s="192"/>
      <c r="V29" s="192"/>
      <c r="AF29" s="33"/>
      <c r="AG29" s="33"/>
      <c r="AH29" s="33"/>
      <c r="AI29" s="33"/>
      <c r="AJ29" s="33"/>
    </row>
    <row r="30" spans="1:36" s="3" customFormat="1" ht="12.75" customHeight="1" x14ac:dyDescent="0.2">
      <c r="A30" s="35"/>
      <c r="B30" s="219" t="s">
        <v>22</v>
      </c>
      <c r="C30" s="50">
        <v>159</v>
      </c>
      <c r="D30" s="50">
        <v>301</v>
      </c>
      <c r="E30" s="50">
        <v>591</v>
      </c>
      <c r="F30" s="50">
        <v>837</v>
      </c>
      <c r="G30" s="50">
        <v>3683</v>
      </c>
      <c r="H30" s="51">
        <v>5601</v>
      </c>
      <c r="I30" s="52">
        <v>52.077111050773816</v>
      </c>
      <c r="J30" s="52">
        <v>152.07711105077382</v>
      </c>
      <c r="K30" s="52">
        <v>340.02389486260449</v>
      </c>
      <c r="L30" s="38"/>
      <c r="M30" s="95"/>
      <c r="N30" s="227"/>
      <c r="O30" s="227"/>
      <c r="P30" s="227"/>
      <c r="Q30" s="227"/>
      <c r="R30" s="227"/>
      <c r="S30" s="192"/>
      <c r="T30" s="192"/>
      <c r="U30" s="192"/>
      <c r="V30" s="192"/>
      <c r="AF30" s="33"/>
      <c r="AG30" s="33"/>
      <c r="AH30" s="33"/>
      <c r="AI30" s="33"/>
      <c r="AJ30" s="33"/>
    </row>
    <row r="31" spans="1:36" s="3" customFormat="1" ht="12.75" customHeight="1" x14ac:dyDescent="0.2">
      <c r="A31" s="35"/>
      <c r="B31" s="219" t="s">
        <v>24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147</v>
      </c>
      <c r="I31" s="52" t="s">
        <v>6</v>
      </c>
      <c r="J31" s="52" t="s">
        <v>6</v>
      </c>
      <c r="K31" s="52" t="s">
        <v>6</v>
      </c>
      <c r="L31" s="38"/>
      <c r="M31" s="95"/>
      <c r="N31" s="227"/>
      <c r="O31" s="227"/>
      <c r="P31" s="227"/>
      <c r="Q31" s="227"/>
      <c r="R31" s="227"/>
      <c r="S31" s="192"/>
      <c r="T31" s="192"/>
      <c r="U31" s="192"/>
      <c r="V31" s="192"/>
      <c r="AF31" s="33"/>
      <c r="AG31" s="33"/>
      <c r="AH31" s="33"/>
      <c r="AI31" s="33"/>
      <c r="AJ31" s="33"/>
    </row>
    <row r="32" spans="1:36" s="3" customFormat="1" ht="12.75" customHeight="1" x14ac:dyDescent="0.2">
      <c r="A32" s="35"/>
      <c r="B32" s="219" t="s">
        <v>17</v>
      </c>
      <c r="C32" s="50">
        <v>6</v>
      </c>
      <c r="D32" s="50">
        <v>7</v>
      </c>
      <c r="E32" s="50">
        <v>0</v>
      </c>
      <c r="F32" s="50">
        <v>276</v>
      </c>
      <c r="G32" s="50">
        <v>8</v>
      </c>
      <c r="H32" s="51">
        <v>75</v>
      </c>
      <c r="I32" s="52">
        <v>837.5</v>
      </c>
      <c r="J32" s="52">
        <v>937.5</v>
      </c>
      <c r="K32" s="52">
        <v>-97.101449275362313</v>
      </c>
      <c r="L32" s="38"/>
      <c r="M32" s="95"/>
      <c r="N32" s="227"/>
      <c r="O32" s="227"/>
      <c r="P32" s="227"/>
      <c r="Q32" s="227"/>
      <c r="R32" s="227"/>
      <c r="S32" s="192"/>
      <c r="T32" s="192"/>
      <c r="U32" s="192"/>
      <c r="V32" s="192"/>
      <c r="AF32" s="33"/>
      <c r="AG32" s="33"/>
      <c r="AH32" s="33"/>
      <c r="AI32" s="33"/>
      <c r="AJ32" s="33"/>
    </row>
    <row r="33" spans="1:36" s="3" customFormat="1" ht="12.75" customHeight="1" x14ac:dyDescent="0.2">
      <c r="A33" s="35"/>
      <c r="B33" s="219" t="s">
        <v>12</v>
      </c>
      <c r="C33" s="50">
        <v>16</v>
      </c>
      <c r="D33" s="50">
        <v>10</v>
      </c>
      <c r="E33" s="50">
        <v>13</v>
      </c>
      <c r="F33" s="50">
        <v>1245</v>
      </c>
      <c r="G33" s="50">
        <v>2073</v>
      </c>
      <c r="H33" s="51">
        <v>3950</v>
      </c>
      <c r="I33" s="52">
        <v>90.545103714423547</v>
      </c>
      <c r="J33" s="52">
        <v>190.54510371442353</v>
      </c>
      <c r="K33" s="52">
        <v>66.506024096385545</v>
      </c>
      <c r="L33" s="38"/>
      <c r="M33" s="95"/>
      <c r="N33" s="227"/>
      <c r="O33" s="227"/>
      <c r="P33" s="227"/>
      <c r="Q33" s="227"/>
      <c r="R33" s="227"/>
      <c r="S33" s="192"/>
      <c r="T33" s="192"/>
      <c r="U33" s="192"/>
      <c r="V33" s="192"/>
      <c r="AF33" s="33"/>
      <c r="AG33" s="33"/>
      <c r="AH33" s="33"/>
      <c r="AI33" s="33"/>
      <c r="AJ33" s="33"/>
    </row>
    <row r="34" spans="1:36" s="3" customFormat="1" ht="12.75" customHeight="1" x14ac:dyDescent="0.2">
      <c r="A34" s="35"/>
      <c r="B34" s="219" t="s">
        <v>16</v>
      </c>
      <c r="C34" s="50">
        <v>1019</v>
      </c>
      <c r="D34" s="50">
        <v>1716</v>
      </c>
      <c r="E34" s="50">
        <v>0</v>
      </c>
      <c r="F34" s="50">
        <v>20</v>
      </c>
      <c r="G34" s="50">
        <v>993</v>
      </c>
      <c r="H34" s="51">
        <v>2568</v>
      </c>
      <c r="I34" s="52">
        <v>158.61027190332325</v>
      </c>
      <c r="J34" s="52">
        <v>258.61027190332322</v>
      </c>
      <c r="K34" s="52">
        <v>4865</v>
      </c>
      <c r="L34" s="38"/>
      <c r="M34" s="95"/>
      <c r="N34" s="227"/>
      <c r="O34" s="227"/>
      <c r="P34" s="227"/>
      <c r="Q34" s="227"/>
      <c r="R34" s="227"/>
      <c r="S34" s="192"/>
      <c r="T34" s="192"/>
      <c r="U34" s="192"/>
      <c r="V34" s="192"/>
      <c r="AF34" s="33"/>
      <c r="AG34" s="33"/>
      <c r="AH34" s="33"/>
      <c r="AI34" s="33"/>
      <c r="AJ34" s="33"/>
    </row>
    <row r="35" spans="1:36" s="3" customFormat="1" ht="12.75" customHeight="1" x14ac:dyDescent="0.2">
      <c r="A35" s="35"/>
      <c r="B35" s="219" t="s">
        <v>202</v>
      </c>
      <c r="C35" s="50">
        <v>1679</v>
      </c>
      <c r="D35" s="50">
        <v>1350</v>
      </c>
      <c r="E35" s="50">
        <v>228</v>
      </c>
      <c r="F35" s="50">
        <v>1674</v>
      </c>
      <c r="G35" s="50">
        <v>988</v>
      </c>
      <c r="H35" s="51">
        <v>2116</v>
      </c>
      <c r="I35" s="52">
        <v>114.17004048582994</v>
      </c>
      <c r="J35" s="52">
        <v>214.17004048582996</v>
      </c>
      <c r="K35" s="52">
        <v>-40.97968936678614</v>
      </c>
      <c r="L35" s="38"/>
      <c r="M35" s="95"/>
      <c r="N35" s="227"/>
      <c r="O35" s="227"/>
      <c r="P35" s="227"/>
      <c r="Q35" s="227"/>
      <c r="R35" s="227"/>
      <c r="S35" s="192"/>
      <c r="T35" s="192"/>
      <c r="U35" s="192"/>
      <c r="V35" s="192"/>
      <c r="AF35" s="33"/>
      <c r="AG35" s="33"/>
      <c r="AH35" s="33"/>
      <c r="AI35" s="33"/>
      <c r="AJ35" s="33"/>
    </row>
    <row r="36" spans="1:36" s="3" customFormat="1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M36" s="7"/>
      <c r="N36" s="192"/>
      <c r="O36" s="192"/>
      <c r="P36" s="192"/>
      <c r="Q36" s="192"/>
      <c r="R36" s="192"/>
      <c r="S36" s="192"/>
      <c r="T36" s="192"/>
      <c r="U36" s="192"/>
      <c r="V36" s="192"/>
      <c r="AF36" s="33"/>
      <c r="AG36" s="33"/>
      <c r="AH36" s="33"/>
      <c r="AI36" s="33"/>
      <c r="AJ36" s="33"/>
    </row>
    <row r="37" spans="1:36" s="3" customFormat="1" ht="12.75" customHeight="1" x14ac:dyDescent="0.2">
      <c r="A37" s="35"/>
      <c r="B37" s="41" t="s">
        <v>3</v>
      </c>
      <c r="C37" s="59"/>
      <c r="D37" s="60">
        <f>IF(OR(OR(D16=0,C16=0),D16=""),"",(D16/C16-1)*100)</f>
        <v>1.715807119613455</v>
      </c>
      <c r="E37" s="60">
        <f>IF(OR(OR(E16=0,D16=0),E16=""),"",(E16/D16-1)*100)</f>
        <v>-68.880271449345614</v>
      </c>
      <c r="F37" s="60">
        <f>IF(OR(OR(F16=0,E16=0),F16=""),"",(F16/E16-1)*100)</f>
        <v>407.2274143302181</v>
      </c>
      <c r="G37" s="60">
        <f>IF(OR(OR(G16=0,F16=0),G16=""),"",(G16/F16-1)*100)</f>
        <v>83.183884043729279</v>
      </c>
      <c r="H37" s="61">
        <f>IF(OR(OR(H16=0,G16=0),H16=""),"",(H16/G16-1)*100)</f>
        <v>40.256822906189235</v>
      </c>
      <c r="I37" s="62"/>
      <c r="J37" s="62"/>
      <c r="K37" s="62"/>
      <c r="L37" s="38"/>
      <c r="M37" s="7"/>
      <c r="N37" s="192"/>
      <c r="O37" s="192"/>
      <c r="P37" s="192"/>
      <c r="Q37" s="192"/>
      <c r="R37" s="192"/>
      <c r="S37" s="192"/>
      <c r="T37" s="192"/>
      <c r="U37" s="192"/>
      <c r="V37" s="192"/>
      <c r="AF37" s="33"/>
      <c r="AG37" s="33"/>
      <c r="AH37" s="33"/>
      <c r="AI37" s="33"/>
      <c r="AJ37" s="33"/>
    </row>
    <row r="38" spans="1:36" s="3" customFormat="1" ht="12.75" customHeight="1" x14ac:dyDescent="0.2">
      <c r="A38" s="35"/>
      <c r="B38" s="41"/>
      <c r="C38" s="64"/>
      <c r="D38" s="64"/>
      <c r="E38" s="64"/>
      <c r="F38" s="64"/>
      <c r="G38" s="64"/>
      <c r="H38" s="64"/>
      <c r="I38" s="62"/>
      <c r="J38" s="62"/>
      <c r="K38" s="62"/>
      <c r="L38" s="38"/>
      <c r="M38" s="7"/>
      <c r="N38" s="192"/>
      <c r="O38" s="192"/>
      <c r="P38" s="192"/>
      <c r="Q38" s="192"/>
      <c r="R38" s="192"/>
      <c r="S38" s="192"/>
      <c r="T38" s="192"/>
      <c r="U38" s="192"/>
      <c r="V38" s="192"/>
      <c r="AF38" s="33"/>
      <c r="AG38" s="33"/>
      <c r="AH38" s="33"/>
      <c r="AI38" s="33"/>
      <c r="AJ38" s="33"/>
    </row>
    <row r="39" spans="1:36" s="3" customFormat="1" ht="12.75" customHeight="1" x14ac:dyDescent="0.2">
      <c r="A39" s="35"/>
      <c r="B39" s="44" t="s">
        <v>68</v>
      </c>
      <c r="C39" s="45">
        <f t="shared" ref="C39:H39" si="1">SUM(C40:C51)</f>
        <v>8923</v>
      </c>
      <c r="D39" s="45">
        <f t="shared" si="1"/>
        <v>11800</v>
      </c>
      <c r="E39" s="45">
        <f t="shared" si="1"/>
        <v>9135</v>
      </c>
      <c r="F39" s="45">
        <f t="shared" si="1"/>
        <v>10929</v>
      </c>
      <c r="G39" s="45">
        <f t="shared" si="1"/>
        <v>13085</v>
      </c>
      <c r="H39" s="45">
        <f t="shared" si="1"/>
        <v>16498</v>
      </c>
      <c r="I39" s="46">
        <f t="shared" ref="I39" si="2">IF(OR(OR(H39=0,G39=0),H39=""),"",(H39/G39-1)*100)</f>
        <v>26.083301490256016</v>
      </c>
      <c r="J39" s="46">
        <f t="shared" ref="J39" si="3">IF(OR(OR(H39=0,G39=0),H39=""),"",H39/G39*100)</f>
        <v>126.08330149025602</v>
      </c>
      <c r="K39" s="46">
        <f t="shared" ref="K39" si="4">IF(OR(OR(F39=0,G39=0),G39=""),"",(G39/F39-1)*100)</f>
        <v>19.727330954341671</v>
      </c>
      <c r="L39" s="38"/>
      <c r="M39" s="7"/>
      <c r="N39" s="192"/>
      <c r="O39" s="192"/>
      <c r="P39" s="192"/>
      <c r="Q39" s="192"/>
      <c r="R39" s="192"/>
      <c r="S39" s="192"/>
      <c r="T39" s="192"/>
      <c r="U39" s="192"/>
      <c r="V39" s="192"/>
      <c r="AF39" s="33"/>
      <c r="AG39" s="33"/>
      <c r="AH39" s="33"/>
      <c r="AI39" s="33"/>
      <c r="AJ39" s="33"/>
    </row>
    <row r="40" spans="1:36" s="3" customFormat="1" ht="12.75" customHeight="1" x14ac:dyDescent="0.2">
      <c r="A40" s="35"/>
      <c r="B40" s="219" t="s">
        <v>55</v>
      </c>
      <c r="C40" s="50">
        <v>8</v>
      </c>
      <c r="D40" s="50">
        <v>280</v>
      </c>
      <c r="E40" s="50">
        <v>0</v>
      </c>
      <c r="F40" s="50">
        <v>216</v>
      </c>
      <c r="G40" s="50">
        <v>1080</v>
      </c>
      <c r="H40" s="51">
        <v>236</v>
      </c>
      <c r="I40" s="52">
        <v>-78.148148148148138</v>
      </c>
      <c r="J40" s="52">
        <v>21.851851851851851</v>
      </c>
      <c r="K40" s="52">
        <v>400</v>
      </c>
      <c r="L40" s="38"/>
      <c r="M40" s="7"/>
      <c r="N40" s="192"/>
      <c r="O40" s="192"/>
      <c r="P40" s="192"/>
      <c r="Q40" s="192"/>
      <c r="R40" s="192"/>
      <c r="S40" s="192"/>
      <c r="T40" s="192"/>
      <c r="U40" s="192"/>
      <c r="V40" s="192"/>
      <c r="AF40" s="33"/>
      <c r="AG40" s="33"/>
      <c r="AH40" s="33"/>
      <c r="AI40" s="33"/>
      <c r="AJ40" s="33"/>
    </row>
    <row r="41" spans="1:36" s="3" customFormat="1" ht="12.75" customHeight="1" x14ac:dyDescent="0.2">
      <c r="A41" s="35"/>
      <c r="B41" s="219" t="s">
        <v>56</v>
      </c>
      <c r="C41" s="50">
        <v>124</v>
      </c>
      <c r="D41" s="50">
        <v>483</v>
      </c>
      <c r="E41" s="50">
        <v>0</v>
      </c>
      <c r="F41" s="50">
        <v>1398</v>
      </c>
      <c r="G41" s="50">
        <v>689</v>
      </c>
      <c r="H41" s="51">
        <v>2210</v>
      </c>
      <c r="I41" s="52">
        <v>220.75471698113211</v>
      </c>
      <c r="J41" s="52">
        <v>320.75471698113211</v>
      </c>
      <c r="K41" s="52">
        <v>-50.715307582260372</v>
      </c>
      <c r="L41" s="38"/>
      <c r="M41" s="7"/>
      <c r="N41" s="192"/>
      <c r="O41" s="192"/>
      <c r="P41" s="192"/>
      <c r="Q41" s="192"/>
      <c r="R41" s="192"/>
      <c r="S41" s="192"/>
      <c r="T41" s="192"/>
      <c r="U41" s="192"/>
      <c r="V41" s="192"/>
      <c r="AF41" s="33"/>
      <c r="AG41" s="33"/>
      <c r="AH41" s="33"/>
      <c r="AI41" s="33"/>
      <c r="AJ41" s="33"/>
    </row>
    <row r="42" spans="1:36" s="3" customFormat="1" ht="12.75" customHeight="1" x14ac:dyDescent="0.2">
      <c r="A42" s="35"/>
      <c r="B42" s="219" t="s">
        <v>57</v>
      </c>
      <c r="C42" s="50">
        <v>0</v>
      </c>
      <c r="D42" s="50">
        <v>0</v>
      </c>
      <c r="E42" s="50">
        <v>1</v>
      </c>
      <c r="F42" s="50">
        <v>3</v>
      </c>
      <c r="G42" s="50">
        <v>0</v>
      </c>
      <c r="H42" s="51">
        <v>7</v>
      </c>
      <c r="I42" s="52" t="s">
        <v>6</v>
      </c>
      <c r="J42" s="52" t="s">
        <v>6</v>
      </c>
      <c r="K42" s="52" t="s">
        <v>6</v>
      </c>
      <c r="L42" s="38"/>
      <c r="M42" s="7"/>
      <c r="N42" s="192"/>
      <c r="O42" s="192"/>
      <c r="P42" s="192"/>
      <c r="Q42" s="192"/>
      <c r="R42" s="192"/>
      <c r="S42" s="192"/>
      <c r="T42" s="192"/>
      <c r="U42" s="192"/>
      <c r="V42" s="192"/>
      <c r="AF42" s="33"/>
      <c r="AG42" s="33"/>
      <c r="AH42" s="33"/>
      <c r="AI42" s="33"/>
      <c r="AJ42" s="33"/>
    </row>
    <row r="43" spans="1:36" s="3" customFormat="1" ht="12.75" customHeight="1" x14ac:dyDescent="0.2">
      <c r="A43" s="35"/>
      <c r="B43" s="219" t="s">
        <v>58</v>
      </c>
      <c r="C43" s="50">
        <v>310</v>
      </c>
      <c r="D43" s="50">
        <v>308</v>
      </c>
      <c r="E43" s="50">
        <v>314</v>
      </c>
      <c r="F43" s="50">
        <v>65</v>
      </c>
      <c r="G43" s="50">
        <v>24</v>
      </c>
      <c r="H43" s="51">
        <v>22</v>
      </c>
      <c r="I43" s="52">
        <v>-8.3333333333333375</v>
      </c>
      <c r="J43" s="52">
        <v>91.666666666666657</v>
      </c>
      <c r="K43" s="52">
        <v>-63.076923076923073</v>
      </c>
      <c r="L43" s="38"/>
      <c r="M43" s="7"/>
      <c r="N43" s="192"/>
      <c r="O43" s="192"/>
      <c r="P43" s="192"/>
      <c r="Q43" s="192"/>
      <c r="R43" s="192"/>
      <c r="S43" s="192"/>
      <c r="T43" s="192"/>
      <c r="U43" s="192"/>
      <c r="V43" s="192"/>
      <c r="AF43" s="33"/>
      <c r="AG43" s="33"/>
      <c r="AH43" s="33"/>
      <c r="AI43" s="33"/>
      <c r="AJ43" s="33"/>
    </row>
    <row r="44" spans="1:36" s="3" customFormat="1" ht="12.75" customHeight="1" x14ac:dyDescent="0.2">
      <c r="A44" s="35"/>
      <c r="B44" s="219" t="s">
        <v>59</v>
      </c>
      <c r="C44" s="50">
        <v>28</v>
      </c>
      <c r="D44" s="50">
        <v>99</v>
      </c>
      <c r="E44" s="50">
        <v>25</v>
      </c>
      <c r="F44" s="50">
        <v>51</v>
      </c>
      <c r="G44" s="50">
        <v>238</v>
      </c>
      <c r="H44" s="51">
        <v>228</v>
      </c>
      <c r="I44" s="52">
        <v>-4.2016806722689033</v>
      </c>
      <c r="J44" s="52">
        <v>95.798319327731093</v>
      </c>
      <c r="K44" s="52">
        <v>366.66666666666669</v>
      </c>
      <c r="L44" s="38"/>
      <c r="M44" s="7"/>
      <c r="N44" s="192"/>
      <c r="O44" s="192"/>
      <c r="P44" s="192"/>
      <c r="Q44" s="192"/>
      <c r="R44" s="192"/>
      <c r="S44" s="192"/>
      <c r="T44" s="192"/>
      <c r="U44" s="192"/>
      <c r="V44" s="192"/>
      <c r="AF44" s="33"/>
      <c r="AG44" s="33"/>
      <c r="AH44" s="33"/>
      <c r="AI44" s="33"/>
      <c r="AJ44" s="33"/>
    </row>
    <row r="45" spans="1:36" s="3" customFormat="1" ht="12.75" customHeight="1" x14ac:dyDescent="0.2">
      <c r="A45" s="35"/>
      <c r="B45" s="219" t="s">
        <v>60</v>
      </c>
      <c r="C45" s="50">
        <v>359</v>
      </c>
      <c r="D45" s="50">
        <v>609</v>
      </c>
      <c r="E45" s="50">
        <v>173</v>
      </c>
      <c r="F45" s="50">
        <v>237</v>
      </c>
      <c r="G45" s="50">
        <v>264</v>
      </c>
      <c r="H45" s="51">
        <v>192</v>
      </c>
      <c r="I45" s="52">
        <v>-27.27272727272727</v>
      </c>
      <c r="J45" s="52">
        <v>72.727272727272734</v>
      </c>
      <c r="K45" s="52">
        <v>11.392405063291132</v>
      </c>
      <c r="L45" s="38"/>
      <c r="M45" s="7"/>
      <c r="N45" s="192"/>
      <c r="O45" s="192"/>
      <c r="P45" s="192"/>
      <c r="Q45" s="192"/>
      <c r="R45" s="192"/>
      <c r="S45" s="192"/>
      <c r="T45" s="192"/>
      <c r="U45" s="192"/>
      <c r="V45" s="192"/>
      <c r="AF45" s="33"/>
      <c r="AG45" s="33"/>
      <c r="AH45" s="33"/>
      <c r="AI45" s="33"/>
      <c r="AJ45" s="33"/>
    </row>
    <row r="46" spans="1:36" s="3" customFormat="1" ht="12.75" customHeight="1" x14ac:dyDescent="0.2">
      <c r="A46" s="35"/>
      <c r="B46" s="219" t="s">
        <v>61</v>
      </c>
      <c r="C46" s="50">
        <v>1</v>
      </c>
      <c r="D46" s="50">
        <v>0</v>
      </c>
      <c r="E46" s="50">
        <v>0</v>
      </c>
      <c r="F46" s="50">
        <v>72</v>
      </c>
      <c r="G46" s="50">
        <v>168</v>
      </c>
      <c r="H46" s="51">
        <v>336</v>
      </c>
      <c r="I46" s="52">
        <v>100</v>
      </c>
      <c r="J46" s="52">
        <v>200</v>
      </c>
      <c r="K46" s="52">
        <v>133.33333333333334</v>
      </c>
      <c r="L46" s="38"/>
      <c r="M46" s="7"/>
      <c r="N46" s="192"/>
      <c r="O46" s="192"/>
      <c r="P46" s="192"/>
      <c r="Q46" s="192"/>
      <c r="R46" s="192"/>
      <c r="S46" s="192"/>
      <c r="T46" s="192"/>
      <c r="U46" s="192"/>
      <c r="V46" s="192"/>
      <c r="AF46" s="33"/>
      <c r="AG46" s="33"/>
      <c r="AH46" s="33"/>
      <c r="AI46" s="33"/>
      <c r="AJ46" s="33"/>
    </row>
    <row r="47" spans="1:36" s="3" customFormat="1" ht="12.75" customHeight="1" x14ac:dyDescent="0.2">
      <c r="A47" s="35"/>
      <c r="B47" s="219" t="s">
        <v>62</v>
      </c>
      <c r="C47" s="50">
        <v>2559</v>
      </c>
      <c r="D47" s="50">
        <v>2524</v>
      </c>
      <c r="E47" s="50">
        <v>3323</v>
      </c>
      <c r="F47" s="50">
        <v>2608</v>
      </c>
      <c r="G47" s="50">
        <v>3548</v>
      </c>
      <c r="H47" s="51">
        <v>4997</v>
      </c>
      <c r="I47" s="52">
        <v>40.839909808342732</v>
      </c>
      <c r="J47" s="52">
        <v>140.83990980834272</v>
      </c>
      <c r="K47" s="52">
        <v>36.042944785276077</v>
      </c>
      <c r="L47" s="38"/>
      <c r="M47" s="7"/>
      <c r="N47" s="192"/>
      <c r="O47" s="192"/>
      <c r="P47" s="192"/>
      <c r="Q47" s="192"/>
      <c r="R47" s="192"/>
      <c r="S47" s="192"/>
      <c r="T47" s="192"/>
      <c r="U47" s="192"/>
      <c r="V47" s="192"/>
      <c r="AF47" s="33"/>
      <c r="AG47" s="33"/>
      <c r="AH47" s="33"/>
      <c r="AI47" s="33"/>
      <c r="AJ47" s="33"/>
    </row>
    <row r="48" spans="1:36" s="3" customFormat="1" ht="12.75" customHeight="1" x14ac:dyDescent="0.2">
      <c r="A48" s="35"/>
      <c r="B48" s="219" t="s">
        <v>63</v>
      </c>
      <c r="C48" s="50">
        <v>123</v>
      </c>
      <c r="D48" s="50">
        <v>387</v>
      </c>
      <c r="E48" s="50">
        <v>384</v>
      </c>
      <c r="F48" s="50">
        <v>145</v>
      </c>
      <c r="G48" s="50">
        <v>632</v>
      </c>
      <c r="H48" s="51">
        <v>1208</v>
      </c>
      <c r="I48" s="52">
        <v>91.139240506329116</v>
      </c>
      <c r="J48" s="52">
        <v>191.13924050632912</v>
      </c>
      <c r="K48" s="52">
        <v>335.86206896551721</v>
      </c>
      <c r="L48" s="38"/>
      <c r="M48" s="7"/>
      <c r="N48" s="192"/>
      <c r="O48" s="192"/>
      <c r="P48" s="192"/>
      <c r="Q48" s="192"/>
      <c r="R48" s="192"/>
      <c r="S48" s="192"/>
      <c r="T48" s="192"/>
      <c r="U48" s="192"/>
      <c r="V48" s="192"/>
      <c r="AF48" s="33"/>
      <c r="AG48" s="33"/>
      <c r="AH48" s="33"/>
      <c r="AI48" s="33"/>
      <c r="AJ48" s="33"/>
    </row>
    <row r="49" spans="1:36" s="3" customFormat="1" ht="12.75" customHeight="1" x14ac:dyDescent="0.2">
      <c r="A49" s="35"/>
      <c r="B49" s="219" t="s">
        <v>64</v>
      </c>
      <c r="C49" s="50">
        <v>4469</v>
      </c>
      <c r="D49" s="50">
        <v>6160</v>
      </c>
      <c r="E49" s="50">
        <v>4915</v>
      </c>
      <c r="F49" s="50">
        <v>4768</v>
      </c>
      <c r="G49" s="50">
        <v>3097</v>
      </c>
      <c r="H49" s="51">
        <v>3652</v>
      </c>
      <c r="I49" s="52">
        <v>17.920568291895389</v>
      </c>
      <c r="J49" s="52">
        <v>117.92056829189539</v>
      </c>
      <c r="K49" s="52">
        <v>-35.046140939597315</v>
      </c>
      <c r="L49" s="38"/>
      <c r="M49" s="7"/>
      <c r="N49" s="192"/>
      <c r="O49" s="192"/>
      <c r="P49" s="192"/>
      <c r="Q49" s="192"/>
      <c r="R49" s="192"/>
      <c r="S49" s="192"/>
      <c r="T49" s="192"/>
      <c r="U49" s="192"/>
      <c r="V49" s="192"/>
      <c r="AF49" s="33"/>
      <c r="AG49" s="33"/>
      <c r="AH49" s="33"/>
      <c r="AI49" s="33"/>
      <c r="AJ49" s="33"/>
    </row>
    <row r="50" spans="1:36" s="3" customFormat="1" ht="12.75" customHeight="1" x14ac:dyDescent="0.2">
      <c r="A50" s="35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1">
        <v>96</v>
      </c>
      <c r="I50" s="52" t="s">
        <v>6</v>
      </c>
      <c r="J50" s="52" t="s">
        <v>6</v>
      </c>
      <c r="K50" s="52" t="s">
        <v>6</v>
      </c>
      <c r="L50" s="38"/>
      <c r="M50" s="7"/>
      <c r="N50" s="192"/>
      <c r="O50" s="192"/>
      <c r="P50" s="192"/>
      <c r="Q50" s="192"/>
      <c r="R50" s="192"/>
      <c r="S50" s="192"/>
      <c r="T50" s="192"/>
      <c r="U50" s="192"/>
      <c r="V50" s="192"/>
      <c r="AF50" s="33"/>
      <c r="AG50" s="33"/>
      <c r="AH50" s="33"/>
      <c r="AI50" s="33"/>
      <c r="AJ50" s="33"/>
    </row>
    <row r="51" spans="1:36" s="3" customFormat="1" ht="12.75" customHeight="1" x14ac:dyDescent="0.2">
      <c r="A51" s="35"/>
      <c r="B51" s="219" t="s">
        <v>66</v>
      </c>
      <c r="C51" s="50">
        <v>942</v>
      </c>
      <c r="D51" s="50">
        <v>950</v>
      </c>
      <c r="E51" s="50">
        <v>0</v>
      </c>
      <c r="F51" s="50">
        <v>1366</v>
      </c>
      <c r="G51" s="50">
        <v>3345</v>
      </c>
      <c r="H51" s="51">
        <v>3314</v>
      </c>
      <c r="I51" s="52">
        <v>-0.92675635276532331</v>
      </c>
      <c r="J51" s="52">
        <v>99.073243647234676</v>
      </c>
      <c r="K51" s="52">
        <v>144.87554904831623</v>
      </c>
      <c r="L51" s="38"/>
      <c r="M51" s="7"/>
      <c r="N51" s="192"/>
      <c r="O51" s="192"/>
      <c r="P51" s="192"/>
      <c r="Q51" s="192"/>
      <c r="R51" s="192"/>
      <c r="S51" s="192"/>
      <c r="T51" s="192"/>
      <c r="U51" s="192"/>
      <c r="V51" s="192"/>
      <c r="AF51" s="33"/>
      <c r="AG51" s="33"/>
      <c r="AH51" s="33"/>
      <c r="AI51" s="33"/>
      <c r="AJ51" s="33"/>
    </row>
    <row r="52" spans="1:36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N52" s="264"/>
      <c r="O52" s="264"/>
      <c r="P52" s="264"/>
      <c r="Q52" s="264"/>
      <c r="R52" s="264"/>
      <c r="S52" s="264"/>
      <c r="T52" s="264"/>
      <c r="U52" s="264"/>
      <c r="V52" s="264"/>
    </row>
    <row r="53" spans="1:36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32.24251933206321</v>
      </c>
      <c r="E53" s="60">
        <f>IF(OR(OR(E39=0,D39=0),E39=""),"",(E39/D39-1)*100)</f>
        <v>-22.584745762711865</v>
      </c>
      <c r="F53" s="60">
        <f>IF(OR(OR(F39=0,E39=0),F39=""),"",(F39/E39-1)*100)</f>
        <v>19.638752052545151</v>
      </c>
      <c r="G53" s="60">
        <f>IF(OR(OR(G39=0,F39=0),G39=""),"",(G39/F39-1)*100)</f>
        <v>19.727330954341671</v>
      </c>
      <c r="H53" s="74">
        <f>IF(OR(OR(H39=0,G39=0),H39=""),"",(H39/G39-1)*100)</f>
        <v>26.083301490256016</v>
      </c>
      <c r="I53" s="72"/>
      <c r="J53" s="72"/>
      <c r="L53" s="65"/>
      <c r="N53" s="264"/>
      <c r="O53" s="264"/>
      <c r="P53" s="264"/>
      <c r="Q53" s="264"/>
      <c r="R53" s="264"/>
      <c r="S53" s="264"/>
      <c r="T53" s="264"/>
      <c r="U53" s="264"/>
      <c r="V53" s="264"/>
    </row>
    <row r="54" spans="1:36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N54" s="264"/>
      <c r="O54" s="264"/>
      <c r="P54" s="264"/>
      <c r="Q54" s="264"/>
      <c r="R54" s="264"/>
      <c r="S54" s="264"/>
      <c r="T54" s="264"/>
      <c r="U54" s="264"/>
      <c r="V54" s="264"/>
    </row>
    <row r="55" spans="1:36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N55" s="264"/>
      <c r="O55" s="264"/>
      <c r="P55" s="264"/>
      <c r="Q55" s="264"/>
      <c r="R55" s="264"/>
      <c r="S55" s="264"/>
      <c r="T55" s="264"/>
      <c r="U55" s="264"/>
      <c r="V55" s="264"/>
    </row>
    <row r="56" spans="1:36" s="63" customFormat="1" x14ac:dyDescent="0.25">
      <c r="A56" s="253" t="s">
        <v>163</v>
      </c>
      <c r="C56" s="70"/>
      <c r="D56" s="70"/>
      <c r="E56" s="70"/>
      <c r="F56" s="71"/>
      <c r="G56" s="71"/>
      <c r="H56" s="71"/>
      <c r="I56" s="72"/>
      <c r="J56" s="72"/>
      <c r="L56" s="181"/>
      <c r="N56" s="264"/>
      <c r="O56" s="264"/>
      <c r="P56" s="264"/>
      <c r="Q56" s="264"/>
      <c r="R56" s="264"/>
      <c r="S56" s="264"/>
      <c r="T56" s="264"/>
      <c r="U56" s="264"/>
      <c r="V56" s="264"/>
    </row>
    <row r="57" spans="1:36" s="63" customFormat="1" ht="17.25" customHeight="1" x14ac:dyDescent="0.25">
      <c r="A57" s="390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  <c r="N57" s="264"/>
      <c r="O57" s="264"/>
      <c r="P57" s="264"/>
      <c r="Q57" s="264"/>
      <c r="R57" s="264"/>
      <c r="S57" s="264"/>
      <c r="T57" s="264"/>
      <c r="U57" s="264"/>
      <c r="V57" s="264"/>
    </row>
    <row r="58" spans="1:36" s="63" customFormat="1" ht="21" customHeight="1" x14ac:dyDescent="0.25">
      <c r="A58" s="390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N58" s="264"/>
      <c r="O58" s="264"/>
      <c r="P58" s="264"/>
      <c r="Q58" s="264"/>
      <c r="R58" s="264"/>
      <c r="S58" s="264"/>
      <c r="T58" s="264"/>
      <c r="U58" s="264"/>
      <c r="V58" s="264"/>
    </row>
    <row r="59" spans="1:36" s="63" customFormat="1" x14ac:dyDescent="0.25">
      <c r="A59" s="398" t="s">
        <v>198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65"/>
      <c r="N59" s="264"/>
      <c r="O59" s="264"/>
      <c r="P59" s="264"/>
      <c r="Q59" s="264"/>
      <c r="R59" s="264"/>
      <c r="S59" s="264"/>
      <c r="T59" s="264"/>
      <c r="U59" s="264"/>
      <c r="V59" s="264"/>
    </row>
    <row r="60" spans="1:36" s="63" customFormat="1" x14ac:dyDescent="0.25">
      <c r="A60" s="251"/>
      <c r="C60" s="70"/>
      <c r="D60" s="70"/>
      <c r="E60" s="70"/>
      <c r="F60" s="71"/>
      <c r="G60" s="71"/>
      <c r="H60" s="71"/>
      <c r="I60" s="72"/>
      <c r="J60" s="72"/>
      <c r="L60" s="65"/>
      <c r="N60" s="264"/>
      <c r="O60" s="264"/>
      <c r="P60" s="264"/>
      <c r="Q60" s="264"/>
      <c r="R60" s="264"/>
      <c r="S60" s="264"/>
      <c r="T60" s="264"/>
      <c r="U60" s="264"/>
      <c r="V60" s="264"/>
    </row>
    <row r="61" spans="1:36" s="63" customFormat="1" x14ac:dyDescent="0.25">
      <c r="A61" s="252" t="s">
        <v>182</v>
      </c>
      <c r="B61" s="75"/>
      <c r="C61" s="75"/>
      <c r="D61" s="75"/>
      <c r="E61" s="75"/>
      <c r="F61" s="76"/>
      <c r="G61" s="76"/>
      <c r="H61" s="76"/>
      <c r="I61" s="77"/>
      <c r="J61" s="77"/>
      <c r="K61" s="78"/>
      <c r="L61" s="79"/>
      <c r="N61" s="264"/>
      <c r="O61" s="264"/>
      <c r="P61" s="264"/>
      <c r="Q61" s="264"/>
      <c r="R61" s="264"/>
      <c r="S61" s="264"/>
      <c r="T61" s="264"/>
      <c r="U61" s="264"/>
      <c r="V61" s="264"/>
    </row>
    <row r="62" spans="1:36" s="63" customFormat="1" x14ac:dyDescent="0.25">
      <c r="A62" s="80"/>
      <c r="C62" s="70"/>
      <c r="D62" s="70"/>
      <c r="E62" s="70"/>
      <c r="F62" s="71"/>
      <c r="G62" s="71"/>
      <c r="H62" s="71"/>
      <c r="I62" s="72"/>
      <c r="J62" s="72"/>
      <c r="N62" s="264"/>
      <c r="O62" s="264"/>
      <c r="P62" s="264"/>
      <c r="Q62" s="264"/>
      <c r="R62" s="264"/>
      <c r="S62" s="264"/>
      <c r="T62" s="264"/>
      <c r="U62" s="264"/>
      <c r="V62" s="264"/>
    </row>
    <row r="63" spans="1:36" s="63" customFormat="1" x14ac:dyDescent="0.25">
      <c r="A63" s="80"/>
      <c r="C63" s="81"/>
      <c r="D63" s="81"/>
      <c r="E63" s="81"/>
      <c r="F63" s="81"/>
      <c r="G63" s="81"/>
      <c r="N63" s="264"/>
      <c r="O63" s="264"/>
      <c r="P63" s="264"/>
      <c r="Q63" s="264"/>
      <c r="R63" s="264"/>
      <c r="S63" s="264"/>
      <c r="T63" s="264"/>
      <c r="U63" s="264"/>
      <c r="V63" s="264"/>
    </row>
    <row r="64" spans="1:36" s="63" customFormat="1" x14ac:dyDescent="0.25">
      <c r="C64" s="81"/>
      <c r="D64" s="81"/>
      <c r="E64" s="81"/>
      <c r="F64" s="81"/>
      <c r="G64" s="81"/>
      <c r="N64" s="264"/>
      <c r="O64" s="264"/>
      <c r="P64" s="264"/>
      <c r="Q64" s="264"/>
      <c r="R64" s="264"/>
      <c r="S64" s="264"/>
      <c r="T64" s="264"/>
      <c r="U64" s="264"/>
      <c r="V64" s="264"/>
    </row>
    <row r="65" spans="2:22" s="63" customFormat="1" x14ac:dyDescent="0.25">
      <c r="C65" s="81"/>
      <c r="N65" s="264"/>
      <c r="O65" s="264"/>
      <c r="P65" s="264"/>
      <c r="Q65" s="264"/>
      <c r="R65" s="264"/>
      <c r="S65" s="264"/>
      <c r="T65" s="264"/>
      <c r="U65" s="264"/>
      <c r="V65" s="264"/>
    </row>
    <row r="66" spans="2:22" s="63" customFormat="1" x14ac:dyDescent="0.25">
      <c r="B66" s="81"/>
      <c r="C66" s="81"/>
      <c r="N66" s="264"/>
      <c r="O66" s="264"/>
      <c r="P66" s="264"/>
      <c r="Q66" s="264"/>
      <c r="R66" s="264"/>
      <c r="S66" s="264"/>
      <c r="T66" s="264"/>
      <c r="U66" s="264"/>
      <c r="V66" s="264"/>
    </row>
    <row r="67" spans="2:22" s="63" customFormat="1" x14ac:dyDescent="0.25">
      <c r="B67" s="81"/>
      <c r="C67" s="81"/>
      <c r="D67" s="81"/>
      <c r="E67" s="81"/>
      <c r="F67" s="81"/>
      <c r="G67" s="81"/>
      <c r="H67" s="81"/>
      <c r="N67" s="264"/>
      <c r="O67" s="264"/>
      <c r="P67" s="264"/>
      <c r="Q67" s="264"/>
      <c r="R67" s="264"/>
      <c r="S67" s="264"/>
      <c r="T67" s="264"/>
      <c r="U67" s="264"/>
      <c r="V67" s="264"/>
    </row>
    <row r="68" spans="2:22" s="63" customFormat="1" x14ac:dyDescent="0.25">
      <c r="B68" s="81"/>
      <c r="C68" s="81"/>
      <c r="D68" s="81"/>
      <c r="E68" s="81"/>
      <c r="F68" s="81"/>
      <c r="G68" s="81"/>
      <c r="H68" s="81"/>
    </row>
    <row r="69" spans="2:22" s="3" customFormat="1" x14ac:dyDescent="0.2">
      <c r="B69" s="81"/>
      <c r="C69" s="81"/>
      <c r="H69" s="85"/>
      <c r="I69" s="86"/>
      <c r="J69" s="83"/>
    </row>
    <row r="70" spans="2:22" s="3" customFormat="1" x14ac:dyDescent="0.2">
      <c r="B70" s="81"/>
      <c r="C70" s="81"/>
      <c r="H70" s="85"/>
      <c r="I70" s="86"/>
      <c r="J70" s="83"/>
    </row>
    <row r="71" spans="2:22" s="3" customFormat="1" x14ac:dyDescent="0.2">
      <c r="B71" s="81"/>
      <c r="C71" s="81"/>
      <c r="H71" s="85"/>
      <c r="I71" s="86"/>
      <c r="J71" s="83"/>
    </row>
    <row r="72" spans="2:22" s="3" customFormat="1" x14ac:dyDescent="0.2">
      <c r="B72" s="81"/>
      <c r="C72" s="81"/>
      <c r="H72" s="85"/>
      <c r="I72" s="86"/>
      <c r="J72" s="83"/>
    </row>
    <row r="73" spans="2:22" s="3" customFormat="1" x14ac:dyDescent="0.2">
      <c r="B73" s="81"/>
      <c r="C73" s="81"/>
      <c r="H73" s="85"/>
      <c r="I73" s="86"/>
      <c r="J73" s="83"/>
    </row>
    <row r="74" spans="2:22" s="3" customFormat="1" x14ac:dyDescent="0.2">
      <c r="B74" s="81"/>
      <c r="C74" s="81"/>
      <c r="H74" s="85"/>
      <c r="I74" s="86"/>
      <c r="J74" s="83"/>
    </row>
    <row r="75" spans="2:22" s="3" customFormat="1" x14ac:dyDescent="0.2">
      <c r="B75" s="81"/>
      <c r="C75" s="81"/>
      <c r="H75" s="85"/>
      <c r="I75" s="86"/>
      <c r="J75" s="83"/>
    </row>
    <row r="76" spans="2:22" s="3" customFormat="1" x14ac:dyDescent="0.2">
      <c r="B76" s="81"/>
      <c r="C76" s="81"/>
      <c r="D76" s="83"/>
      <c r="E76" s="84"/>
    </row>
    <row r="77" spans="2:22" s="3" customFormat="1" x14ac:dyDescent="0.2">
      <c r="B77" s="81"/>
      <c r="C77" s="81"/>
      <c r="D77" s="83"/>
      <c r="E77" s="84"/>
    </row>
    <row r="78" spans="2:22" s="3" customFormat="1" x14ac:dyDescent="0.2">
      <c r="B78" s="81"/>
      <c r="C78" s="81"/>
      <c r="D78" s="83"/>
      <c r="E78" s="84"/>
    </row>
    <row r="79" spans="2:22" s="3" customFormat="1" x14ac:dyDescent="0.2">
      <c r="B79" s="81"/>
      <c r="C79" s="81"/>
      <c r="D79" s="83"/>
      <c r="E79" s="84"/>
    </row>
    <row r="80" spans="2:22" s="3" customFormat="1" x14ac:dyDescent="0.2">
      <c r="B80" s="81"/>
      <c r="C80" s="81"/>
      <c r="D80" s="83"/>
      <c r="E80" s="84"/>
    </row>
    <row r="81" spans="2:5" s="3" customFormat="1" x14ac:dyDescent="0.2">
      <c r="B81" s="81"/>
      <c r="C81" s="81"/>
      <c r="D81" s="83"/>
      <c r="E81" s="84"/>
    </row>
    <row r="82" spans="2:5" s="3" customFormat="1" x14ac:dyDescent="0.2">
      <c r="B82" s="81"/>
      <c r="C82" s="81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5"/>
      <c r="C92" s="86"/>
      <c r="D92" s="83"/>
      <c r="E92" s="84"/>
    </row>
    <row r="93" spans="2:5" s="3" customFormat="1" x14ac:dyDescent="0.2">
      <c r="B93" s="85"/>
      <c r="C93" s="86"/>
      <c r="D93" s="83"/>
      <c r="E93" s="84"/>
    </row>
    <row r="94" spans="2:5" s="3" customFormat="1" x14ac:dyDescent="0.2">
      <c r="B94" s="83"/>
      <c r="C94" s="86"/>
      <c r="D94" s="83"/>
      <c r="E94" s="84"/>
    </row>
    <row r="95" spans="2:5" s="3" customFormat="1" x14ac:dyDescent="0.2">
      <c r="B95" s="83"/>
      <c r="C95" s="86"/>
      <c r="D95" s="83"/>
      <c r="E95" s="84"/>
    </row>
    <row r="96" spans="2:5" s="3" customFormat="1" x14ac:dyDescent="0.2">
      <c r="B96" s="83"/>
      <c r="C96" s="86"/>
      <c r="D96" s="83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B143" s="87"/>
      <c r="D143" s="88"/>
      <c r="E143" s="84"/>
    </row>
    <row r="144" spans="2:5" s="3" customFormat="1" x14ac:dyDescent="0.2">
      <c r="B144" s="87"/>
      <c r="D144" s="88"/>
      <c r="E144" s="84"/>
    </row>
    <row r="145" spans="2:5" s="3" customFormat="1" x14ac:dyDescent="0.2">
      <c r="B145" s="87"/>
      <c r="D145" s="88"/>
      <c r="E145" s="84"/>
    </row>
    <row r="146" spans="2:5" s="3" customFormat="1" x14ac:dyDescent="0.2">
      <c r="D146" s="88"/>
      <c r="E146" s="84"/>
    </row>
    <row r="147" spans="2:5" s="3" customFormat="1" x14ac:dyDescent="0.2">
      <c r="D147" s="88"/>
      <c r="E147" s="84"/>
    </row>
    <row r="148" spans="2:5" s="3" customFormat="1" x14ac:dyDescent="0.2">
      <c r="D148" s="88"/>
      <c r="E148" s="84"/>
    </row>
    <row r="149" spans="2:5" s="3" customFormat="1" x14ac:dyDescent="0.2">
      <c r="D149" s="88"/>
      <c r="E149" s="84"/>
    </row>
    <row r="150" spans="2:5" s="3" customFormat="1" x14ac:dyDescent="0.2">
      <c r="D150" s="88"/>
      <c r="E150" s="84"/>
    </row>
    <row r="151" spans="2:5" s="3" customFormat="1" x14ac:dyDescent="0.2">
      <c r="D151" s="88"/>
      <c r="E151" s="84"/>
    </row>
    <row r="152" spans="2:5" s="3" customFormat="1" x14ac:dyDescent="0.2">
      <c r="D152" s="88"/>
      <c r="E152" s="84"/>
    </row>
    <row r="153" spans="2:5" s="3" customFormat="1" x14ac:dyDescent="0.2">
      <c r="D153" s="88"/>
      <c r="E153" s="84"/>
    </row>
    <row r="154" spans="2:5" s="3" customFormat="1" x14ac:dyDescent="0.2">
      <c r="D154" s="88"/>
      <c r="E154" s="84"/>
    </row>
    <row r="155" spans="2:5" s="3" customFormat="1" x14ac:dyDescent="0.2"/>
    <row r="156" spans="2:5" s="3" customFormat="1" x14ac:dyDescent="0.2"/>
    <row r="157" spans="2:5" s="3" customFormat="1" x14ac:dyDescent="0.2"/>
    <row r="158" spans="2:5" s="3" customFormat="1" x14ac:dyDescent="0.2"/>
    <row r="159" spans="2:5" s="3" customFormat="1" x14ac:dyDescent="0.2"/>
    <row r="160" spans="2:5" s="3" customFormat="1" x14ac:dyDescent="0.2"/>
    <row r="161" spans="13:36" s="7" customFormat="1" x14ac:dyDescent="0.2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3:36" s="7" customFormat="1" x14ac:dyDescent="0.2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3:36" s="7" customFormat="1" x14ac:dyDescent="0.2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3:36" s="7" customFormat="1" x14ac:dyDescent="0.2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3:36" s="7" customFormat="1" x14ac:dyDescent="0.2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3:36" s="7" customFormat="1" x14ac:dyDescent="0.2"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3:36" s="32" customFormat="1" x14ac:dyDescent="0.2"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3"/>
      <c r="AG167" s="33"/>
      <c r="AH167" s="33"/>
      <c r="AI167" s="33"/>
      <c r="AJ167" s="33"/>
    </row>
    <row r="168" spans="13:36" s="32" customFormat="1" x14ac:dyDescent="0.2"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3"/>
      <c r="AG168" s="33"/>
      <c r="AH168" s="33"/>
      <c r="AI168" s="33"/>
      <c r="AJ168" s="33"/>
    </row>
    <row r="169" spans="13:36" s="32" customFormat="1" x14ac:dyDescent="0.2"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3"/>
      <c r="AG169" s="33"/>
      <c r="AH169" s="33"/>
      <c r="AI169" s="33"/>
      <c r="AJ169" s="33"/>
    </row>
    <row r="170" spans="13:36" s="32" customFormat="1" x14ac:dyDescent="0.2"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3"/>
      <c r="AG170" s="33"/>
      <c r="AH170" s="33"/>
      <c r="AI170" s="33"/>
      <c r="AJ170" s="33"/>
    </row>
    <row r="171" spans="13:36" s="32" customFormat="1" x14ac:dyDescent="0.2"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3"/>
      <c r="AG171" s="33"/>
      <c r="AH171" s="33"/>
      <c r="AI171" s="33"/>
      <c r="AJ171" s="33"/>
    </row>
    <row r="172" spans="13:36" s="32" customFormat="1" x14ac:dyDescent="0.2"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3"/>
      <c r="AG172" s="33"/>
      <c r="AH172" s="33"/>
      <c r="AI172" s="33"/>
      <c r="AJ172" s="33"/>
    </row>
  </sheetData>
  <sortState xmlns:xlrd2="http://schemas.microsoft.com/office/spreadsheetml/2017/richdata2" ref="B39:H50">
    <sortCondition descending="1" ref="H39:H50"/>
  </sortState>
  <mergeCells count="10">
    <mergeCell ref="A57:K57"/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orientation="portrait" r:id="rId1"/>
  <headerFooter alignWithMargins="0">
    <oddFooter>&amp;C&amp;"-,Negrita"&amp;12&amp;K004559Página 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">
    <tabColor rgb="FF002060"/>
  </sheetPr>
  <dimension ref="A1:AK15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8.85546875" style="7" customWidth="1"/>
    <col min="3" max="11" width="11.5703125" style="7" customWidth="1"/>
    <col min="12" max="12" width="1.5703125" style="7" customWidth="1"/>
    <col min="13" max="13" width="11.42578125" style="7"/>
    <col min="14" max="37" width="11.42578125" style="3"/>
    <col min="38" max="16384" width="11.42578125" style="7"/>
  </cols>
  <sheetData>
    <row r="1" spans="1:19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9" x14ac:dyDescent="0.2">
      <c r="A2" s="145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46"/>
    </row>
    <row r="3" spans="1:19" x14ac:dyDescent="0.2">
      <c r="A3" s="145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46"/>
    </row>
    <row r="4" spans="1:19" x14ac:dyDescent="0.2">
      <c r="A4" s="145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47"/>
    </row>
    <row r="5" spans="1:19" x14ac:dyDescent="0.2">
      <c r="A5" s="145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147"/>
    </row>
    <row r="6" spans="1:19" x14ac:dyDescent="0.2">
      <c r="A6" s="145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147"/>
    </row>
    <row r="7" spans="1:19" x14ac:dyDescent="0.2">
      <c r="A7" s="145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147"/>
    </row>
    <row r="8" spans="1:19" x14ac:dyDescent="0.2">
      <c r="A8" s="145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147"/>
    </row>
    <row r="9" spans="1:19" x14ac:dyDescent="0.2">
      <c r="A9" s="145"/>
      <c r="B9" s="344"/>
      <c r="C9" s="403" t="s">
        <v>54</v>
      </c>
      <c r="D9" s="403"/>
      <c r="E9" s="403"/>
      <c r="F9" s="403"/>
      <c r="G9" s="403"/>
      <c r="H9" s="403"/>
      <c r="I9" s="403"/>
      <c r="J9" s="403"/>
      <c r="K9" s="403"/>
      <c r="L9" s="147"/>
    </row>
    <row r="10" spans="1:19" ht="16.5" customHeight="1" x14ac:dyDescent="0.2">
      <c r="A10" s="145"/>
      <c r="B10" s="344"/>
      <c r="C10" s="403" t="s">
        <v>172</v>
      </c>
      <c r="D10" s="403"/>
      <c r="E10" s="403"/>
      <c r="F10" s="403"/>
      <c r="G10" s="403"/>
      <c r="H10" s="403"/>
      <c r="I10" s="403"/>
      <c r="J10" s="403"/>
      <c r="K10" s="403"/>
      <c r="L10" s="147"/>
      <c r="M10" s="338"/>
      <c r="N10" s="338"/>
      <c r="O10" s="338"/>
    </row>
    <row r="11" spans="1:19" x14ac:dyDescent="0.2">
      <c r="A11" s="145"/>
      <c r="B11" s="344"/>
      <c r="C11" s="404" t="str">
        <f>'Área proceso edificaciones'!$C$10</f>
        <v>metros cuadrados, II trimestre  2018-2023</v>
      </c>
      <c r="D11" s="404"/>
      <c r="E11" s="404"/>
      <c r="F11" s="404"/>
      <c r="G11" s="404"/>
      <c r="H11" s="404"/>
      <c r="I11" s="404"/>
      <c r="J11" s="404"/>
      <c r="K11" s="404"/>
      <c r="L11" s="147"/>
      <c r="M11" s="338"/>
      <c r="N11" s="339"/>
      <c r="O11" s="338"/>
    </row>
    <row r="12" spans="1:19" x14ac:dyDescent="0.2">
      <c r="A12" s="145"/>
      <c r="B12" s="344"/>
      <c r="C12" s="345"/>
      <c r="D12" s="345"/>
      <c r="E12" s="345"/>
      <c r="F12" s="345"/>
      <c r="G12" s="345"/>
      <c r="H12" s="345"/>
      <c r="I12" s="344"/>
      <c r="J12" s="344"/>
      <c r="K12" s="344"/>
      <c r="L12" s="147"/>
      <c r="M12" s="338"/>
      <c r="N12" s="338"/>
      <c r="O12" s="340"/>
      <c r="P12" s="192"/>
      <c r="Q12" s="192"/>
      <c r="R12" s="192"/>
      <c r="S12" s="192"/>
    </row>
    <row r="13" spans="1:19" ht="15.75" customHeight="1" x14ac:dyDescent="0.2">
      <c r="A13" s="145"/>
      <c r="B13" s="346"/>
      <c r="C13" s="395" t="s">
        <v>1</v>
      </c>
      <c r="D13" s="395"/>
      <c r="E13" s="395"/>
      <c r="F13" s="395"/>
      <c r="G13" s="395"/>
      <c r="H13" s="395"/>
      <c r="I13" s="405" t="str">
        <f>'Área proceso VIS'!I12</f>
        <v>% Cambio   '23/'22</v>
      </c>
      <c r="J13" s="405" t="str">
        <f>'Área proceso VIS'!J12</f>
        <v>'23 como % de '22</v>
      </c>
      <c r="K13" s="405" t="str">
        <f>'Área proceso VIS'!K12</f>
        <v>% Cambio   '22/'21</v>
      </c>
      <c r="L13" s="147"/>
      <c r="M13" s="340"/>
      <c r="N13" s="340"/>
      <c r="O13" s="340"/>
      <c r="P13" s="192"/>
      <c r="Q13" s="192"/>
      <c r="R13" s="192"/>
      <c r="S13" s="192"/>
    </row>
    <row r="14" spans="1:19" x14ac:dyDescent="0.2">
      <c r="A14" s="145"/>
      <c r="B14" s="347"/>
      <c r="C14" s="348">
        <f>'Área proceso vivienda'!C13</f>
        <v>2018</v>
      </c>
      <c r="D14" s="348">
        <f>'Área proceso vivienda'!D13</f>
        <v>2019</v>
      </c>
      <c r="E14" s="348">
        <f>'Área proceso vivienda'!E13</f>
        <v>2020</v>
      </c>
      <c r="F14" s="348">
        <f>'Área proceso vivienda'!F13</f>
        <v>2021</v>
      </c>
      <c r="G14" s="348">
        <f>'Área proceso vivienda'!G13</f>
        <v>2022</v>
      </c>
      <c r="H14" s="348">
        <f>'Área proceso vivienda'!H13</f>
        <v>2023</v>
      </c>
      <c r="I14" s="405"/>
      <c r="J14" s="405"/>
      <c r="K14" s="405"/>
      <c r="L14" s="147"/>
      <c r="M14" s="340"/>
      <c r="N14" s="341"/>
      <c r="O14" s="340"/>
      <c r="P14" s="192"/>
      <c r="Q14" s="192"/>
      <c r="R14" s="192"/>
      <c r="S14" s="192"/>
    </row>
    <row r="15" spans="1:19" ht="12" customHeight="1" x14ac:dyDescent="0.2">
      <c r="A15" s="145"/>
      <c r="B15" s="346"/>
      <c r="C15" s="345"/>
      <c r="D15" s="345"/>
      <c r="E15" s="345"/>
      <c r="F15" s="345"/>
      <c r="G15" s="345"/>
      <c r="H15" s="345"/>
      <c r="I15" s="345"/>
      <c r="J15" s="345"/>
      <c r="K15" s="345"/>
      <c r="L15" s="147"/>
      <c r="M15" s="340"/>
      <c r="N15" s="340"/>
      <c r="O15" s="340"/>
      <c r="P15" s="192"/>
      <c r="Q15" s="192"/>
      <c r="R15" s="192"/>
      <c r="S15" s="192"/>
    </row>
    <row r="16" spans="1:19" ht="12.75" customHeight="1" x14ac:dyDescent="0.2">
      <c r="A16" s="145"/>
      <c r="B16" s="349" t="s">
        <v>31</v>
      </c>
      <c r="C16" s="282">
        <f t="shared" ref="C16:H16" si="0">SUM(C17:C35)</f>
        <v>175737</v>
      </c>
      <c r="D16" s="282">
        <f t="shared" si="0"/>
        <v>45767</v>
      </c>
      <c r="E16" s="282">
        <f t="shared" si="0"/>
        <v>758</v>
      </c>
      <c r="F16" s="282">
        <f t="shared" si="0"/>
        <v>20051</v>
      </c>
      <c r="G16" s="292">
        <f t="shared" si="0"/>
        <v>22870</v>
      </c>
      <c r="H16" s="287">
        <f t="shared" si="0"/>
        <v>20895</v>
      </c>
      <c r="I16" s="294">
        <f>IF(OR(OR(H16=0,G16=0),H16=""),"",(H16/G16-1)*100)</f>
        <v>-8.6357673808482698</v>
      </c>
      <c r="J16" s="289">
        <f>IF(OR(OR(H16=0,G16=0),H16=""),"",H16/G16*100)</f>
        <v>91.364232619151736</v>
      </c>
      <c r="K16" s="289">
        <f>IF(OR(OR(F16=0,G16=0),G16=""),"",(G16/F16-1)*100)</f>
        <v>14.059149169617481</v>
      </c>
      <c r="L16" s="147"/>
      <c r="M16" s="342"/>
      <c r="N16" s="343"/>
      <c r="O16" s="343"/>
      <c r="P16" s="227"/>
      <c r="Q16" s="227"/>
      <c r="R16" s="227"/>
      <c r="S16" s="227"/>
    </row>
    <row r="17" spans="1:19" ht="12.75" customHeight="1" x14ac:dyDescent="0.2">
      <c r="A17" s="145"/>
      <c r="B17" s="350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0</v>
      </c>
      <c r="H17" s="296">
        <v>0</v>
      </c>
      <c r="I17" s="295" t="s">
        <v>6</v>
      </c>
      <c r="J17" s="52" t="s">
        <v>6</v>
      </c>
      <c r="K17" s="52" t="s">
        <v>6</v>
      </c>
      <c r="L17" s="147"/>
      <c r="M17" s="342"/>
      <c r="N17" s="343"/>
      <c r="O17" s="343"/>
      <c r="P17" s="227"/>
      <c r="Q17" s="227"/>
      <c r="R17" s="227"/>
      <c r="S17" s="227"/>
    </row>
    <row r="18" spans="1:19" ht="12.75" customHeight="1" x14ac:dyDescent="0.2">
      <c r="A18" s="145"/>
      <c r="B18" s="350" t="s">
        <v>23</v>
      </c>
      <c r="C18" s="50">
        <v>0</v>
      </c>
      <c r="D18" s="50">
        <v>0</v>
      </c>
      <c r="E18" s="50">
        <v>550</v>
      </c>
      <c r="F18" s="50">
        <v>440</v>
      </c>
      <c r="G18" s="293">
        <v>0</v>
      </c>
      <c r="H18" s="296">
        <v>0</v>
      </c>
      <c r="I18" s="295" t="s">
        <v>6</v>
      </c>
      <c r="J18" s="52" t="s">
        <v>6</v>
      </c>
      <c r="K18" s="52" t="s">
        <v>6</v>
      </c>
      <c r="L18" s="147"/>
      <c r="M18" s="342"/>
      <c r="N18" s="343"/>
      <c r="O18" s="343"/>
      <c r="P18" s="227"/>
      <c r="Q18" s="227"/>
      <c r="R18" s="227"/>
      <c r="S18" s="227"/>
    </row>
    <row r="19" spans="1:19" ht="12.75" customHeight="1" x14ac:dyDescent="0.2">
      <c r="A19" s="145"/>
      <c r="B19" s="350" t="s">
        <v>18</v>
      </c>
      <c r="C19" s="50">
        <v>85655</v>
      </c>
      <c r="D19" s="50">
        <v>1444</v>
      </c>
      <c r="E19" s="50">
        <v>0</v>
      </c>
      <c r="F19" s="50">
        <v>222</v>
      </c>
      <c r="G19" s="293">
        <v>424</v>
      </c>
      <c r="H19" s="296">
        <v>826</v>
      </c>
      <c r="I19" s="295">
        <v>94.811320754716988</v>
      </c>
      <c r="J19" s="52">
        <v>194.81132075471697</v>
      </c>
      <c r="K19" s="52">
        <v>90.990990990990994</v>
      </c>
      <c r="L19" s="147"/>
      <c r="M19" s="268"/>
      <c r="N19" s="227"/>
      <c r="O19" s="227"/>
      <c r="P19" s="227"/>
      <c r="Q19" s="227"/>
      <c r="R19" s="227"/>
      <c r="S19" s="227"/>
    </row>
    <row r="20" spans="1:19" ht="12.75" customHeight="1" x14ac:dyDescent="0.2">
      <c r="A20" s="145"/>
      <c r="B20" s="350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76</v>
      </c>
      <c r="H20" s="296">
        <v>50</v>
      </c>
      <c r="I20" s="295">
        <v>-34.210526315789465</v>
      </c>
      <c r="J20" s="52">
        <v>65.789473684210535</v>
      </c>
      <c r="K20" s="52" t="s">
        <v>6</v>
      </c>
      <c r="L20" s="147"/>
      <c r="M20" s="268"/>
      <c r="N20" s="227"/>
      <c r="O20" s="227"/>
      <c r="P20" s="227"/>
      <c r="Q20" s="227"/>
      <c r="R20" s="227"/>
      <c r="S20" s="227"/>
    </row>
    <row r="21" spans="1:19" ht="12.75" customHeight="1" x14ac:dyDescent="0.2">
      <c r="A21" s="145"/>
      <c r="B21" s="350" t="s">
        <v>30</v>
      </c>
      <c r="C21" s="50">
        <v>12384</v>
      </c>
      <c r="D21" s="50">
        <v>652</v>
      </c>
      <c r="E21" s="50">
        <v>0</v>
      </c>
      <c r="F21" s="50">
        <v>205</v>
      </c>
      <c r="G21" s="293">
        <v>252</v>
      </c>
      <c r="H21" s="296">
        <v>1584</v>
      </c>
      <c r="I21" s="295">
        <v>528.57142857142856</v>
      </c>
      <c r="J21" s="52">
        <v>628.57142857142856</v>
      </c>
      <c r="K21" s="52">
        <v>22.926829268292682</v>
      </c>
      <c r="L21" s="147"/>
      <c r="M21" s="268"/>
      <c r="N21" s="227"/>
      <c r="O21" s="227"/>
      <c r="P21" s="227"/>
      <c r="Q21" s="227"/>
      <c r="R21" s="227"/>
      <c r="S21" s="227"/>
    </row>
    <row r="22" spans="1:19" ht="12.75" customHeight="1" x14ac:dyDescent="0.2">
      <c r="A22" s="145"/>
      <c r="B22" s="350" t="s">
        <v>21</v>
      </c>
      <c r="C22" s="50">
        <v>0</v>
      </c>
      <c r="D22" s="50">
        <v>70</v>
      </c>
      <c r="E22" s="50">
        <v>0</v>
      </c>
      <c r="F22" s="50">
        <v>2344</v>
      </c>
      <c r="G22" s="293">
        <v>0</v>
      </c>
      <c r="H22" s="296">
        <v>75</v>
      </c>
      <c r="I22" s="295" t="s">
        <v>6</v>
      </c>
      <c r="J22" s="52" t="s">
        <v>6</v>
      </c>
      <c r="K22" s="52" t="s">
        <v>6</v>
      </c>
      <c r="L22" s="147"/>
      <c r="M22" s="268"/>
      <c r="N22" s="227"/>
      <c r="O22" s="227"/>
      <c r="P22" s="227"/>
      <c r="Q22" s="227"/>
      <c r="R22" s="227"/>
      <c r="S22" s="227"/>
    </row>
    <row r="23" spans="1:19" ht="12.75" customHeight="1" x14ac:dyDescent="0.2">
      <c r="A23" s="145"/>
      <c r="B23" s="350" t="s">
        <v>20</v>
      </c>
      <c r="C23" s="50">
        <v>0</v>
      </c>
      <c r="D23" s="50">
        <v>220</v>
      </c>
      <c r="E23" s="50">
        <v>0</v>
      </c>
      <c r="F23" s="50">
        <v>10853</v>
      </c>
      <c r="G23" s="293">
        <v>0</v>
      </c>
      <c r="H23" s="296">
        <v>0</v>
      </c>
      <c r="I23" s="295" t="s">
        <v>6</v>
      </c>
      <c r="J23" s="52" t="s">
        <v>6</v>
      </c>
      <c r="K23" s="52" t="s">
        <v>6</v>
      </c>
      <c r="L23" s="147"/>
      <c r="M23" s="268"/>
      <c r="N23" s="227"/>
      <c r="O23" s="227"/>
      <c r="P23" s="227"/>
      <c r="Q23" s="227"/>
      <c r="R23" s="227"/>
      <c r="S23" s="227"/>
    </row>
    <row r="24" spans="1:19" ht="12.75" customHeight="1" x14ac:dyDescent="0.2">
      <c r="A24" s="145"/>
      <c r="B24" s="350" t="s">
        <v>19</v>
      </c>
      <c r="C24" s="50">
        <v>86</v>
      </c>
      <c r="D24" s="50">
        <v>0</v>
      </c>
      <c r="E24" s="50">
        <v>0</v>
      </c>
      <c r="F24" s="50">
        <v>0</v>
      </c>
      <c r="G24" s="293">
        <v>350</v>
      </c>
      <c r="H24" s="296">
        <v>350</v>
      </c>
      <c r="I24" s="295">
        <v>0</v>
      </c>
      <c r="J24" s="52">
        <v>100</v>
      </c>
      <c r="K24" s="52" t="s">
        <v>6</v>
      </c>
      <c r="L24" s="147"/>
      <c r="M24" s="268"/>
      <c r="N24" s="227"/>
      <c r="O24" s="227"/>
      <c r="P24" s="227"/>
      <c r="Q24" s="227"/>
      <c r="R24" s="227"/>
      <c r="S24" s="227"/>
    </row>
    <row r="25" spans="1:19" ht="12.75" customHeight="1" x14ac:dyDescent="0.2">
      <c r="A25" s="145"/>
      <c r="B25" s="350" t="s">
        <v>25</v>
      </c>
      <c r="C25" s="50">
        <v>0</v>
      </c>
      <c r="D25" s="50">
        <v>0</v>
      </c>
      <c r="E25" s="50">
        <v>0</v>
      </c>
      <c r="F25" s="50">
        <v>0</v>
      </c>
      <c r="G25" s="293">
        <v>0</v>
      </c>
      <c r="H25" s="296">
        <v>254</v>
      </c>
      <c r="I25" s="295" t="s">
        <v>6</v>
      </c>
      <c r="J25" s="52" t="s">
        <v>6</v>
      </c>
      <c r="K25" s="52" t="s">
        <v>6</v>
      </c>
      <c r="L25" s="147"/>
      <c r="M25" s="268"/>
      <c r="N25" s="227"/>
      <c r="O25" s="227"/>
      <c r="P25" s="227"/>
      <c r="Q25" s="227"/>
      <c r="R25" s="227"/>
      <c r="S25" s="227"/>
    </row>
    <row r="26" spans="1:19" ht="12.75" customHeight="1" x14ac:dyDescent="0.2">
      <c r="A26" s="145"/>
      <c r="B26" s="350" t="s">
        <v>27</v>
      </c>
      <c r="C26" s="50">
        <v>0</v>
      </c>
      <c r="D26" s="50">
        <v>0</v>
      </c>
      <c r="E26" s="50">
        <v>38</v>
      </c>
      <c r="F26" s="50">
        <v>0</v>
      </c>
      <c r="G26" s="293">
        <v>282</v>
      </c>
      <c r="H26" s="296">
        <v>0</v>
      </c>
      <c r="I26" s="295" t="s">
        <v>6</v>
      </c>
      <c r="J26" s="52" t="s">
        <v>6</v>
      </c>
      <c r="K26" s="52" t="s">
        <v>6</v>
      </c>
      <c r="L26" s="147"/>
      <c r="M26" s="268"/>
      <c r="N26" s="227"/>
      <c r="O26" s="227"/>
      <c r="P26" s="227"/>
      <c r="Q26" s="227"/>
      <c r="R26" s="227"/>
      <c r="S26" s="227"/>
    </row>
    <row r="27" spans="1:19" ht="12.75" customHeight="1" x14ac:dyDescent="0.2">
      <c r="A27" s="145"/>
      <c r="B27" s="350" t="s">
        <v>29</v>
      </c>
      <c r="C27" s="50">
        <v>102</v>
      </c>
      <c r="D27" s="50">
        <v>114</v>
      </c>
      <c r="E27" s="50">
        <v>0</v>
      </c>
      <c r="F27" s="50">
        <v>212</v>
      </c>
      <c r="G27" s="293">
        <v>194</v>
      </c>
      <c r="H27" s="296">
        <v>0</v>
      </c>
      <c r="I27" s="295" t="s">
        <v>6</v>
      </c>
      <c r="J27" s="52" t="s">
        <v>6</v>
      </c>
      <c r="K27" s="52">
        <v>-8.4905660377358476</v>
      </c>
      <c r="L27" s="147"/>
      <c r="M27" s="268"/>
      <c r="N27" s="227"/>
      <c r="O27" s="227"/>
      <c r="P27" s="227"/>
      <c r="Q27" s="227"/>
      <c r="R27" s="227"/>
      <c r="S27" s="227"/>
    </row>
    <row r="28" spans="1:19" ht="12.75" customHeight="1" x14ac:dyDescent="0.2">
      <c r="A28" s="145"/>
      <c r="B28" s="350" t="s">
        <v>15</v>
      </c>
      <c r="C28" s="50">
        <v>54597</v>
      </c>
      <c r="D28" s="50">
        <v>13085</v>
      </c>
      <c r="E28" s="50">
        <v>0</v>
      </c>
      <c r="F28" s="50">
        <v>5145</v>
      </c>
      <c r="G28" s="293">
        <v>13423</v>
      </c>
      <c r="H28" s="296">
        <v>9778</v>
      </c>
      <c r="I28" s="295">
        <v>-27.154883409073982</v>
      </c>
      <c r="J28" s="52">
        <v>72.845116590926011</v>
      </c>
      <c r="K28" s="52">
        <v>160.89407191448007</v>
      </c>
      <c r="L28" s="147"/>
      <c r="M28" s="268"/>
      <c r="N28" s="227"/>
      <c r="O28" s="227"/>
      <c r="P28" s="227"/>
      <c r="Q28" s="227"/>
      <c r="R28" s="227"/>
      <c r="S28" s="227"/>
    </row>
    <row r="29" spans="1:19" ht="12.75" customHeight="1" x14ac:dyDescent="0.2">
      <c r="A29" s="145"/>
      <c r="B29" s="350" t="s">
        <v>203</v>
      </c>
      <c r="C29" s="50">
        <v>0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147"/>
      <c r="M29" s="268"/>
      <c r="N29" s="227"/>
      <c r="O29" s="227"/>
      <c r="P29" s="227"/>
      <c r="Q29" s="227"/>
      <c r="R29" s="227"/>
      <c r="S29" s="227"/>
    </row>
    <row r="30" spans="1:19" ht="12.75" customHeight="1" x14ac:dyDescent="0.2">
      <c r="A30" s="145"/>
      <c r="B30" s="350" t="s">
        <v>22</v>
      </c>
      <c r="C30" s="50">
        <v>60</v>
      </c>
      <c r="D30" s="50">
        <v>160</v>
      </c>
      <c r="E30" s="50">
        <v>50</v>
      </c>
      <c r="F30" s="50">
        <v>90</v>
      </c>
      <c r="G30" s="293">
        <v>150</v>
      </c>
      <c r="H30" s="296">
        <v>2672</v>
      </c>
      <c r="I30" s="295">
        <v>1681.3333333333333</v>
      </c>
      <c r="J30" s="52">
        <v>1781.3333333333333</v>
      </c>
      <c r="K30" s="52">
        <v>66.666666666666671</v>
      </c>
      <c r="L30" s="147"/>
      <c r="M30" s="268"/>
      <c r="N30" s="227"/>
      <c r="O30" s="227"/>
      <c r="P30" s="227"/>
      <c r="Q30" s="227"/>
      <c r="R30" s="227"/>
      <c r="S30" s="227"/>
    </row>
    <row r="31" spans="1:19" ht="12.75" customHeight="1" x14ac:dyDescent="0.2">
      <c r="A31" s="145"/>
      <c r="B31" s="350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0</v>
      </c>
      <c r="I31" s="295" t="s">
        <v>6</v>
      </c>
      <c r="J31" s="52" t="s">
        <v>6</v>
      </c>
      <c r="K31" s="52" t="s">
        <v>6</v>
      </c>
      <c r="L31" s="147"/>
      <c r="M31" s="268"/>
      <c r="N31" s="227"/>
      <c r="O31" s="227"/>
      <c r="P31" s="227"/>
      <c r="Q31" s="227"/>
      <c r="R31" s="227"/>
      <c r="S31" s="227"/>
    </row>
    <row r="32" spans="1:19" ht="12.75" customHeight="1" x14ac:dyDescent="0.2">
      <c r="A32" s="145"/>
      <c r="B32" s="350" t="s">
        <v>17</v>
      </c>
      <c r="C32" s="50">
        <v>0</v>
      </c>
      <c r="D32" s="50">
        <v>0</v>
      </c>
      <c r="E32" s="50">
        <v>0</v>
      </c>
      <c r="F32" s="50">
        <v>0</v>
      </c>
      <c r="G32" s="293">
        <v>228</v>
      </c>
      <c r="H32" s="296">
        <v>0</v>
      </c>
      <c r="I32" s="295" t="s">
        <v>6</v>
      </c>
      <c r="J32" s="52" t="s">
        <v>6</v>
      </c>
      <c r="K32" s="52" t="s">
        <v>6</v>
      </c>
      <c r="L32" s="147"/>
      <c r="M32" s="268"/>
      <c r="N32" s="227"/>
      <c r="O32" s="227"/>
      <c r="P32" s="227"/>
      <c r="Q32" s="227"/>
      <c r="R32" s="227"/>
      <c r="S32" s="227"/>
    </row>
    <row r="33" spans="1:37" ht="12.75" customHeight="1" x14ac:dyDescent="0.2">
      <c r="A33" s="145"/>
      <c r="B33" s="350" t="s">
        <v>12</v>
      </c>
      <c r="C33" s="50">
        <v>0</v>
      </c>
      <c r="D33" s="50">
        <v>72</v>
      </c>
      <c r="E33" s="50">
        <v>120</v>
      </c>
      <c r="F33" s="50">
        <v>56</v>
      </c>
      <c r="G33" s="293">
        <v>0</v>
      </c>
      <c r="H33" s="296">
        <v>0</v>
      </c>
      <c r="I33" s="295" t="s">
        <v>6</v>
      </c>
      <c r="J33" s="52" t="s">
        <v>6</v>
      </c>
      <c r="K33" s="52" t="s">
        <v>6</v>
      </c>
      <c r="L33" s="147"/>
      <c r="M33" s="268"/>
      <c r="N33" s="227"/>
      <c r="O33" s="227"/>
      <c r="P33" s="227"/>
      <c r="Q33" s="227"/>
      <c r="R33" s="227"/>
      <c r="S33" s="227"/>
    </row>
    <row r="34" spans="1:37" ht="12.75" customHeight="1" x14ac:dyDescent="0.2">
      <c r="A34" s="145"/>
      <c r="B34" s="350" t="s">
        <v>16</v>
      </c>
      <c r="C34" s="50">
        <v>19868</v>
      </c>
      <c r="D34" s="50">
        <v>26605</v>
      </c>
      <c r="E34" s="50">
        <v>0</v>
      </c>
      <c r="F34" s="50">
        <v>484</v>
      </c>
      <c r="G34" s="293">
        <v>7491</v>
      </c>
      <c r="H34" s="296">
        <v>5306</v>
      </c>
      <c r="I34" s="295">
        <v>-29.168335335736217</v>
      </c>
      <c r="J34" s="52">
        <v>70.831664664263783</v>
      </c>
      <c r="K34" s="52">
        <v>1447.7272727272727</v>
      </c>
      <c r="L34" s="147"/>
      <c r="M34" s="268"/>
      <c r="N34" s="227"/>
      <c r="O34" s="227"/>
      <c r="P34" s="227"/>
      <c r="Q34" s="227"/>
      <c r="R34" s="227"/>
      <c r="S34" s="227"/>
    </row>
    <row r="35" spans="1:37" ht="12.75" customHeight="1" x14ac:dyDescent="0.2">
      <c r="A35" s="145"/>
      <c r="B35" s="350" t="s">
        <v>204</v>
      </c>
      <c r="C35" s="50">
        <v>2985</v>
      </c>
      <c r="D35" s="50">
        <v>3345</v>
      </c>
      <c r="E35" s="50">
        <v>0</v>
      </c>
      <c r="F35" s="50">
        <v>0</v>
      </c>
      <c r="G35" s="293">
        <v>0</v>
      </c>
      <c r="H35" s="296">
        <v>0</v>
      </c>
      <c r="I35" s="295" t="s">
        <v>6</v>
      </c>
      <c r="J35" s="52" t="s">
        <v>6</v>
      </c>
      <c r="K35" s="52" t="s">
        <v>6</v>
      </c>
      <c r="L35" s="147"/>
      <c r="M35" s="268"/>
      <c r="N35" s="227"/>
      <c r="O35" s="227"/>
      <c r="P35" s="227"/>
      <c r="Q35" s="227"/>
      <c r="R35" s="227"/>
      <c r="S35" s="227"/>
    </row>
    <row r="36" spans="1:37" ht="12.75" customHeight="1" x14ac:dyDescent="0.2">
      <c r="A36" s="145"/>
      <c r="B36" s="351"/>
      <c r="C36" s="57"/>
      <c r="D36" s="57"/>
      <c r="E36" s="57"/>
      <c r="F36" s="57"/>
      <c r="G36" s="57"/>
      <c r="H36" s="58"/>
      <c r="I36" s="352"/>
      <c r="J36" s="352"/>
      <c r="K36" s="352"/>
      <c r="L36" s="147"/>
      <c r="M36" s="8"/>
      <c r="N36" s="192"/>
      <c r="O36" s="192"/>
      <c r="P36" s="192"/>
      <c r="Q36" s="192"/>
      <c r="R36" s="192"/>
      <c r="S36" s="192"/>
    </row>
    <row r="37" spans="1:37" ht="12.75" customHeight="1" x14ac:dyDescent="0.2">
      <c r="A37" s="145"/>
      <c r="B37" s="347" t="s">
        <v>3</v>
      </c>
      <c r="C37" s="59"/>
      <c r="D37" s="60">
        <f>IF(OR(OR(D16=0,C16=0),D16=""),"",(D16/C16-1)*100)</f>
        <v>-73.957106357796022</v>
      </c>
      <c r="E37" s="60">
        <f>IF(OR(OR(E16=0,D16=0),E16=""),"",(E16/D16-1)*100)</f>
        <v>-98.34378482312583</v>
      </c>
      <c r="F37" s="60">
        <f>IF(OR(OR(F16=0,E16=0),F16=""),"",(F16/E16-1)*100)</f>
        <v>2545.2506596306071</v>
      </c>
      <c r="G37" s="60">
        <f>IF(OR(OR(G16=0,F16=0),G16=""),"",(G16/F16-1)*100)</f>
        <v>14.059149169617481</v>
      </c>
      <c r="H37" s="291">
        <f>IF(OR(OR(H16=0,G16=0),H16=""),"",(H16/G16-1)*100)</f>
        <v>-8.6357673808482698</v>
      </c>
      <c r="I37" s="353"/>
      <c r="J37" s="353"/>
      <c r="K37" s="353"/>
      <c r="L37" s="147"/>
      <c r="M37" s="8"/>
      <c r="N37" s="192"/>
      <c r="O37" s="192"/>
      <c r="P37" s="192"/>
      <c r="Q37" s="192"/>
      <c r="R37" s="192"/>
      <c r="S37" s="192"/>
    </row>
    <row r="38" spans="1:37" ht="12.75" customHeight="1" x14ac:dyDescent="0.2">
      <c r="A38" s="145"/>
      <c r="B38" s="347"/>
      <c r="C38" s="354"/>
      <c r="D38" s="354"/>
      <c r="E38" s="354"/>
      <c r="F38" s="354"/>
      <c r="G38" s="354"/>
      <c r="H38" s="354"/>
      <c r="I38" s="353"/>
      <c r="J38" s="353"/>
      <c r="K38" s="353"/>
      <c r="L38" s="147"/>
      <c r="M38" s="8"/>
      <c r="N38" s="192"/>
      <c r="O38" s="192"/>
      <c r="P38" s="192"/>
      <c r="Q38" s="192"/>
      <c r="R38" s="192"/>
      <c r="S38" s="192"/>
    </row>
    <row r="39" spans="1:37" s="63" customFormat="1" ht="12.75" customHeight="1" x14ac:dyDescent="0.2">
      <c r="A39" s="148"/>
      <c r="B39" s="349" t="s">
        <v>68</v>
      </c>
      <c r="C39" s="282">
        <f t="shared" ref="C39:H39" si="1">SUM(C40:C51)</f>
        <v>2113</v>
      </c>
      <c r="D39" s="282">
        <f t="shared" si="1"/>
        <v>482</v>
      </c>
      <c r="E39" s="282">
        <f t="shared" si="1"/>
        <v>23962</v>
      </c>
      <c r="F39" s="282">
        <f t="shared" si="1"/>
        <v>2736</v>
      </c>
      <c r="G39" s="292">
        <f t="shared" si="1"/>
        <v>3952</v>
      </c>
      <c r="H39" s="287">
        <f t="shared" si="1"/>
        <v>305</v>
      </c>
      <c r="I39" s="294">
        <f>IF(OR(OR(H39=0,G39=0),H39=""),"",(H39/G39-1)*100)</f>
        <v>-92.282388663967609</v>
      </c>
      <c r="J39" s="289">
        <f>IF(OR(OR(H39=0,G39=0),H39=""),"",H39/G39*100)</f>
        <v>7.7176113360323884</v>
      </c>
      <c r="K39" s="289">
        <f>IF(OR(OR(F39=0,G39=0),G39=""),"",(G39/F39-1)*100)</f>
        <v>44.444444444444443</v>
      </c>
      <c r="L39" s="149"/>
      <c r="M39" s="264"/>
      <c r="N39" s="264"/>
      <c r="O39" s="264"/>
      <c r="P39" s="264"/>
      <c r="Q39" s="264"/>
      <c r="R39" s="264"/>
      <c r="S39" s="264"/>
    </row>
    <row r="40" spans="1:37" s="157" customFormat="1" ht="12.75" customHeight="1" x14ac:dyDescent="0.2">
      <c r="A40" s="155"/>
      <c r="B40" s="350" t="s">
        <v>55</v>
      </c>
      <c r="C40" s="50">
        <v>0</v>
      </c>
      <c r="D40" s="50">
        <v>0</v>
      </c>
      <c r="E40" s="50">
        <v>0</v>
      </c>
      <c r="F40" s="50">
        <v>0</v>
      </c>
      <c r="G40" s="293">
        <v>0</v>
      </c>
      <c r="H40" s="296">
        <v>0</v>
      </c>
      <c r="I40" s="295" t="s">
        <v>6</v>
      </c>
      <c r="J40" s="52" t="s">
        <v>6</v>
      </c>
      <c r="K40" s="52" t="s">
        <v>6</v>
      </c>
      <c r="L40" s="156"/>
      <c r="M40" s="269"/>
      <c r="N40" s="270"/>
      <c r="O40" s="270"/>
      <c r="P40" s="270"/>
      <c r="Q40" s="270"/>
      <c r="R40" s="270"/>
      <c r="S40" s="270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1:37" s="157" customFormat="1" ht="12.75" customHeight="1" x14ac:dyDescent="0.2">
      <c r="A41" s="155"/>
      <c r="B41" s="350" t="s">
        <v>56</v>
      </c>
      <c r="C41" s="50">
        <v>0</v>
      </c>
      <c r="D41" s="50">
        <v>0</v>
      </c>
      <c r="E41" s="50">
        <v>0</v>
      </c>
      <c r="F41" s="50">
        <v>0</v>
      </c>
      <c r="G41" s="293">
        <v>0</v>
      </c>
      <c r="H41" s="296">
        <v>30</v>
      </c>
      <c r="I41" s="295" t="s">
        <v>6</v>
      </c>
      <c r="J41" s="52" t="s">
        <v>6</v>
      </c>
      <c r="K41" s="52" t="s">
        <v>6</v>
      </c>
      <c r="L41" s="156"/>
      <c r="M41" s="269"/>
      <c r="N41" s="270"/>
      <c r="O41" s="270"/>
      <c r="P41" s="270"/>
      <c r="Q41" s="270"/>
      <c r="R41" s="270"/>
      <c r="S41" s="270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</row>
    <row r="42" spans="1:37" ht="12.75" customHeight="1" x14ac:dyDescent="0.2">
      <c r="A42" s="145"/>
      <c r="B42" s="350" t="s">
        <v>57</v>
      </c>
      <c r="C42" s="50">
        <v>0</v>
      </c>
      <c r="D42" s="50">
        <v>0</v>
      </c>
      <c r="E42" s="50">
        <v>0</v>
      </c>
      <c r="F42" s="50">
        <v>80</v>
      </c>
      <c r="G42" s="293">
        <v>0</v>
      </c>
      <c r="H42" s="296">
        <v>0</v>
      </c>
      <c r="I42" s="295" t="s">
        <v>6</v>
      </c>
      <c r="J42" s="52" t="s">
        <v>6</v>
      </c>
      <c r="K42" s="52" t="s">
        <v>6</v>
      </c>
      <c r="L42" s="147"/>
      <c r="M42" s="8"/>
      <c r="N42" s="192"/>
      <c r="O42" s="192"/>
      <c r="P42" s="192"/>
      <c r="Q42" s="192"/>
      <c r="R42" s="192"/>
      <c r="S42" s="192"/>
    </row>
    <row r="43" spans="1:37" ht="12.75" customHeight="1" x14ac:dyDescent="0.2">
      <c r="A43" s="145"/>
      <c r="B43" s="350" t="s">
        <v>58</v>
      </c>
      <c r="C43" s="50">
        <v>0</v>
      </c>
      <c r="D43" s="50">
        <v>30</v>
      </c>
      <c r="E43" s="50">
        <v>0</v>
      </c>
      <c r="F43" s="50">
        <v>0</v>
      </c>
      <c r="G43" s="293">
        <v>0</v>
      </c>
      <c r="H43" s="296">
        <v>40</v>
      </c>
      <c r="I43" s="295" t="s">
        <v>6</v>
      </c>
      <c r="J43" s="52" t="s">
        <v>6</v>
      </c>
      <c r="K43" s="52" t="s">
        <v>6</v>
      </c>
      <c r="L43" s="147"/>
      <c r="M43" s="8"/>
      <c r="N43" s="192"/>
      <c r="O43" s="192"/>
      <c r="P43" s="192"/>
      <c r="Q43" s="192"/>
      <c r="R43" s="192"/>
      <c r="S43" s="192"/>
    </row>
    <row r="44" spans="1:37" ht="12.75" customHeight="1" x14ac:dyDescent="0.2">
      <c r="A44" s="145"/>
      <c r="B44" s="350" t="s">
        <v>59</v>
      </c>
      <c r="C44" s="50">
        <v>0</v>
      </c>
      <c r="D44" s="50">
        <v>0</v>
      </c>
      <c r="E44" s="50">
        <v>0</v>
      </c>
      <c r="F44" s="50">
        <v>1707</v>
      </c>
      <c r="G44" s="293">
        <v>1498</v>
      </c>
      <c r="H44" s="296">
        <v>0</v>
      </c>
      <c r="I44" s="295" t="s">
        <v>6</v>
      </c>
      <c r="J44" s="52" t="s">
        <v>6</v>
      </c>
      <c r="K44" s="52">
        <v>-12.243702401874634</v>
      </c>
      <c r="L44" s="147"/>
      <c r="M44" s="8"/>
      <c r="N44" s="192"/>
      <c r="O44" s="192"/>
      <c r="P44" s="192"/>
      <c r="Q44" s="192"/>
      <c r="R44" s="192"/>
      <c r="S44" s="192"/>
    </row>
    <row r="45" spans="1:37" s="63" customFormat="1" ht="12.75" customHeight="1" x14ac:dyDescent="0.2">
      <c r="A45" s="148"/>
      <c r="B45" s="350" t="s">
        <v>60</v>
      </c>
      <c r="C45" s="50">
        <v>135</v>
      </c>
      <c r="D45" s="50">
        <v>123</v>
      </c>
      <c r="E45" s="50">
        <v>1062</v>
      </c>
      <c r="F45" s="50">
        <v>40</v>
      </c>
      <c r="G45" s="293">
        <v>0</v>
      </c>
      <c r="H45" s="296">
        <v>0</v>
      </c>
      <c r="I45" s="295" t="s">
        <v>6</v>
      </c>
      <c r="J45" s="52" t="s">
        <v>6</v>
      </c>
      <c r="K45" s="52" t="s">
        <v>6</v>
      </c>
      <c r="L45" s="149"/>
      <c r="M45" s="264" t="s">
        <v>6</v>
      </c>
      <c r="N45" s="264"/>
      <c r="O45" s="264"/>
      <c r="P45" s="264"/>
      <c r="Q45" s="264"/>
      <c r="R45" s="264"/>
      <c r="S45" s="264"/>
    </row>
    <row r="46" spans="1:37" s="63" customFormat="1" ht="12.75" customHeight="1" x14ac:dyDescent="0.2">
      <c r="A46" s="148"/>
      <c r="B46" s="350" t="s">
        <v>61</v>
      </c>
      <c r="C46" s="50">
        <v>0</v>
      </c>
      <c r="D46" s="50">
        <v>0</v>
      </c>
      <c r="E46" s="50">
        <v>0</v>
      </c>
      <c r="F46" s="50">
        <v>0</v>
      </c>
      <c r="G46" s="293">
        <v>0</v>
      </c>
      <c r="H46" s="296">
        <v>0</v>
      </c>
      <c r="I46" s="295" t="s">
        <v>6</v>
      </c>
      <c r="J46" s="52" t="s">
        <v>6</v>
      </c>
      <c r="K46" s="52" t="s">
        <v>6</v>
      </c>
      <c r="L46" s="149"/>
      <c r="M46" s="264"/>
      <c r="N46" s="264"/>
      <c r="O46" s="264"/>
      <c r="P46" s="264"/>
      <c r="Q46" s="264"/>
      <c r="R46" s="264"/>
      <c r="S46" s="264"/>
    </row>
    <row r="47" spans="1:37" s="63" customFormat="1" ht="12.75" customHeight="1" x14ac:dyDescent="0.2">
      <c r="A47" s="148"/>
      <c r="B47" s="350" t="s">
        <v>62</v>
      </c>
      <c r="C47" s="50">
        <v>108</v>
      </c>
      <c r="D47" s="50">
        <v>0</v>
      </c>
      <c r="E47" s="50">
        <v>0</v>
      </c>
      <c r="F47" s="50">
        <v>0</v>
      </c>
      <c r="G47" s="293">
        <v>36</v>
      </c>
      <c r="H47" s="296">
        <v>0</v>
      </c>
      <c r="I47" s="295" t="s">
        <v>6</v>
      </c>
      <c r="J47" s="52" t="s">
        <v>6</v>
      </c>
      <c r="K47" s="52" t="s">
        <v>6</v>
      </c>
      <c r="L47" s="149"/>
      <c r="M47" s="264"/>
      <c r="N47" s="264"/>
      <c r="O47" s="264"/>
      <c r="P47" s="264"/>
      <c r="Q47" s="264"/>
      <c r="R47" s="264"/>
      <c r="S47" s="264"/>
    </row>
    <row r="48" spans="1:37" s="63" customFormat="1" ht="12.75" customHeight="1" x14ac:dyDescent="0.2">
      <c r="A48" s="148"/>
      <c r="B48" s="350" t="s">
        <v>63</v>
      </c>
      <c r="C48" s="50">
        <v>64</v>
      </c>
      <c r="D48" s="50">
        <v>0</v>
      </c>
      <c r="E48" s="50">
        <v>0</v>
      </c>
      <c r="F48" s="50">
        <v>0</v>
      </c>
      <c r="G48" s="293">
        <v>0</v>
      </c>
      <c r="H48" s="296">
        <v>0</v>
      </c>
      <c r="I48" s="295" t="s">
        <v>6</v>
      </c>
      <c r="J48" s="52" t="s">
        <v>6</v>
      </c>
      <c r="K48" s="52" t="s">
        <v>6</v>
      </c>
      <c r="L48" s="149"/>
      <c r="M48" s="264"/>
      <c r="N48" s="264"/>
      <c r="O48" s="264"/>
      <c r="P48" s="264"/>
      <c r="Q48" s="264"/>
      <c r="R48" s="264"/>
      <c r="S48" s="264"/>
    </row>
    <row r="49" spans="1:19" s="63" customFormat="1" ht="12.75" customHeight="1" x14ac:dyDescent="0.2">
      <c r="A49" s="148"/>
      <c r="B49" s="350" t="s">
        <v>64</v>
      </c>
      <c r="C49" s="50">
        <v>1706</v>
      </c>
      <c r="D49" s="50">
        <v>329</v>
      </c>
      <c r="E49" s="50">
        <v>22900</v>
      </c>
      <c r="F49" s="50">
        <v>43</v>
      </c>
      <c r="G49" s="293">
        <v>1914</v>
      </c>
      <c r="H49" s="296">
        <v>115</v>
      </c>
      <c r="I49" s="295">
        <v>-93.991640543364682</v>
      </c>
      <c r="J49" s="52">
        <v>6.0083594566353185</v>
      </c>
      <c r="K49" s="52">
        <v>4351.1627906976737</v>
      </c>
      <c r="L49" s="149"/>
      <c r="M49" s="264"/>
      <c r="N49" s="264"/>
      <c r="O49" s="264"/>
      <c r="P49" s="264"/>
      <c r="Q49" s="264"/>
      <c r="R49" s="264"/>
      <c r="S49" s="264"/>
    </row>
    <row r="50" spans="1:19" s="63" customFormat="1" ht="12.75" customHeight="1" x14ac:dyDescent="0.2">
      <c r="A50" s="148"/>
      <c r="B50" s="350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149"/>
      <c r="M50" s="264"/>
      <c r="N50" s="264"/>
      <c r="O50" s="264"/>
      <c r="P50" s="264"/>
      <c r="Q50" s="264"/>
      <c r="R50" s="264"/>
      <c r="S50" s="264"/>
    </row>
    <row r="51" spans="1:19" s="63" customFormat="1" ht="12.75" customHeight="1" x14ac:dyDescent="0.2">
      <c r="A51" s="148"/>
      <c r="B51" s="350" t="s">
        <v>66</v>
      </c>
      <c r="C51" s="50">
        <v>100</v>
      </c>
      <c r="D51" s="50">
        <v>0</v>
      </c>
      <c r="E51" s="50">
        <v>0</v>
      </c>
      <c r="F51" s="50">
        <v>866</v>
      </c>
      <c r="G51" s="293">
        <v>504</v>
      </c>
      <c r="H51" s="296">
        <v>120</v>
      </c>
      <c r="I51" s="295">
        <v>-76.19047619047619</v>
      </c>
      <c r="J51" s="52">
        <v>23.809523809523807</v>
      </c>
      <c r="K51" s="52">
        <v>-41.801385681293304</v>
      </c>
      <c r="L51" s="149"/>
      <c r="M51" s="264"/>
      <c r="N51" s="264"/>
      <c r="O51" s="264"/>
      <c r="P51" s="264"/>
      <c r="Q51" s="264"/>
      <c r="R51" s="264"/>
      <c r="S51" s="264"/>
    </row>
    <row r="52" spans="1:19" s="63" customFormat="1" ht="12.75" customHeight="1" x14ac:dyDescent="0.25">
      <c r="A52" s="148"/>
      <c r="B52" s="278"/>
      <c r="C52" s="281"/>
      <c r="D52" s="281"/>
      <c r="E52" s="281"/>
      <c r="F52" s="355"/>
      <c r="G52" s="355"/>
      <c r="H52" s="355"/>
      <c r="I52" s="356"/>
      <c r="J52" s="356"/>
      <c r="K52" s="278"/>
      <c r="L52" s="149"/>
      <c r="M52" s="264"/>
      <c r="N52" s="264"/>
      <c r="O52" s="264"/>
      <c r="P52" s="264"/>
      <c r="Q52" s="264"/>
      <c r="R52" s="264"/>
      <c r="S52" s="264"/>
    </row>
    <row r="53" spans="1:19" s="63" customFormat="1" ht="12.75" customHeight="1" x14ac:dyDescent="0.2">
      <c r="A53" s="148"/>
      <c r="B53" s="347" t="s">
        <v>3</v>
      </c>
      <c r="C53" s="357"/>
      <c r="D53" s="60">
        <f>IF(OR(OR(D39=0,C39=0),D39=""),"",(D39/C39-1)*100)</f>
        <v>-77.188831045906298</v>
      </c>
      <c r="E53" s="60">
        <f>IF(OR(OR(E39=0,D39=0),E39=""),"",(E39/D39-1)*100)</f>
        <v>4871.369294605809</v>
      </c>
      <c r="F53" s="60">
        <f>IF(OR(OR(F39=0,E39=0),F39=""),"",(F39/E39-1)*100)</f>
        <v>-88.581921375511229</v>
      </c>
      <c r="G53" s="60">
        <f>IF(OR(OR(G39=0,F39=0),G39=""),"",(G39/F39-1)*100)</f>
        <v>44.444444444444443</v>
      </c>
      <c r="H53" s="297">
        <f>IF(OR(OR(H39=0,G39=0),H39=""),"",(H39/G39-1)*100)</f>
        <v>-92.282388663967609</v>
      </c>
      <c r="I53" s="356"/>
      <c r="J53" s="356"/>
      <c r="K53" s="278"/>
      <c r="L53" s="149"/>
      <c r="M53" s="264"/>
      <c r="N53" s="264"/>
      <c r="O53" s="264"/>
      <c r="P53" s="264"/>
      <c r="Q53" s="264"/>
      <c r="R53" s="264"/>
      <c r="S53" s="264"/>
    </row>
    <row r="54" spans="1:19" s="163" customFormat="1" x14ac:dyDescent="0.2">
      <c r="A54" s="159"/>
      <c r="B54" s="358"/>
      <c r="C54" s="359"/>
      <c r="D54" s="359"/>
      <c r="E54" s="359"/>
      <c r="F54" s="359"/>
      <c r="G54" s="359"/>
      <c r="H54" s="360"/>
      <c r="I54" s="361"/>
      <c r="J54" s="361"/>
      <c r="K54" s="362"/>
      <c r="L54" s="164"/>
      <c r="M54" s="266"/>
      <c r="N54" s="266"/>
      <c r="O54" s="266"/>
      <c r="P54" s="266"/>
      <c r="Q54" s="266"/>
      <c r="R54" s="266"/>
      <c r="S54" s="266"/>
    </row>
    <row r="55" spans="1:19" s="163" customFormat="1" x14ac:dyDescent="0.2">
      <c r="A55" s="159"/>
      <c r="B55" s="358"/>
      <c r="C55" s="359"/>
      <c r="D55" s="359"/>
      <c r="E55" s="359"/>
      <c r="F55" s="359"/>
      <c r="G55" s="359"/>
      <c r="H55" s="360"/>
      <c r="I55" s="361"/>
      <c r="J55" s="361"/>
      <c r="K55" s="362"/>
      <c r="L55" s="164"/>
      <c r="M55" s="266"/>
      <c r="N55" s="266"/>
      <c r="O55" s="266"/>
      <c r="P55" s="266"/>
      <c r="Q55" s="266"/>
      <c r="R55" s="266"/>
      <c r="S55" s="266"/>
    </row>
    <row r="56" spans="1:19" s="63" customFormat="1" x14ac:dyDescent="0.2">
      <c r="A56" s="255" t="s">
        <v>167</v>
      </c>
      <c r="B56" s="278"/>
      <c r="C56" s="281"/>
      <c r="D56" s="281"/>
      <c r="E56" s="281"/>
      <c r="F56" s="355"/>
      <c r="G56" s="355"/>
      <c r="H56" s="355"/>
      <c r="I56" s="356"/>
      <c r="J56" s="356"/>
      <c r="K56" s="278"/>
      <c r="L56" s="149"/>
      <c r="M56" s="264"/>
      <c r="N56" s="264"/>
      <c r="O56" s="264"/>
      <c r="P56" s="264"/>
      <c r="Q56" s="264"/>
      <c r="R56" s="264"/>
      <c r="S56" s="264"/>
    </row>
    <row r="57" spans="1:19" s="63" customFormat="1" ht="17.25" customHeight="1" x14ac:dyDescent="0.25">
      <c r="A57" s="402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149"/>
      <c r="M57" s="264"/>
      <c r="N57" s="264"/>
      <c r="O57" s="264"/>
      <c r="P57" s="264"/>
      <c r="Q57" s="264"/>
      <c r="R57" s="264"/>
      <c r="S57" s="264"/>
    </row>
    <row r="58" spans="1:19" s="63" customFormat="1" ht="20.25" customHeight="1" x14ac:dyDescent="0.25">
      <c r="A58" s="402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49"/>
      <c r="M58" s="264"/>
      <c r="N58" s="264"/>
      <c r="O58" s="264"/>
      <c r="P58" s="264"/>
      <c r="Q58" s="264"/>
      <c r="R58" s="264"/>
      <c r="S58" s="264"/>
    </row>
    <row r="59" spans="1:19" s="63" customFormat="1" x14ac:dyDescent="0.25">
      <c r="A59" s="363" t="s">
        <v>182</v>
      </c>
      <c r="B59" s="150"/>
      <c r="C59" s="150"/>
      <c r="D59" s="150"/>
      <c r="E59" s="150"/>
      <c r="F59" s="151"/>
      <c r="G59" s="151"/>
      <c r="H59" s="151"/>
      <c r="I59" s="152"/>
      <c r="J59" s="152"/>
      <c r="K59" s="153"/>
      <c r="L59" s="364"/>
      <c r="M59" s="264"/>
      <c r="N59" s="264"/>
      <c r="O59" s="264"/>
      <c r="P59" s="264"/>
      <c r="Q59" s="264"/>
      <c r="R59" s="264"/>
      <c r="S59" s="264"/>
    </row>
    <row r="60" spans="1:19" s="63" customFormat="1" x14ac:dyDescent="0.25">
      <c r="A60" s="80"/>
      <c r="C60" s="70"/>
      <c r="D60" s="70"/>
      <c r="E60" s="70"/>
      <c r="F60" s="71"/>
      <c r="G60" s="71"/>
      <c r="H60" s="71"/>
      <c r="I60" s="72"/>
      <c r="J60" s="72"/>
      <c r="M60" s="264"/>
      <c r="N60" s="264"/>
      <c r="O60" s="264"/>
      <c r="P60" s="264"/>
      <c r="Q60" s="264"/>
      <c r="R60" s="264"/>
      <c r="S60" s="264"/>
    </row>
    <row r="61" spans="1:19" s="63" customFormat="1" x14ac:dyDescent="0.25">
      <c r="A61" s="80"/>
      <c r="B61" s="81"/>
      <c r="C61" s="81"/>
      <c r="D61" s="81"/>
      <c r="E61" s="81"/>
      <c r="F61" s="81"/>
      <c r="G61" s="81"/>
      <c r="M61" s="264"/>
      <c r="N61" s="264"/>
      <c r="O61" s="264"/>
      <c r="P61" s="264"/>
      <c r="Q61" s="264"/>
      <c r="R61" s="264"/>
      <c r="S61" s="264"/>
    </row>
    <row r="62" spans="1:19" s="63" customFormat="1" x14ac:dyDescent="0.25">
      <c r="B62" s="81"/>
      <c r="C62" s="81"/>
      <c r="D62" s="81"/>
      <c r="E62" s="81"/>
      <c r="F62" s="81"/>
      <c r="G62" s="81"/>
      <c r="M62" s="264"/>
      <c r="N62" s="264"/>
      <c r="O62" s="264"/>
      <c r="P62" s="264"/>
      <c r="Q62" s="264"/>
      <c r="R62" s="264"/>
      <c r="S62" s="264"/>
    </row>
    <row r="63" spans="1:19" s="63" customFormat="1" x14ac:dyDescent="0.25">
      <c r="M63" s="264"/>
      <c r="N63" s="264"/>
      <c r="O63" s="264"/>
      <c r="P63" s="264"/>
      <c r="Q63" s="264"/>
      <c r="R63" s="264"/>
      <c r="S63" s="264"/>
    </row>
    <row r="64" spans="1:19" s="63" customFormat="1" x14ac:dyDescent="0.25">
      <c r="M64" s="264"/>
      <c r="N64" s="264"/>
      <c r="O64" s="264"/>
      <c r="P64" s="264"/>
      <c r="Q64" s="264"/>
      <c r="R64" s="264"/>
      <c r="S64" s="264"/>
    </row>
    <row r="65" spans="1:19" s="3" customFormat="1" x14ac:dyDescent="0.2">
      <c r="A65" s="63"/>
      <c r="B65" s="63"/>
      <c r="C65" s="82"/>
      <c r="D65" s="81"/>
      <c r="E65" s="81"/>
      <c r="F65" s="81"/>
      <c r="G65" s="81"/>
      <c r="H65" s="81"/>
      <c r="I65" s="63"/>
      <c r="J65" s="63"/>
      <c r="K65" s="63"/>
      <c r="M65" s="192"/>
      <c r="N65" s="192"/>
      <c r="O65" s="192"/>
      <c r="P65" s="192"/>
      <c r="Q65" s="192"/>
      <c r="R65" s="192"/>
      <c r="S65" s="192"/>
    </row>
    <row r="66" spans="1:19" s="3" customFormat="1" x14ac:dyDescent="0.2">
      <c r="A66" s="63"/>
      <c r="B66" s="63"/>
      <c r="C66" s="82"/>
      <c r="D66" s="81"/>
      <c r="E66" s="81"/>
      <c r="F66" s="81"/>
      <c r="G66" s="81"/>
      <c r="H66" s="81"/>
      <c r="I66" s="63"/>
      <c r="J66" s="63"/>
      <c r="K66" s="63"/>
      <c r="M66" s="192"/>
      <c r="N66" s="192"/>
      <c r="O66" s="192"/>
      <c r="P66" s="192"/>
      <c r="Q66" s="192"/>
      <c r="R66" s="192"/>
      <c r="S66" s="192"/>
    </row>
    <row r="67" spans="1:19" s="3" customFormat="1" x14ac:dyDescent="0.2">
      <c r="B67" s="85"/>
      <c r="C67" s="82"/>
      <c r="D67" s="83"/>
      <c r="M67" s="192"/>
      <c r="N67" s="192"/>
      <c r="O67" s="192"/>
      <c r="P67" s="192"/>
      <c r="Q67" s="192"/>
      <c r="R67" s="192"/>
      <c r="S67" s="192"/>
    </row>
    <row r="68" spans="1:19" s="3" customFormat="1" x14ac:dyDescent="0.2">
      <c r="B68" s="85"/>
      <c r="C68" s="82"/>
      <c r="D68" s="83"/>
      <c r="M68" s="192"/>
      <c r="N68" s="192"/>
      <c r="O68" s="192"/>
      <c r="P68" s="192"/>
      <c r="Q68" s="192"/>
      <c r="R68" s="192"/>
      <c r="S68" s="192"/>
    </row>
    <row r="69" spans="1:19" s="3" customFormat="1" x14ac:dyDescent="0.2">
      <c r="B69" s="85"/>
      <c r="C69" s="82"/>
      <c r="D69" s="83"/>
      <c r="M69" s="192"/>
      <c r="N69" s="192"/>
      <c r="O69" s="192"/>
      <c r="P69" s="192"/>
      <c r="Q69" s="192"/>
      <c r="R69" s="192"/>
      <c r="S69" s="192"/>
    </row>
    <row r="70" spans="1:19" s="3" customFormat="1" x14ac:dyDescent="0.2">
      <c r="B70" s="85"/>
      <c r="C70" s="82"/>
      <c r="D70" s="83"/>
      <c r="M70" s="192"/>
      <c r="N70" s="192"/>
      <c r="O70" s="192"/>
      <c r="P70" s="192"/>
      <c r="Q70" s="192"/>
      <c r="R70" s="192"/>
      <c r="S70" s="192"/>
    </row>
    <row r="71" spans="1:19" s="3" customFormat="1" x14ac:dyDescent="0.2">
      <c r="B71" s="85"/>
      <c r="C71" s="82"/>
      <c r="D71" s="83"/>
      <c r="M71" s="192"/>
      <c r="N71" s="192"/>
      <c r="O71" s="192"/>
      <c r="P71" s="192"/>
      <c r="Q71" s="192"/>
      <c r="R71" s="192"/>
      <c r="S71" s="192"/>
    </row>
    <row r="72" spans="1:19" s="3" customFormat="1" x14ac:dyDescent="0.2">
      <c r="B72" s="85"/>
      <c r="C72" s="82"/>
      <c r="D72" s="83"/>
    </row>
    <row r="73" spans="1:19" s="3" customFormat="1" x14ac:dyDescent="0.2">
      <c r="B73" s="85"/>
      <c r="C73" s="82"/>
      <c r="D73" s="83"/>
    </row>
    <row r="74" spans="1:19" s="3" customFormat="1" x14ac:dyDescent="0.2">
      <c r="B74" s="85"/>
      <c r="C74" s="82"/>
      <c r="D74" s="83"/>
      <c r="E74" s="84"/>
    </row>
    <row r="75" spans="1:19" s="3" customFormat="1" x14ac:dyDescent="0.2">
      <c r="B75" s="85"/>
      <c r="C75" s="82"/>
      <c r="D75" s="83"/>
      <c r="E75" s="84"/>
    </row>
    <row r="76" spans="1:19" s="3" customFormat="1" x14ac:dyDescent="0.2">
      <c r="B76" s="85"/>
      <c r="C76" s="82"/>
      <c r="D76" s="83"/>
      <c r="E76" s="84"/>
    </row>
    <row r="77" spans="1:19" s="3" customFormat="1" x14ac:dyDescent="0.2">
      <c r="B77" s="85"/>
      <c r="C77" s="82"/>
      <c r="D77" s="83"/>
      <c r="E77" s="84"/>
    </row>
    <row r="78" spans="1:19" s="3" customFormat="1" x14ac:dyDescent="0.2">
      <c r="B78" s="85"/>
      <c r="C78" s="82"/>
      <c r="D78" s="83"/>
      <c r="E78" s="84"/>
    </row>
    <row r="79" spans="1:19" s="3" customFormat="1" x14ac:dyDescent="0.2">
      <c r="B79" s="85"/>
      <c r="C79" s="82"/>
      <c r="D79" s="83"/>
      <c r="E79" s="84"/>
    </row>
    <row r="80" spans="1:19" s="3" customFormat="1" x14ac:dyDescent="0.2">
      <c r="B80" s="85"/>
      <c r="C80" s="82"/>
      <c r="D80" s="83"/>
      <c r="E80" s="84"/>
    </row>
    <row r="81" spans="2:5" s="3" customFormat="1" x14ac:dyDescent="0.2">
      <c r="B81" s="85"/>
      <c r="C81" s="82"/>
      <c r="D81" s="83"/>
      <c r="E81" s="84"/>
    </row>
    <row r="82" spans="2:5" s="3" customFormat="1" x14ac:dyDescent="0.2">
      <c r="B82" s="85"/>
      <c r="C82" s="82"/>
      <c r="D82" s="83"/>
      <c r="E82" s="84"/>
    </row>
    <row r="83" spans="2:5" s="3" customFormat="1" x14ac:dyDescent="0.2">
      <c r="B83" s="85"/>
      <c r="C83" s="82"/>
      <c r="D83" s="83"/>
      <c r="E83" s="84"/>
    </row>
    <row r="84" spans="2:5" s="3" customFormat="1" x14ac:dyDescent="0.2">
      <c r="B84" s="85"/>
      <c r="C84" s="82"/>
      <c r="D84" s="83"/>
      <c r="E84" s="84"/>
    </row>
    <row r="85" spans="2:5" s="3" customFormat="1" x14ac:dyDescent="0.2">
      <c r="B85" s="85"/>
      <c r="C85" s="165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3"/>
      <c r="C94" s="86"/>
      <c r="D94" s="83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B143" s="87"/>
      <c r="D143" s="88"/>
      <c r="E143" s="84"/>
    </row>
    <row r="144" spans="2:5" s="3" customFormat="1" x14ac:dyDescent="0.2">
      <c r="D144" s="88"/>
      <c r="E144" s="84"/>
    </row>
    <row r="145" spans="1:11" s="3" customFormat="1" x14ac:dyDescent="0.2">
      <c r="D145" s="88"/>
      <c r="E145" s="84"/>
    </row>
    <row r="146" spans="1:11" s="3" customFormat="1" x14ac:dyDescent="0.2">
      <c r="D146" s="88"/>
      <c r="E146" s="84"/>
    </row>
    <row r="147" spans="1:11" s="3" customFormat="1" x14ac:dyDescent="0.2">
      <c r="D147" s="88"/>
      <c r="E147" s="84"/>
    </row>
    <row r="148" spans="1:11" s="3" customFormat="1" x14ac:dyDescent="0.2">
      <c r="D148" s="88"/>
      <c r="E148" s="84"/>
    </row>
    <row r="149" spans="1:11" s="3" customFormat="1" x14ac:dyDescent="0.2">
      <c r="D149" s="88"/>
      <c r="E149" s="84"/>
    </row>
    <row r="150" spans="1:11" s="3" customFormat="1" x14ac:dyDescent="0.2">
      <c r="D150" s="88"/>
      <c r="E150" s="84"/>
    </row>
    <row r="151" spans="1:11" s="3" customFormat="1" x14ac:dyDescent="0.2">
      <c r="D151" s="88"/>
      <c r="E151" s="84"/>
    </row>
    <row r="152" spans="1:11" s="3" customFormat="1" x14ac:dyDescent="0.2">
      <c r="D152" s="88"/>
      <c r="E152" s="84"/>
    </row>
    <row r="153" spans="1:11" s="3" customFormat="1" x14ac:dyDescent="0.2"/>
    <row r="154" spans="1:11" s="3" customFormat="1" x14ac:dyDescent="0.2"/>
    <row r="155" spans="1:11" s="3" customFormat="1" x14ac:dyDescent="0.2"/>
    <row r="156" spans="1:11" s="3" customFormat="1" x14ac:dyDescent="0.2"/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</sheetData>
  <sortState xmlns:xlrd2="http://schemas.microsoft.com/office/spreadsheetml/2017/richdata2" ref="B14:K35">
    <sortCondition descending="1" ref="H39:H50"/>
  </sortState>
  <mergeCells count="9">
    <mergeCell ref="A57:K57"/>
    <mergeCell ref="A58:K58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AE68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3" customWidth="1"/>
    <col min="2" max="2" width="22.42578125" style="3" customWidth="1"/>
    <col min="3" max="3" width="11.85546875" style="3" customWidth="1"/>
    <col min="4" max="4" width="11.140625" style="3" customWidth="1"/>
    <col min="5" max="5" width="11" style="3" customWidth="1"/>
    <col min="6" max="6" width="11.140625" style="3" customWidth="1"/>
    <col min="7" max="7" width="10.85546875" style="3" customWidth="1"/>
    <col min="8" max="8" width="10.42578125" style="3" customWidth="1"/>
    <col min="9" max="10" width="10.85546875" style="3" customWidth="1"/>
    <col min="11" max="11" width="1.5703125" style="3" customWidth="1"/>
    <col min="12" max="12" width="10.85546875" style="409"/>
    <col min="13" max="13" width="28.85546875" style="409" customWidth="1"/>
    <col min="14" max="19" width="11.28515625" style="409" bestFit="1" customWidth="1"/>
    <col min="20" max="20" width="10.85546875" style="409"/>
    <col min="21" max="23" width="10.85546875" style="103"/>
    <col min="24" max="16384" width="10.85546875" style="9"/>
  </cols>
  <sheetData>
    <row r="1" spans="1:31" x14ac:dyDescent="0.2">
      <c r="A1" s="10"/>
      <c r="B1" s="11"/>
      <c r="C1" s="11"/>
      <c r="D1" s="11"/>
      <c r="E1" s="11"/>
      <c r="F1" s="11"/>
      <c r="G1" s="11"/>
      <c r="H1" s="11"/>
      <c r="I1" s="233"/>
      <c r="J1" s="11"/>
      <c r="K1" s="12"/>
    </row>
    <row r="2" spans="1:31" x14ac:dyDescent="0.2">
      <c r="A2" s="6"/>
      <c r="B2" s="13"/>
      <c r="C2" s="13"/>
      <c r="D2" s="13"/>
      <c r="E2" s="13"/>
      <c r="F2" s="13"/>
      <c r="G2" s="13"/>
      <c r="H2" s="13"/>
      <c r="J2" s="13"/>
      <c r="K2" s="14"/>
    </row>
    <row r="3" spans="1:31" x14ac:dyDescent="0.2">
      <c r="A3" s="6"/>
      <c r="B3" s="13"/>
      <c r="C3" s="13"/>
      <c r="D3" s="13"/>
      <c r="E3" s="13"/>
      <c r="F3" s="13"/>
      <c r="G3" s="13"/>
      <c r="H3" s="13"/>
      <c r="J3" s="13"/>
      <c r="K3" s="14"/>
    </row>
    <row r="4" spans="1:31" x14ac:dyDescent="0.2">
      <c r="A4" s="6"/>
      <c r="B4" s="13"/>
      <c r="C4" s="13"/>
      <c r="D4" s="13"/>
      <c r="E4" s="13"/>
      <c r="F4" s="13"/>
      <c r="G4" s="13"/>
      <c r="H4" s="13"/>
      <c r="J4" s="13"/>
      <c r="K4" s="23"/>
    </row>
    <row r="5" spans="1:31" x14ac:dyDescent="0.2">
      <c r="A5" s="6"/>
      <c r="B5" s="13"/>
      <c r="C5" s="13"/>
      <c r="D5" s="13"/>
      <c r="E5" s="13"/>
      <c r="F5" s="13"/>
      <c r="G5" s="13"/>
      <c r="H5" s="13"/>
      <c r="I5" s="13"/>
      <c r="J5" s="13"/>
      <c r="K5" s="23"/>
    </row>
    <row r="6" spans="1:31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23"/>
    </row>
    <row r="7" spans="1:31" x14ac:dyDescent="0.2">
      <c r="A7" s="6"/>
      <c r="B7" s="13"/>
      <c r="C7" s="13"/>
      <c r="D7" s="13"/>
      <c r="E7" s="13"/>
      <c r="F7" s="13"/>
      <c r="G7" s="13"/>
      <c r="H7" s="13"/>
      <c r="I7" s="13"/>
      <c r="J7" s="13"/>
      <c r="K7" s="23"/>
    </row>
    <row r="8" spans="1:31" x14ac:dyDescent="0.2">
      <c r="A8" s="6"/>
      <c r="B8" s="13"/>
      <c r="C8" s="13"/>
      <c r="D8" s="13"/>
      <c r="E8" s="13"/>
      <c r="F8" s="13"/>
      <c r="G8" s="13"/>
      <c r="H8" s="13"/>
      <c r="I8" s="13"/>
      <c r="J8" s="13"/>
      <c r="K8" s="23"/>
    </row>
    <row r="9" spans="1:31" x14ac:dyDescent="0.2">
      <c r="A9" s="6"/>
      <c r="B9" s="13"/>
      <c r="C9" s="381" t="s">
        <v>116</v>
      </c>
      <c r="D9" s="381"/>
      <c r="E9" s="381"/>
      <c r="F9" s="381"/>
      <c r="G9" s="381"/>
      <c r="H9" s="381"/>
      <c r="I9" s="381"/>
      <c r="J9" s="381"/>
      <c r="K9" s="23"/>
      <c r="U9" s="5"/>
      <c r="V9" s="5"/>
    </row>
    <row r="10" spans="1:31" x14ac:dyDescent="0.2">
      <c r="A10" s="6"/>
      <c r="B10" s="13"/>
      <c r="C10" s="381" t="s">
        <v>185</v>
      </c>
      <c r="D10" s="381"/>
      <c r="E10" s="381"/>
      <c r="F10" s="381"/>
      <c r="G10" s="381"/>
      <c r="H10" s="381"/>
      <c r="I10" s="381"/>
      <c r="J10" s="381"/>
      <c r="K10" s="23"/>
      <c r="M10" s="410"/>
      <c r="N10" s="410"/>
      <c r="O10" s="410"/>
      <c r="P10" s="410"/>
      <c r="Q10" s="410"/>
      <c r="R10" s="410"/>
      <c r="S10" s="410"/>
      <c r="T10" s="410"/>
      <c r="U10" s="234"/>
      <c r="V10" s="234"/>
      <c r="W10" s="235"/>
    </row>
    <row r="11" spans="1:31" x14ac:dyDescent="0.2">
      <c r="A11" s="6"/>
      <c r="B11" s="13"/>
      <c r="C11" s="16"/>
      <c r="D11" s="16"/>
      <c r="E11" s="16"/>
      <c r="F11" s="16"/>
      <c r="G11" s="16"/>
      <c r="H11" s="16"/>
      <c r="I11" s="13"/>
      <c r="J11" s="13"/>
      <c r="K11" s="23"/>
      <c r="M11" s="410"/>
      <c r="N11" s="410"/>
      <c r="O11" s="410"/>
      <c r="P11" s="410"/>
      <c r="Q11" s="410"/>
      <c r="R11" s="410"/>
      <c r="S11" s="410"/>
      <c r="T11" s="410"/>
      <c r="U11" s="234"/>
      <c r="V11" s="234"/>
      <c r="W11" s="235"/>
    </row>
    <row r="12" spans="1:31" ht="15.75" customHeight="1" x14ac:dyDescent="0.2">
      <c r="A12" s="6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+CONCATENATE("% del total '",MID(H13,3,2))</f>
        <v>% del total '23</v>
      </c>
      <c r="K12" s="23"/>
      <c r="M12" s="410"/>
      <c r="N12" s="410"/>
      <c r="O12" s="410"/>
      <c r="P12" s="410"/>
      <c r="Q12" s="410"/>
      <c r="R12" s="410"/>
      <c r="S12" s="410"/>
      <c r="T12" s="410"/>
      <c r="U12" s="234"/>
      <c r="V12" s="234"/>
      <c r="W12" s="235"/>
    </row>
    <row r="13" spans="1:31" x14ac:dyDescent="0.2">
      <c r="A13" s="6"/>
      <c r="C13" s="42">
        <f>+D13-1</f>
        <v>2018</v>
      </c>
      <c r="D13" s="42">
        <v>2019</v>
      </c>
      <c r="E13" s="42">
        <f>+F13-1</f>
        <v>2020</v>
      </c>
      <c r="F13" s="42">
        <f>G13-1</f>
        <v>2021</v>
      </c>
      <c r="G13" s="42">
        <f>H13-1</f>
        <v>2022</v>
      </c>
      <c r="H13" s="42">
        <v>2023</v>
      </c>
      <c r="I13" s="383"/>
      <c r="J13" s="383"/>
      <c r="K13" s="23"/>
      <c r="M13" s="410"/>
      <c r="N13" s="410"/>
      <c r="O13" s="410"/>
      <c r="P13" s="410"/>
      <c r="Q13" s="410"/>
      <c r="R13" s="410"/>
      <c r="S13" s="410"/>
      <c r="T13" s="410"/>
      <c r="U13" s="234"/>
      <c r="V13" s="234"/>
      <c r="W13" s="235"/>
    </row>
    <row r="14" spans="1:31" x14ac:dyDescent="0.2">
      <c r="A14" s="6"/>
      <c r="C14" s="16"/>
      <c r="D14" s="16"/>
      <c r="E14" s="16"/>
      <c r="F14" s="16"/>
      <c r="G14" s="16"/>
      <c r="H14" s="16"/>
      <c r="I14" s="16"/>
      <c r="J14" s="16"/>
      <c r="K14" s="23"/>
      <c r="M14" s="410"/>
      <c r="N14" s="411">
        <f t="shared" ref="N14:S14" si="0">+C13</f>
        <v>2018</v>
      </c>
      <c r="O14" s="411">
        <f t="shared" si="0"/>
        <v>2019</v>
      </c>
      <c r="P14" s="411">
        <f t="shared" si="0"/>
        <v>2020</v>
      </c>
      <c r="Q14" s="411">
        <f t="shared" si="0"/>
        <v>2021</v>
      </c>
      <c r="R14" s="411">
        <f t="shared" si="0"/>
        <v>2022</v>
      </c>
      <c r="S14" s="411">
        <f t="shared" si="0"/>
        <v>2023</v>
      </c>
      <c r="T14" s="410"/>
      <c r="U14" s="234"/>
      <c r="V14" s="234"/>
      <c r="W14" s="235"/>
    </row>
    <row r="15" spans="1:31" x14ac:dyDescent="0.2">
      <c r="A15" s="6"/>
      <c r="B15" s="15" t="s">
        <v>115</v>
      </c>
      <c r="C15" s="260">
        <v>8900.9860000000008</v>
      </c>
      <c r="D15" s="260">
        <v>7916.0609999999997</v>
      </c>
      <c r="E15" s="260">
        <v>6850.0239999999994</v>
      </c>
      <c r="F15" s="260">
        <v>7126.0789999999997</v>
      </c>
      <c r="G15" s="284">
        <v>7703.9249999999993</v>
      </c>
      <c r="H15" s="287">
        <v>8290.9709999999995</v>
      </c>
      <c r="I15" s="286">
        <v>7.6200897594408179</v>
      </c>
      <c r="J15" s="282">
        <v>100</v>
      </c>
      <c r="K15" s="23"/>
      <c r="L15" s="412"/>
      <c r="M15" s="410" t="s">
        <v>7</v>
      </c>
      <c r="N15" s="410">
        <f>'[6]BD construcción trimestral'!$D$207</f>
        <v>880983</v>
      </c>
      <c r="O15" s="410">
        <f>'[6]BD construcción trimestral'!$D$211</f>
        <v>887325</v>
      </c>
      <c r="P15" s="410">
        <f>'[6]BD construcción trimestral'!$D$215</f>
        <v>427110</v>
      </c>
      <c r="Q15" s="410">
        <f>'[6]BD construcción trimestral'!D$219</f>
        <v>945479</v>
      </c>
      <c r="R15" s="410">
        <f>'[6]BD construcción trimestral'!D$223</f>
        <v>778723</v>
      </c>
      <c r="S15" s="410">
        <f>'[6]BD construcción trimestral'!$D$227</f>
        <v>629405</v>
      </c>
      <c r="T15" s="410"/>
      <c r="U15" s="234"/>
      <c r="V15" s="234"/>
      <c r="W15" s="235"/>
      <c r="Z15" s="228"/>
      <c r="AA15" s="228"/>
      <c r="AB15" s="228"/>
      <c r="AC15" s="228"/>
      <c r="AD15" s="228"/>
      <c r="AE15" s="228"/>
    </row>
    <row r="16" spans="1:31" x14ac:dyDescent="0.2">
      <c r="A16" s="6"/>
      <c r="B16" s="3" t="s">
        <v>7</v>
      </c>
      <c r="C16" s="261">
        <v>880.98299999999995</v>
      </c>
      <c r="D16" s="261">
        <v>887.32500000000005</v>
      </c>
      <c r="E16" s="261">
        <v>427.11</v>
      </c>
      <c r="F16" s="261">
        <v>945.47900000000004</v>
      </c>
      <c r="G16" s="285">
        <v>778.72299999999996</v>
      </c>
      <c r="H16" s="287">
        <v>629.40499999999997</v>
      </c>
      <c r="I16" s="321">
        <v>-19.174725801087167</v>
      </c>
      <c r="J16" s="236">
        <v>7.5914509892749598</v>
      </c>
      <c r="K16" s="23"/>
      <c r="L16" s="412"/>
      <c r="M16" s="410" t="s">
        <v>112</v>
      </c>
      <c r="N16" s="410">
        <f>'[6]BD construcción trimestral'!$E$207</f>
        <v>7112476</v>
      </c>
      <c r="O16" s="410">
        <f>'[6]BD construcción trimestral'!$E$211</f>
        <v>6096222</v>
      </c>
      <c r="P16" s="410">
        <f>'[6]BD construcción trimestral'!$E$215</f>
        <v>3716886</v>
      </c>
      <c r="Q16" s="410">
        <f>'[6]BD construcción trimestral'!$E$219</f>
        <v>4744910</v>
      </c>
      <c r="R16" s="410">
        <f>'[6]BD construcción trimestral'!E$223</f>
        <v>5520730</v>
      </c>
      <c r="S16" s="410">
        <f>'[6]BD construcción trimestral'!$E$227</f>
        <v>6242208</v>
      </c>
      <c r="T16" s="410"/>
      <c r="U16" s="234"/>
      <c r="V16" s="234"/>
      <c r="W16" s="235"/>
      <c r="Z16" s="228"/>
      <c r="AA16" s="228"/>
      <c r="AB16" s="228"/>
      <c r="AC16" s="228"/>
      <c r="AD16" s="228"/>
      <c r="AE16" s="228"/>
    </row>
    <row r="17" spans="1:31" x14ac:dyDescent="0.2">
      <c r="A17" s="6"/>
      <c r="B17" s="3" t="s">
        <v>112</v>
      </c>
      <c r="C17" s="261">
        <v>7112.4759999999997</v>
      </c>
      <c r="D17" s="261">
        <v>6096.2219999999998</v>
      </c>
      <c r="E17" s="261">
        <v>3716.886</v>
      </c>
      <c r="F17" s="261">
        <v>4744.91</v>
      </c>
      <c r="G17" s="285">
        <v>5520.73</v>
      </c>
      <c r="H17" s="287">
        <v>6242.2079999999996</v>
      </c>
      <c r="I17" s="321">
        <v>13.068525358059535</v>
      </c>
      <c r="J17" s="236">
        <v>75.289227281098931</v>
      </c>
      <c r="K17" s="23"/>
      <c r="L17" s="412"/>
      <c r="M17" s="410" t="s">
        <v>111</v>
      </c>
      <c r="N17" s="410">
        <f>'[6]BD construcción trimestral'!$F$207</f>
        <v>736757</v>
      </c>
      <c r="O17" s="410">
        <f>'[6]BD construcción trimestral'!$F$211</f>
        <v>715132</v>
      </c>
      <c r="P17" s="410">
        <f>'[6]BD construcción trimestral'!$F$215</f>
        <v>200975</v>
      </c>
      <c r="Q17" s="410">
        <f>'[6]BD construcción trimestral'!$F$219</f>
        <v>703692</v>
      </c>
      <c r="R17" s="410">
        <f>'[6]BD construcción trimestral'!F$223</f>
        <v>799559</v>
      </c>
      <c r="S17" s="410">
        <f>'[6]BD construcción trimestral'!$F$227</f>
        <v>1035151</v>
      </c>
      <c r="T17" s="410"/>
      <c r="U17" s="234"/>
      <c r="V17" s="234"/>
      <c r="W17" s="235"/>
      <c r="Z17" s="228"/>
      <c r="AA17" s="228"/>
      <c r="AB17" s="228"/>
      <c r="AC17" s="228"/>
      <c r="AD17" s="228"/>
      <c r="AE17" s="228"/>
    </row>
    <row r="18" spans="1:31" x14ac:dyDescent="0.2">
      <c r="A18" s="6" t="s">
        <v>2</v>
      </c>
      <c r="B18" s="3" t="s">
        <v>111</v>
      </c>
      <c r="C18" s="261">
        <v>736.75699999999995</v>
      </c>
      <c r="D18" s="261">
        <v>715.13199999999995</v>
      </c>
      <c r="E18" s="261">
        <v>200.97499999999999</v>
      </c>
      <c r="F18" s="261">
        <v>703.69200000000001</v>
      </c>
      <c r="G18" s="285">
        <v>799.55899999999997</v>
      </c>
      <c r="H18" s="287">
        <v>1035.1510000000001</v>
      </c>
      <c r="I18" s="321">
        <v>29.465242715046692</v>
      </c>
      <c r="J18" s="236">
        <v>12.485280674603736</v>
      </c>
      <c r="K18" s="23"/>
      <c r="M18" s="410" t="s">
        <v>110</v>
      </c>
      <c r="N18" s="410">
        <f>'[6]BD construcción trimestral'!$G$207</f>
        <v>6346806</v>
      </c>
      <c r="O18" s="410">
        <f>'[6]BD construcción trimestral'!$G$211</f>
        <v>5307382</v>
      </c>
      <c r="P18" s="410">
        <f>'[6]BD construcción trimestral'!$G$215</f>
        <v>2941448</v>
      </c>
      <c r="Q18" s="410">
        <f>'[6]BD construcción trimestral'!$G$219</f>
        <v>3980725</v>
      </c>
      <c r="R18" s="410">
        <f>'[6]BD construcción trimestral'!G$223</f>
        <v>4669293</v>
      </c>
      <c r="S18" s="410">
        <f>'[6]BD construcción trimestral'!$G$227</f>
        <v>5149738</v>
      </c>
      <c r="T18" s="410"/>
      <c r="U18" s="237"/>
      <c r="V18" s="234"/>
      <c r="W18" s="235"/>
      <c r="Z18" s="228"/>
      <c r="AA18" s="228"/>
      <c r="AB18" s="228"/>
      <c r="AC18" s="228"/>
      <c r="AD18" s="228"/>
      <c r="AE18" s="228"/>
    </row>
    <row r="19" spans="1:31" x14ac:dyDescent="0.2">
      <c r="A19" s="6"/>
      <c r="B19" s="3" t="s">
        <v>110</v>
      </c>
      <c r="C19" s="261">
        <v>6346.8059999999996</v>
      </c>
      <c r="D19" s="261">
        <v>5307.3819999999996</v>
      </c>
      <c r="E19" s="261">
        <v>2941.4479999999999</v>
      </c>
      <c r="F19" s="261">
        <v>3980.7249999999999</v>
      </c>
      <c r="G19" s="285">
        <v>4669.2929999999997</v>
      </c>
      <c r="H19" s="287">
        <v>5149.7380000000003</v>
      </c>
      <c r="I19" s="321">
        <v>10.289459239332398</v>
      </c>
      <c r="J19" s="236">
        <v>62.112604181102562</v>
      </c>
      <c r="K19" s="23"/>
      <c r="M19" s="410" t="s">
        <v>109</v>
      </c>
      <c r="N19" s="410">
        <f>'[6]BD construcción trimestral'!$H$207</f>
        <v>28913</v>
      </c>
      <c r="O19" s="410">
        <f>'[6]BD construcción trimestral'!$H$211</f>
        <v>73708</v>
      </c>
      <c r="P19" s="410">
        <f>'[6]BD construcción trimestral'!$H$215</f>
        <v>574418</v>
      </c>
      <c r="Q19" s="410">
        <f>'[6]BD construcción trimestral'!$H$219</f>
        <v>60493</v>
      </c>
      <c r="R19" s="410">
        <f>'[6]BD construcción trimestral'!H$223</f>
        <v>51878</v>
      </c>
      <c r="S19" s="410">
        <f>'[6]BD construcción trimestral'!$H$227</f>
        <v>57319</v>
      </c>
      <c r="T19" s="410"/>
      <c r="U19" s="237"/>
      <c r="V19" s="234"/>
      <c r="W19" s="235"/>
      <c r="Z19" s="228"/>
      <c r="AA19" s="228"/>
      <c r="AB19" s="228"/>
      <c r="AC19" s="228"/>
      <c r="AD19" s="228"/>
      <c r="AE19" s="228"/>
    </row>
    <row r="20" spans="1:31" x14ac:dyDescent="0.2">
      <c r="A20" s="6"/>
      <c r="B20" s="3" t="s">
        <v>109</v>
      </c>
      <c r="C20" s="261">
        <v>28.913</v>
      </c>
      <c r="D20" s="261">
        <v>73.707999999999998</v>
      </c>
      <c r="E20" s="261">
        <v>574.41800000000001</v>
      </c>
      <c r="F20" s="261">
        <v>60.493000000000002</v>
      </c>
      <c r="G20" s="285">
        <v>51.878</v>
      </c>
      <c r="H20" s="287">
        <v>57.319000000000003</v>
      </c>
      <c r="I20" s="321">
        <v>10.488068159913656</v>
      </c>
      <c r="J20" s="236">
        <v>0.69134242539263502</v>
      </c>
      <c r="K20" s="23"/>
      <c r="M20" s="410" t="s">
        <v>108</v>
      </c>
      <c r="N20" s="410">
        <f>'[6]BD construcción trimestral'!$I$207</f>
        <v>907527</v>
      </c>
      <c r="O20" s="410">
        <f>'[6]BD construcción trimestral'!$I$211</f>
        <v>932514</v>
      </c>
      <c r="P20" s="410">
        <f>'[6]BD construcción trimestral'!$I$215</f>
        <v>2706028</v>
      </c>
      <c r="Q20" s="410">
        <f>'[6]BD construcción trimestral'!$I$219</f>
        <v>1435690</v>
      </c>
      <c r="R20" s="410">
        <f>'[6]BD construcción trimestral'!I$223</f>
        <v>1404472</v>
      </c>
      <c r="S20" s="410">
        <f>'[6]BD construcción trimestral'!$I$227</f>
        <v>1419358</v>
      </c>
      <c r="U20" s="237"/>
      <c r="V20" s="5"/>
    </row>
    <row r="21" spans="1:31" x14ac:dyDescent="0.2">
      <c r="A21" s="6"/>
      <c r="B21" s="3" t="s">
        <v>108</v>
      </c>
      <c r="C21" s="261">
        <v>907.52700000000004</v>
      </c>
      <c r="D21" s="261">
        <v>932.51400000000001</v>
      </c>
      <c r="E21" s="261">
        <v>2706.0279999999998</v>
      </c>
      <c r="F21" s="261">
        <v>1435.69</v>
      </c>
      <c r="G21" s="285">
        <v>1404.472</v>
      </c>
      <c r="H21" s="287">
        <v>1419.3579999999999</v>
      </c>
      <c r="I21" s="321">
        <v>1.0599000905678446</v>
      </c>
      <c r="J21" s="236">
        <v>17.119321729626119</v>
      </c>
      <c r="K21" s="23"/>
      <c r="L21" s="412"/>
      <c r="M21" s="410" t="s">
        <v>107</v>
      </c>
      <c r="N21" s="410">
        <f>'[6]BD construcción trimestral'!$J$207</f>
        <v>128857</v>
      </c>
      <c r="O21" s="410">
        <f>'[6]BD construcción trimestral'!$J$211</f>
        <v>86338</v>
      </c>
      <c r="P21" s="410">
        <f>'[6]BD construcción trimestral'!$J$215</f>
        <v>2008017</v>
      </c>
      <c r="Q21" s="410">
        <f>'[6]BD construcción trimestral'!$J$219</f>
        <v>135001</v>
      </c>
      <c r="R21" s="410">
        <f>'[6]BD construcción trimestral'!J$223</f>
        <v>196260</v>
      </c>
      <c r="S21" s="410">
        <f>'[6]BD construcción trimestral'!$J$227</f>
        <v>184625</v>
      </c>
      <c r="U21" s="237"/>
      <c r="V21" s="5"/>
    </row>
    <row r="22" spans="1:31" x14ac:dyDescent="0.2">
      <c r="A22" s="6" t="s">
        <v>5</v>
      </c>
      <c r="B22" s="238" t="s">
        <v>107</v>
      </c>
      <c r="C22" s="261">
        <v>128.857</v>
      </c>
      <c r="D22" s="261">
        <v>86.337999999999994</v>
      </c>
      <c r="E22" s="261">
        <v>2008.0170000000001</v>
      </c>
      <c r="F22" s="261">
        <v>135.001</v>
      </c>
      <c r="G22" s="285">
        <v>196.26</v>
      </c>
      <c r="H22" s="287">
        <v>184.625</v>
      </c>
      <c r="I22" s="321">
        <v>-5.9283603383267103</v>
      </c>
      <c r="J22" s="236">
        <v>2.2268199949077134</v>
      </c>
      <c r="K22" s="23"/>
      <c r="M22" s="410" t="s">
        <v>106</v>
      </c>
      <c r="N22" s="410">
        <f>'[6]BD construcción trimestral'!$K$207</f>
        <v>778670</v>
      </c>
      <c r="O22" s="410">
        <f>'[6]BD construcción trimestral'!$K$211</f>
        <v>846176</v>
      </c>
      <c r="P22" s="410">
        <f>'[6]BD construcción trimestral'!$K$215</f>
        <v>698011</v>
      </c>
      <c r="Q22" s="410">
        <f>'[6]BD construcción trimestral'!$K$219</f>
        <v>1300689</v>
      </c>
      <c r="R22" s="410">
        <f>'[6]BD construcción trimestral'!K$223</f>
        <v>1208212</v>
      </c>
      <c r="S22" s="410">
        <f>'[6]BD construcción trimestral'!$K$227</f>
        <v>1234733</v>
      </c>
      <c r="U22" s="237"/>
      <c r="V22" s="5"/>
    </row>
    <row r="23" spans="1:31" x14ac:dyDescent="0.2">
      <c r="A23" s="6" t="s">
        <v>5</v>
      </c>
      <c r="B23" s="238" t="s">
        <v>106</v>
      </c>
      <c r="C23" s="261">
        <v>778.67</v>
      </c>
      <c r="D23" s="261">
        <v>846.17600000000004</v>
      </c>
      <c r="E23" s="261">
        <v>698.01099999999997</v>
      </c>
      <c r="F23" s="261">
        <v>1300.6890000000001</v>
      </c>
      <c r="G23" s="285">
        <v>1208.212</v>
      </c>
      <c r="H23" s="287">
        <v>1234.7329999999999</v>
      </c>
      <c r="I23" s="321">
        <v>2.1950617937911421</v>
      </c>
      <c r="J23" s="236">
        <v>14.892501734718405</v>
      </c>
      <c r="K23" s="23"/>
      <c r="M23" s="410"/>
      <c r="N23" s="410"/>
      <c r="O23" s="410"/>
      <c r="P23" s="410"/>
      <c r="Q23" s="410"/>
      <c r="R23" s="410"/>
      <c r="S23" s="410"/>
      <c r="U23" s="237"/>
      <c r="V23" s="5"/>
    </row>
    <row r="24" spans="1:31" x14ac:dyDescent="0.2">
      <c r="A24" s="6"/>
      <c r="C24" s="239"/>
      <c r="D24" s="239"/>
      <c r="E24" s="239"/>
      <c r="F24" s="240"/>
      <c r="G24" s="240"/>
      <c r="H24" s="241"/>
      <c r="I24" s="332"/>
      <c r="J24" s="242"/>
      <c r="K24" s="23"/>
      <c r="M24" s="410" t="s">
        <v>114</v>
      </c>
      <c r="N24" s="410">
        <f>'[6]BD construcción trimestral'!$L$207</f>
        <v>658927</v>
      </c>
      <c r="O24" s="410">
        <f>'[6]BD construcción trimestral'!$L$211</f>
        <v>554894</v>
      </c>
      <c r="P24" s="410">
        <f>'[6]BD construcción trimestral'!$L$215</f>
        <v>314279</v>
      </c>
      <c r="Q24" s="410">
        <f>'[6]BD construcción trimestral'!$L$219</f>
        <v>628570</v>
      </c>
      <c r="R24" s="410">
        <f>'[6]BD construcción trimestral'!L$223</f>
        <v>647460</v>
      </c>
      <c r="S24" s="410">
        <f>'[6]BD construcción trimestral'!$L$227</f>
        <v>462070</v>
      </c>
      <c r="U24" s="5"/>
      <c r="V24" s="5"/>
    </row>
    <row r="25" spans="1:31" x14ac:dyDescent="0.2">
      <c r="A25" s="6"/>
      <c r="B25" s="15" t="s">
        <v>113</v>
      </c>
      <c r="C25" s="260">
        <v>5112.482</v>
      </c>
      <c r="D25" s="260">
        <v>4641.2269999999999</v>
      </c>
      <c r="E25" s="260">
        <v>4143.1410000000005</v>
      </c>
      <c r="F25" s="260">
        <v>4617.9130000000005</v>
      </c>
      <c r="G25" s="284">
        <v>5303.5769999999993</v>
      </c>
      <c r="H25" s="287">
        <v>5830.6759999999995</v>
      </c>
      <c r="I25" s="333">
        <v>9.9385565628631554</v>
      </c>
      <c r="J25" s="282">
        <v>100</v>
      </c>
      <c r="K25" s="23"/>
      <c r="L25" s="412"/>
      <c r="M25" s="410" t="s">
        <v>112</v>
      </c>
      <c r="N25" s="410">
        <f>'[6]BD construcción trimestral'!$M$207</f>
        <v>4035479</v>
      </c>
      <c r="O25" s="410">
        <f>'[6]BD construcción trimestral'!$M$211</f>
        <v>3618580</v>
      </c>
      <c r="P25" s="410">
        <f>'[6]BD construcción trimestral'!$M$215</f>
        <v>2675789</v>
      </c>
      <c r="Q25" s="410">
        <f>'[6]BD construcción trimestral'!$M$219</f>
        <v>3544748</v>
      </c>
      <c r="R25" s="410">
        <f>'[6]BD construcción trimestral'!M$223</f>
        <v>4243574</v>
      </c>
      <c r="S25" s="410">
        <f>'[6]BD construcción trimestral'!$M$227</f>
        <v>4866402</v>
      </c>
      <c r="T25" s="410"/>
      <c r="U25" s="234"/>
      <c r="V25" s="234"/>
      <c r="W25" s="235"/>
    </row>
    <row r="26" spans="1:31" x14ac:dyDescent="0.2">
      <c r="A26" s="6"/>
      <c r="B26" s="3" t="s">
        <v>7</v>
      </c>
      <c r="C26" s="261">
        <v>658.92700000000002</v>
      </c>
      <c r="D26" s="261">
        <v>554.89400000000001</v>
      </c>
      <c r="E26" s="261">
        <v>314.279</v>
      </c>
      <c r="F26" s="261">
        <v>628.57000000000005</v>
      </c>
      <c r="G26" s="285">
        <v>647.46</v>
      </c>
      <c r="H26" s="322">
        <v>462.07</v>
      </c>
      <c r="I26" s="321">
        <v>-28.633429092144691</v>
      </c>
      <c r="J26" s="236">
        <v>7.9248100906310013</v>
      </c>
      <c r="K26" s="23"/>
      <c r="M26" s="410" t="s">
        <v>111</v>
      </c>
      <c r="N26" s="410">
        <f>'[6]BD construcción trimestral'!$N$207</f>
        <v>543469</v>
      </c>
      <c r="O26" s="410">
        <f>'[6]BD construcción trimestral'!$N$211</f>
        <v>462701</v>
      </c>
      <c r="P26" s="410">
        <f>'[6]BD construcción trimestral'!$N$215</f>
        <v>134190</v>
      </c>
      <c r="Q26" s="410">
        <f>'[6]BD construcción trimestral'!$N$219</f>
        <v>552194</v>
      </c>
      <c r="R26" s="410">
        <f>'[6]BD construcción trimestral'!N$223</f>
        <v>665593</v>
      </c>
      <c r="S26" s="410">
        <f>'[6]BD construcción trimestral'!$N$227</f>
        <v>811107</v>
      </c>
      <c r="U26" s="5"/>
      <c r="V26" s="5"/>
    </row>
    <row r="27" spans="1:31" x14ac:dyDescent="0.2">
      <c r="A27" s="6"/>
      <c r="B27" s="3" t="s">
        <v>112</v>
      </c>
      <c r="C27" s="261">
        <v>4035.4789999999998</v>
      </c>
      <c r="D27" s="261">
        <v>3618.58</v>
      </c>
      <c r="E27" s="261">
        <v>2675.7890000000002</v>
      </c>
      <c r="F27" s="261">
        <v>3544.748</v>
      </c>
      <c r="G27" s="285">
        <v>4243.5739999999996</v>
      </c>
      <c r="H27" s="287">
        <v>4866.402</v>
      </c>
      <c r="I27" s="321">
        <v>14.676968046274208</v>
      </c>
      <c r="J27" s="236">
        <v>83.462054828633953</v>
      </c>
      <c r="K27" s="23"/>
      <c r="M27" s="410" t="s">
        <v>110</v>
      </c>
      <c r="N27" s="410">
        <f>'[6]BD construcción trimestral'!$O$207</f>
        <v>3471380</v>
      </c>
      <c r="O27" s="410">
        <f>'[6]BD construcción trimestral'!$O$211</f>
        <v>3108142</v>
      </c>
      <c r="P27" s="410">
        <f>'[6]BD construcción trimestral'!$O$215</f>
        <v>2127219</v>
      </c>
      <c r="Q27" s="410">
        <f>'[6]BD construcción trimestral'!$O$219</f>
        <v>2947405</v>
      </c>
      <c r="R27" s="410">
        <f>'[6]BD construcción trimestral'!O$223</f>
        <v>3540770</v>
      </c>
      <c r="S27" s="410">
        <f>'[6]BD construcción trimestral'!$O$227</f>
        <v>4024867</v>
      </c>
      <c r="U27" s="5"/>
      <c r="V27" s="5"/>
    </row>
    <row r="28" spans="1:31" x14ac:dyDescent="0.2">
      <c r="A28" s="6" t="s">
        <v>2</v>
      </c>
      <c r="B28" s="3" t="s">
        <v>111</v>
      </c>
      <c r="C28" s="261">
        <v>543.46900000000005</v>
      </c>
      <c r="D28" s="261">
        <v>462.70100000000002</v>
      </c>
      <c r="E28" s="261">
        <v>134.19</v>
      </c>
      <c r="F28" s="261">
        <v>552.19399999999996</v>
      </c>
      <c r="G28" s="285">
        <v>665.59299999999996</v>
      </c>
      <c r="H28" s="287">
        <v>811.10699999999997</v>
      </c>
      <c r="I28" s="321">
        <v>21.862309249045598</v>
      </c>
      <c r="J28" s="236">
        <v>13.911028498239315</v>
      </c>
      <c r="K28" s="23"/>
      <c r="M28" s="410" t="s">
        <v>109</v>
      </c>
      <c r="N28" s="410">
        <f>'[6]BD construcción trimestral'!$P$207</f>
        <v>20630</v>
      </c>
      <c r="O28" s="410">
        <f>'[6]BD construcción trimestral'!$P$211</f>
        <v>47737</v>
      </c>
      <c r="P28" s="410">
        <f>'[6]BD construcción trimestral'!P$215</f>
        <v>414380</v>
      </c>
      <c r="Q28" s="410">
        <f>'[6]BD construcción trimestral'!$P$219</f>
        <v>45149</v>
      </c>
      <c r="R28" s="410">
        <f>'[6]BD construcción trimestral'!P$223</f>
        <v>37211</v>
      </c>
      <c r="S28" s="410">
        <f>'[6]BD construcción trimestral'!P$227</f>
        <v>30428</v>
      </c>
      <c r="T28" s="410"/>
      <c r="U28" s="234"/>
      <c r="V28" s="234"/>
      <c r="W28" s="235"/>
    </row>
    <row r="29" spans="1:31" x14ac:dyDescent="0.2">
      <c r="A29" s="6"/>
      <c r="B29" s="3" t="s">
        <v>110</v>
      </c>
      <c r="C29" s="261">
        <v>3471.38</v>
      </c>
      <c r="D29" s="261">
        <v>3108.1419999999998</v>
      </c>
      <c r="E29" s="261">
        <v>2127.2190000000001</v>
      </c>
      <c r="F29" s="261">
        <v>2947.4050000000002</v>
      </c>
      <c r="G29" s="285">
        <v>3540.77</v>
      </c>
      <c r="H29" s="287">
        <v>4024.8670000000002</v>
      </c>
      <c r="I29" s="321">
        <v>13.672082626095449</v>
      </c>
      <c r="J29" s="236">
        <v>69.029165743388944</v>
      </c>
      <c r="K29" s="23"/>
      <c r="M29" s="410" t="s">
        <v>108</v>
      </c>
      <c r="N29" s="410">
        <f>'[6]BD construcción trimestral'!$Q$207</f>
        <v>418076</v>
      </c>
      <c r="O29" s="410">
        <f>'[6]BD construcción trimestral'!$Q$211</f>
        <v>467753</v>
      </c>
      <c r="P29" s="410">
        <f>'[6]BD construcción trimestral'!Q$215</f>
        <v>1153073</v>
      </c>
      <c r="Q29" s="410">
        <f>'[6]BD construcción trimestral'!$Q$219</f>
        <v>444595</v>
      </c>
      <c r="R29" s="410">
        <f>'[6]BD construcción trimestral'!Q$223</f>
        <v>412543</v>
      </c>
      <c r="S29" s="410">
        <f>'[6]BD construcción trimestral'!Q$227</f>
        <v>502204</v>
      </c>
      <c r="U29" s="5"/>
      <c r="V29" s="5"/>
    </row>
    <row r="30" spans="1:31" x14ac:dyDescent="0.2">
      <c r="A30" s="6"/>
      <c r="B30" s="3" t="s">
        <v>109</v>
      </c>
      <c r="C30" s="261">
        <v>20.63</v>
      </c>
      <c r="D30" s="261">
        <v>47.737000000000002</v>
      </c>
      <c r="E30" s="261">
        <v>414.38</v>
      </c>
      <c r="F30" s="261">
        <v>45.149000000000001</v>
      </c>
      <c r="G30" s="285">
        <v>37.210999999999999</v>
      </c>
      <c r="H30" s="287">
        <v>30.428000000000001</v>
      </c>
      <c r="I30" s="321">
        <v>-18.228480825562333</v>
      </c>
      <c r="J30" s="236">
        <v>0.52186058700569204</v>
      </c>
      <c r="K30" s="23"/>
      <c r="M30" s="410" t="s">
        <v>107</v>
      </c>
      <c r="N30" s="410">
        <f>'[6]BD construcción trimestral'!$R$207</f>
        <v>74005</v>
      </c>
      <c r="O30" s="410">
        <f>'[6]BD construcción trimestral'!$R$211</f>
        <v>55652</v>
      </c>
      <c r="P30" s="410">
        <f>'[6]BD construcción trimestral'!$R$215</f>
        <v>837751</v>
      </c>
      <c r="Q30" s="410">
        <f>'[6]BD construcción trimestral'!$R$219</f>
        <v>60871</v>
      </c>
      <c r="R30" s="410">
        <f>'[6]BD construcción trimestral'!R$223</f>
        <v>117415</v>
      </c>
      <c r="S30" s="410">
        <f>'[6]BD construcción trimestral'!R$227</f>
        <v>139060</v>
      </c>
      <c r="T30" s="410"/>
      <c r="U30" s="234"/>
      <c r="V30" s="234"/>
      <c r="W30" s="235"/>
    </row>
    <row r="31" spans="1:31" x14ac:dyDescent="0.2">
      <c r="A31" s="6"/>
      <c r="B31" s="3" t="s">
        <v>108</v>
      </c>
      <c r="C31" s="261">
        <v>418.07600000000002</v>
      </c>
      <c r="D31" s="261">
        <v>467.75299999999999</v>
      </c>
      <c r="E31" s="261">
        <v>1153.0730000000001</v>
      </c>
      <c r="F31" s="261">
        <v>444.59500000000003</v>
      </c>
      <c r="G31" s="285">
        <v>412.54300000000001</v>
      </c>
      <c r="H31" s="322">
        <v>502.20400000000001</v>
      </c>
      <c r="I31" s="321">
        <v>21.733734422835926</v>
      </c>
      <c r="J31" s="236">
        <v>8.6131350807350646</v>
      </c>
      <c r="K31" s="23"/>
      <c r="M31" s="410" t="s">
        <v>106</v>
      </c>
      <c r="N31" s="410">
        <f>'[6]BD construcción trimestral'!$AG$207</f>
        <v>344071</v>
      </c>
      <c r="O31" s="410">
        <f>'[6]BD construcción trimestral'!$AG$211</f>
        <v>412101</v>
      </c>
      <c r="P31" s="410">
        <f>'[6]BD construcción trimestral'!$AG$215</f>
        <v>315322</v>
      </c>
      <c r="Q31" s="410">
        <f>'[6]BD construcción trimestral'!$AG$219</f>
        <v>383724</v>
      </c>
      <c r="R31" s="410">
        <f>'[6]BD construcción trimestral'!AG$223</f>
        <v>295128</v>
      </c>
      <c r="S31" s="410">
        <f>'[6]BD construcción trimestral'!$AG$227</f>
        <v>363144</v>
      </c>
      <c r="T31" s="410"/>
      <c r="U31" s="234"/>
      <c r="V31" s="234"/>
      <c r="W31" s="235"/>
    </row>
    <row r="32" spans="1:31" x14ac:dyDescent="0.2">
      <c r="A32" s="6" t="s">
        <v>5</v>
      </c>
      <c r="B32" s="238" t="s">
        <v>107</v>
      </c>
      <c r="C32" s="261">
        <v>74.004999999999995</v>
      </c>
      <c r="D32" s="261">
        <v>55.652000000000001</v>
      </c>
      <c r="E32" s="261">
        <v>837.75099999999998</v>
      </c>
      <c r="F32" s="261">
        <v>60.871000000000002</v>
      </c>
      <c r="G32" s="285">
        <v>117.41500000000001</v>
      </c>
      <c r="H32" s="287">
        <v>139.06</v>
      </c>
      <c r="I32" s="321">
        <v>18.434612272707906</v>
      </c>
      <c r="J32" s="236">
        <v>2.3849721713228451</v>
      </c>
      <c r="K32" s="23"/>
      <c r="M32" s="410"/>
      <c r="N32" s="410"/>
      <c r="O32" s="410"/>
      <c r="P32" s="410"/>
      <c r="Q32" s="410"/>
      <c r="R32" s="410"/>
      <c r="S32" s="410"/>
      <c r="T32" s="410"/>
      <c r="U32" s="234"/>
      <c r="V32" s="234"/>
      <c r="W32" s="235"/>
    </row>
    <row r="33" spans="1:23" x14ac:dyDescent="0.2">
      <c r="A33" s="6" t="s">
        <v>5</v>
      </c>
      <c r="B33" s="238" t="s">
        <v>106</v>
      </c>
      <c r="C33" s="261">
        <v>344.07100000000003</v>
      </c>
      <c r="D33" s="261">
        <v>412.101</v>
      </c>
      <c r="E33" s="261">
        <v>315.322</v>
      </c>
      <c r="F33" s="261">
        <v>383.72399999999999</v>
      </c>
      <c r="G33" s="285">
        <v>295.12799999999999</v>
      </c>
      <c r="H33" s="287">
        <v>363.14400000000001</v>
      </c>
      <c r="I33" s="321">
        <v>23.046271448320745</v>
      </c>
      <c r="J33" s="236">
        <v>6.2281629094122195</v>
      </c>
      <c r="K33" s="23"/>
      <c r="L33" s="412">
        <f>H31-G31</f>
        <v>89.661000000000001</v>
      </c>
      <c r="M33" s="410"/>
      <c r="N33" s="410"/>
      <c r="O33" s="410"/>
      <c r="P33" s="410"/>
      <c r="Q33" s="410"/>
      <c r="R33" s="410"/>
      <c r="S33" s="410"/>
      <c r="T33" s="410"/>
      <c r="U33" s="234"/>
      <c r="V33" s="234"/>
      <c r="W33" s="235"/>
    </row>
    <row r="34" spans="1:23" ht="12" customHeight="1" x14ac:dyDescent="0.2">
      <c r="A34" s="6"/>
      <c r="C34" s="243"/>
      <c r="D34" s="243"/>
      <c r="E34" s="243"/>
      <c r="F34" s="241"/>
      <c r="G34" s="241"/>
      <c r="H34" s="241"/>
      <c r="I34" s="242"/>
      <c r="J34" s="242"/>
      <c r="K34" s="23"/>
      <c r="M34" s="410"/>
      <c r="N34" s="410"/>
      <c r="O34" s="410"/>
      <c r="P34" s="410"/>
      <c r="Q34" s="410"/>
      <c r="R34" s="410"/>
      <c r="S34" s="410"/>
      <c r="T34" s="410"/>
      <c r="U34" s="234"/>
      <c r="V34" s="234"/>
      <c r="W34" s="235"/>
    </row>
    <row r="35" spans="1:23" ht="12" customHeight="1" x14ac:dyDescent="0.2">
      <c r="A35" s="6"/>
      <c r="C35" s="243"/>
      <c r="D35" s="243"/>
      <c r="E35" s="243"/>
      <c r="F35" s="241"/>
      <c r="G35" s="241"/>
      <c r="H35" s="241"/>
      <c r="I35" s="242"/>
      <c r="J35" s="242"/>
      <c r="K35" s="23"/>
      <c r="M35" s="410"/>
      <c r="N35" s="410"/>
      <c r="O35" s="410"/>
      <c r="P35" s="410"/>
      <c r="Q35" s="410"/>
      <c r="R35" s="410"/>
      <c r="S35" s="410"/>
      <c r="T35" s="410"/>
      <c r="U35" s="234"/>
      <c r="V35" s="234"/>
      <c r="W35" s="235"/>
    </row>
    <row r="36" spans="1:23" x14ac:dyDescent="0.2">
      <c r="A36" s="6"/>
      <c r="B36" s="379" t="s">
        <v>105</v>
      </c>
      <c r="C36" s="379"/>
      <c r="D36" s="379"/>
      <c r="E36" s="379"/>
      <c r="F36" s="377" t="s">
        <v>104</v>
      </c>
      <c r="G36" s="377"/>
      <c r="H36" s="377"/>
      <c r="I36" s="377"/>
      <c r="J36" s="377"/>
      <c r="K36" s="23"/>
      <c r="M36" s="410"/>
      <c r="N36" s="411">
        <f t="shared" ref="N36:S36" si="1">+C13</f>
        <v>2018</v>
      </c>
      <c r="O36" s="411">
        <f t="shared" si="1"/>
        <v>2019</v>
      </c>
      <c r="P36" s="411">
        <f t="shared" si="1"/>
        <v>2020</v>
      </c>
      <c r="Q36" s="411">
        <f t="shared" si="1"/>
        <v>2021</v>
      </c>
      <c r="R36" s="411">
        <f t="shared" si="1"/>
        <v>2022</v>
      </c>
      <c r="S36" s="411">
        <f t="shared" si="1"/>
        <v>2023</v>
      </c>
      <c r="T36" s="410"/>
      <c r="U36" s="234"/>
      <c r="V36" s="234"/>
      <c r="W36" s="235"/>
    </row>
    <row r="37" spans="1:23" x14ac:dyDescent="0.2">
      <c r="A37" s="6"/>
      <c r="B37" s="380" t="s">
        <v>185</v>
      </c>
      <c r="C37" s="380"/>
      <c r="D37" s="380"/>
      <c r="E37" s="380"/>
      <c r="F37" s="378" t="str">
        <f>$B$37</f>
        <v>miles de metros cuadrados, II trimestre 2023</v>
      </c>
      <c r="G37" s="378"/>
      <c r="H37" s="378"/>
      <c r="I37" s="378"/>
      <c r="J37" s="378"/>
      <c r="K37" s="23"/>
      <c r="M37" s="410" t="s">
        <v>102</v>
      </c>
      <c r="N37" s="410">
        <f t="shared" ref="N37:S39" si="2">+C16</f>
        <v>880.98299999999995</v>
      </c>
      <c r="O37" s="410">
        <f>+D16</f>
        <v>887.32500000000005</v>
      </c>
      <c r="P37" s="410">
        <f t="shared" si="2"/>
        <v>427.11</v>
      </c>
      <c r="Q37" s="410">
        <f t="shared" si="2"/>
        <v>945.47900000000004</v>
      </c>
      <c r="R37" s="410">
        <f t="shared" si="2"/>
        <v>778.72299999999996</v>
      </c>
      <c r="S37" s="410">
        <f t="shared" si="2"/>
        <v>629.40499999999997</v>
      </c>
      <c r="T37" s="410"/>
      <c r="U37" s="234"/>
      <c r="V37" s="234"/>
      <c r="W37" s="235"/>
    </row>
    <row r="38" spans="1:23" x14ac:dyDescent="0.2">
      <c r="A38" s="6"/>
      <c r="C38" s="243"/>
      <c r="D38" s="243"/>
      <c r="E38" s="243"/>
      <c r="F38" s="241"/>
      <c r="G38" s="241"/>
      <c r="H38" s="241"/>
      <c r="I38" s="242"/>
      <c r="J38" s="242"/>
      <c r="K38" s="23"/>
      <c r="M38" s="410" t="s">
        <v>32</v>
      </c>
      <c r="N38" s="410">
        <f t="shared" si="2"/>
        <v>7112.4759999999997</v>
      </c>
      <c r="O38" s="410">
        <f t="shared" si="2"/>
        <v>6096.2219999999998</v>
      </c>
      <c r="P38" s="410">
        <f t="shared" si="2"/>
        <v>3716.886</v>
      </c>
      <c r="Q38" s="410">
        <f t="shared" si="2"/>
        <v>4744.91</v>
      </c>
      <c r="R38" s="410">
        <f t="shared" si="2"/>
        <v>5520.73</v>
      </c>
      <c r="S38" s="410">
        <f>+H17</f>
        <v>6242.2079999999996</v>
      </c>
      <c r="T38" s="410"/>
      <c r="U38" s="234"/>
      <c r="V38" s="234"/>
      <c r="W38" s="235"/>
    </row>
    <row r="39" spans="1:23" x14ac:dyDescent="0.2">
      <c r="A39" s="6"/>
      <c r="C39" s="243"/>
      <c r="D39" s="243"/>
      <c r="E39" s="243"/>
      <c r="F39" s="241"/>
      <c r="G39" s="241"/>
      <c r="H39" s="241"/>
      <c r="I39" s="242"/>
      <c r="J39" s="242"/>
      <c r="K39" s="23"/>
      <c r="M39" s="410" t="s">
        <v>37</v>
      </c>
      <c r="N39" s="410">
        <f t="shared" si="2"/>
        <v>736.75699999999995</v>
      </c>
      <c r="O39" s="410">
        <f t="shared" ref="O39:S39" si="3">+D21</f>
        <v>932.51400000000001</v>
      </c>
      <c r="P39" s="410">
        <f t="shared" si="3"/>
        <v>2706.0279999999998</v>
      </c>
      <c r="Q39" s="410">
        <f t="shared" si="3"/>
        <v>1435.69</v>
      </c>
      <c r="R39" s="410">
        <f t="shared" si="3"/>
        <v>1404.472</v>
      </c>
      <c r="S39" s="410">
        <f t="shared" si="3"/>
        <v>1419.3579999999999</v>
      </c>
      <c r="T39" s="410"/>
      <c r="U39" s="234"/>
      <c r="V39" s="234"/>
      <c r="W39" s="235"/>
    </row>
    <row r="40" spans="1:23" x14ac:dyDescent="0.2">
      <c r="A40" s="6"/>
      <c r="C40" s="243"/>
      <c r="D40" s="243"/>
      <c r="E40" s="243"/>
      <c r="F40" s="241"/>
      <c r="G40" s="241"/>
      <c r="H40" s="241"/>
      <c r="I40" s="242"/>
      <c r="J40" s="242"/>
      <c r="K40" s="23"/>
      <c r="M40" s="410"/>
      <c r="N40" s="410"/>
      <c r="O40" s="410"/>
      <c r="P40" s="410"/>
      <c r="Q40" s="410"/>
      <c r="R40" s="410"/>
      <c r="S40" s="410"/>
      <c r="T40" s="410"/>
      <c r="U40" s="234"/>
      <c r="V40" s="234"/>
      <c r="W40" s="235"/>
    </row>
    <row r="41" spans="1:23" x14ac:dyDescent="0.2">
      <c r="A41" s="6"/>
      <c r="C41" s="243"/>
      <c r="D41" s="243"/>
      <c r="E41" s="243"/>
      <c r="F41" s="241"/>
      <c r="G41" s="241"/>
      <c r="H41" s="241"/>
      <c r="I41" s="242"/>
      <c r="J41" s="242"/>
      <c r="K41" s="23"/>
      <c r="M41" s="410" t="s">
        <v>103</v>
      </c>
      <c r="N41" s="411">
        <f t="shared" ref="N41:S41" si="4">N36</f>
        <v>2018</v>
      </c>
      <c r="O41" s="411">
        <f t="shared" si="4"/>
        <v>2019</v>
      </c>
      <c r="P41" s="411">
        <f t="shared" si="4"/>
        <v>2020</v>
      </c>
      <c r="Q41" s="411">
        <f t="shared" si="4"/>
        <v>2021</v>
      </c>
      <c r="R41" s="411">
        <f t="shared" si="4"/>
        <v>2022</v>
      </c>
      <c r="S41" s="411">
        <f t="shared" si="4"/>
        <v>2023</v>
      </c>
      <c r="T41" s="410"/>
      <c r="U41" s="234"/>
      <c r="V41" s="234"/>
      <c r="W41" s="235"/>
    </row>
    <row r="42" spans="1:23" x14ac:dyDescent="0.2">
      <c r="A42" s="6"/>
      <c r="C42" s="243"/>
      <c r="D42" s="243"/>
      <c r="E42" s="243"/>
      <c r="F42" s="241"/>
      <c r="G42" s="241"/>
      <c r="H42" s="241"/>
      <c r="I42" s="242"/>
      <c r="J42" s="242"/>
      <c r="K42" s="23"/>
      <c r="M42" s="410" t="s">
        <v>102</v>
      </c>
      <c r="N42" s="410">
        <f t="shared" ref="N42:S43" si="5">+C26</f>
        <v>658.92700000000002</v>
      </c>
      <c r="O42" s="410">
        <f t="shared" si="5"/>
        <v>554.89400000000001</v>
      </c>
      <c r="P42" s="410">
        <f t="shared" si="5"/>
        <v>314.279</v>
      </c>
      <c r="Q42" s="410">
        <f t="shared" si="5"/>
        <v>628.57000000000005</v>
      </c>
      <c r="R42" s="410">
        <f t="shared" si="5"/>
        <v>647.46</v>
      </c>
      <c r="S42" s="410">
        <f t="shared" si="5"/>
        <v>462.07</v>
      </c>
      <c r="T42" s="410"/>
      <c r="U42" s="234"/>
      <c r="V42" s="234"/>
      <c r="W42" s="235"/>
    </row>
    <row r="43" spans="1:23" x14ac:dyDescent="0.2">
      <c r="A43" s="6"/>
      <c r="C43" s="243"/>
      <c r="D43" s="243"/>
      <c r="E43" s="243"/>
      <c r="F43" s="241"/>
      <c r="G43" s="241"/>
      <c r="H43" s="241"/>
      <c r="I43" s="242"/>
      <c r="J43" s="242"/>
      <c r="K43" s="23"/>
      <c r="M43" s="410" t="s">
        <v>32</v>
      </c>
      <c r="N43" s="410">
        <f t="shared" si="5"/>
        <v>4035.4789999999998</v>
      </c>
      <c r="O43" s="410">
        <f t="shared" si="5"/>
        <v>3618.58</v>
      </c>
      <c r="P43" s="410">
        <f t="shared" si="5"/>
        <v>2675.7890000000002</v>
      </c>
      <c r="Q43" s="410">
        <f t="shared" si="5"/>
        <v>3544.748</v>
      </c>
      <c r="R43" s="410">
        <f t="shared" si="5"/>
        <v>4243.5739999999996</v>
      </c>
      <c r="S43" s="410">
        <f t="shared" si="5"/>
        <v>4866.402</v>
      </c>
      <c r="T43" s="410"/>
      <c r="U43" s="234"/>
      <c r="V43" s="234"/>
      <c r="W43" s="235"/>
    </row>
    <row r="44" spans="1:23" x14ac:dyDescent="0.2">
      <c r="A44" s="6"/>
      <c r="C44" s="243"/>
      <c r="D44" s="243"/>
      <c r="E44" s="243"/>
      <c r="F44" s="241"/>
      <c r="G44" s="241"/>
      <c r="H44" s="241"/>
      <c r="I44" s="242"/>
      <c r="J44" s="242"/>
      <c r="K44" s="23"/>
      <c r="M44" s="410" t="s">
        <v>37</v>
      </c>
      <c r="N44" s="410">
        <f t="shared" ref="N44:S44" si="6">+C31</f>
        <v>418.07600000000002</v>
      </c>
      <c r="O44" s="410">
        <f t="shared" si="6"/>
        <v>467.75299999999999</v>
      </c>
      <c r="P44" s="410">
        <f t="shared" si="6"/>
        <v>1153.0730000000001</v>
      </c>
      <c r="Q44" s="410">
        <f t="shared" si="6"/>
        <v>444.59500000000003</v>
      </c>
      <c r="R44" s="410">
        <f t="shared" si="6"/>
        <v>412.54300000000001</v>
      </c>
      <c r="S44" s="410">
        <f t="shared" si="6"/>
        <v>502.20400000000001</v>
      </c>
      <c r="T44" s="410"/>
      <c r="U44" s="234"/>
      <c r="V44" s="234"/>
      <c r="W44" s="235"/>
    </row>
    <row r="45" spans="1:23" x14ac:dyDescent="0.2">
      <c r="A45" s="6"/>
      <c r="C45" s="243"/>
      <c r="D45" s="243"/>
      <c r="E45" s="243"/>
      <c r="F45" s="241"/>
      <c r="G45" s="241"/>
      <c r="H45" s="241"/>
      <c r="I45" s="242"/>
      <c r="J45" s="242"/>
      <c r="K45" s="23"/>
      <c r="M45" s="410"/>
      <c r="N45" s="410"/>
      <c r="O45" s="410"/>
      <c r="P45" s="410"/>
      <c r="Q45" s="410"/>
      <c r="R45" s="410"/>
      <c r="S45" s="410"/>
      <c r="T45" s="410"/>
      <c r="U45" s="234"/>
      <c r="V45" s="234"/>
      <c r="W45" s="235"/>
    </row>
    <row r="46" spans="1:23" x14ac:dyDescent="0.2">
      <c r="A46" s="6"/>
      <c r="C46" s="243"/>
      <c r="D46" s="243"/>
      <c r="E46" s="243"/>
      <c r="F46" s="241"/>
      <c r="G46" s="241"/>
      <c r="H46" s="241"/>
      <c r="I46" s="242"/>
      <c r="J46" s="242"/>
      <c r="K46" s="23"/>
      <c r="M46" s="410"/>
      <c r="N46" s="410"/>
      <c r="O46" s="410"/>
      <c r="P46" s="410"/>
      <c r="Q46" s="410"/>
      <c r="R46" s="410"/>
      <c r="S46" s="410"/>
      <c r="T46" s="410"/>
      <c r="U46" s="234"/>
      <c r="V46" s="234"/>
      <c r="W46" s="235"/>
    </row>
    <row r="47" spans="1:23" x14ac:dyDescent="0.2">
      <c r="A47" s="6"/>
      <c r="C47" s="243"/>
      <c r="D47" s="243"/>
      <c r="E47" s="243"/>
      <c r="F47" s="241"/>
      <c r="G47" s="241"/>
      <c r="H47" s="241"/>
      <c r="I47" s="242"/>
      <c r="J47" s="242"/>
      <c r="K47" s="23"/>
      <c r="M47" s="410"/>
      <c r="N47" s="410"/>
      <c r="O47" s="410"/>
      <c r="P47" s="410"/>
      <c r="Q47" s="410"/>
      <c r="R47" s="410"/>
      <c r="S47" s="410"/>
      <c r="T47" s="410"/>
      <c r="U47" s="234"/>
      <c r="V47" s="234"/>
      <c r="W47" s="235"/>
    </row>
    <row r="48" spans="1:23" x14ac:dyDescent="0.2">
      <c r="A48" s="6"/>
      <c r="C48" s="243"/>
      <c r="D48" s="243"/>
      <c r="E48" s="243"/>
      <c r="F48" s="241"/>
      <c r="G48" s="241"/>
      <c r="H48" s="241"/>
      <c r="I48" s="242"/>
      <c r="J48" s="242"/>
      <c r="K48" s="23"/>
      <c r="U48" s="5"/>
      <c r="V48" s="5"/>
    </row>
    <row r="49" spans="1:26" x14ac:dyDescent="0.2">
      <c r="A49" s="6"/>
      <c r="C49" s="243"/>
      <c r="D49" s="243"/>
      <c r="E49" s="243"/>
      <c r="F49" s="241"/>
      <c r="G49" s="241"/>
      <c r="H49" s="241"/>
      <c r="I49" s="242"/>
      <c r="J49" s="242"/>
      <c r="K49" s="23"/>
      <c r="U49" s="5"/>
      <c r="V49" s="5"/>
    </row>
    <row r="50" spans="1:26" x14ac:dyDescent="0.2">
      <c r="A50" s="6"/>
      <c r="C50" s="243"/>
      <c r="D50" s="243"/>
      <c r="E50" s="243"/>
      <c r="F50" s="241"/>
      <c r="G50" s="241"/>
      <c r="H50" s="241"/>
      <c r="I50" s="242"/>
      <c r="J50" s="242"/>
      <c r="K50" s="23"/>
      <c r="U50" s="5"/>
      <c r="V50" s="5"/>
    </row>
    <row r="51" spans="1:26" ht="28.5" customHeight="1" x14ac:dyDescent="0.2">
      <c r="A51" s="375" t="s">
        <v>186</v>
      </c>
      <c r="B51" s="376"/>
      <c r="C51" s="376"/>
      <c r="D51" s="376"/>
      <c r="E51" s="376"/>
      <c r="F51" s="376"/>
      <c r="G51" s="2"/>
      <c r="H51" s="2"/>
      <c r="I51" s="2"/>
      <c r="J51" s="2"/>
      <c r="K51" s="244"/>
      <c r="U51" s="5"/>
      <c r="V51" s="5"/>
    </row>
    <row r="52" spans="1:26" s="209" customFormat="1" x14ac:dyDescent="0.2">
      <c r="A52" s="192"/>
      <c r="I52" s="192"/>
      <c r="J52" s="192"/>
      <c r="K52" s="192"/>
      <c r="L52" s="409"/>
      <c r="M52" s="409"/>
      <c r="N52" s="409"/>
      <c r="O52" s="409"/>
      <c r="P52" s="409"/>
      <c r="Q52" s="409"/>
      <c r="R52" s="409"/>
      <c r="S52" s="409"/>
      <c r="T52" s="409"/>
      <c r="U52" s="5"/>
      <c r="V52" s="5"/>
      <c r="W52" s="103"/>
      <c r="X52" s="9"/>
      <c r="Y52" s="9"/>
      <c r="Z52" s="9"/>
    </row>
    <row r="53" spans="1:26" s="209" customFormat="1" x14ac:dyDescent="0.2">
      <c r="A53" s="192"/>
      <c r="I53" s="192"/>
      <c r="J53" s="192"/>
      <c r="K53" s="192"/>
      <c r="L53" s="409"/>
      <c r="M53" s="409"/>
      <c r="N53" s="409"/>
      <c r="O53" s="409"/>
      <c r="P53" s="409"/>
      <c r="Q53" s="409"/>
      <c r="R53" s="409"/>
      <c r="S53" s="409"/>
      <c r="T53" s="409"/>
      <c r="U53" s="5"/>
      <c r="V53" s="5"/>
      <c r="W53" s="103"/>
      <c r="X53" s="9"/>
      <c r="Y53" s="9"/>
      <c r="Z53" s="9"/>
    </row>
    <row r="54" spans="1:26" s="209" customFormat="1" x14ac:dyDescent="0.2">
      <c r="A54" s="192"/>
      <c r="I54" s="192"/>
      <c r="J54" s="192"/>
      <c r="K54" s="192"/>
      <c r="L54" s="409"/>
      <c r="M54" s="409"/>
      <c r="N54" s="409"/>
      <c r="O54" s="409"/>
      <c r="P54" s="409"/>
      <c r="Q54" s="409"/>
      <c r="R54" s="409"/>
      <c r="S54" s="409"/>
      <c r="T54" s="409"/>
      <c r="U54" s="5"/>
      <c r="V54" s="5"/>
      <c r="W54" s="103"/>
      <c r="X54" s="9"/>
      <c r="Y54" s="9"/>
      <c r="Z54" s="9"/>
    </row>
    <row r="55" spans="1:26" s="209" customFormat="1" x14ac:dyDescent="0.2">
      <c r="A55" s="192"/>
      <c r="I55" s="192"/>
      <c r="J55" s="192"/>
      <c r="K55" s="192"/>
      <c r="L55" s="409"/>
      <c r="M55" s="409"/>
      <c r="N55" s="409"/>
      <c r="O55" s="409"/>
      <c r="P55" s="409"/>
      <c r="Q55" s="409"/>
      <c r="R55" s="409"/>
      <c r="S55" s="409"/>
      <c r="T55" s="409"/>
      <c r="U55" s="5"/>
      <c r="V55" s="5"/>
      <c r="W55" s="103"/>
      <c r="X55" s="9"/>
      <c r="Y55" s="9"/>
      <c r="Z55" s="9"/>
    </row>
    <row r="56" spans="1:26" s="209" customFormat="1" x14ac:dyDescent="0.2">
      <c r="A56" s="192"/>
      <c r="I56" s="192"/>
      <c r="J56" s="192"/>
      <c r="K56" s="192"/>
      <c r="L56" s="409"/>
      <c r="M56" s="409"/>
      <c r="N56" s="409"/>
      <c r="O56" s="409"/>
      <c r="P56" s="409"/>
      <c r="Q56" s="409"/>
      <c r="R56" s="409"/>
      <c r="S56" s="409"/>
      <c r="T56" s="409"/>
      <c r="U56" s="5"/>
      <c r="V56" s="5"/>
      <c r="W56" s="103"/>
      <c r="X56" s="9"/>
      <c r="Y56" s="9"/>
      <c r="Z56" s="9"/>
    </row>
    <row r="57" spans="1:26" s="209" customFormat="1" x14ac:dyDescent="0.2">
      <c r="A57" s="192"/>
      <c r="I57" s="192"/>
      <c r="J57" s="192"/>
      <c r="K57" s="192"/>
      <c r="L57" s="409"/>
      <c r="M57" s="409"/>
      <c r="N57" s="409"/>
      <c r="O57" s="409"/>
      <c r="P57" s="409"/>
      <c r="Q57" s="409"/>
      <c r="R57" s="409"/>
      <c r="S57" s="409"/>
      <c r="T57" s="409"/>
      <c r="U57" s="5"/>
      <c r="V57" s="5"/>
      <c r="W57" s="103"/>
      <c r="X57" s="9"/>
      <c r="Y57" s="9"/>
      <c r="Z57" s="9"/>
    </row>
    <row r="58" spans="1:26" s="209" customFormat="1" x14ac:dyDescent="0.2">
      <c r="A58" s="192"/>
      <c r="I58" s="192"/>
      <c r="J58" s="192"/>
      <c r="K58" s="192"/>
      <c r="L58" s="409"/>
      <c r="M58" s="409"/>
      <c r="N58" s="409"/>
      <c r="O58" s="409"/>
      <c r="P58" s="409"/>
      <c r="Q58" s="409"/>
      <c r="R58" s="409"/>
      <c r="S58" s="409"/>
      <c r="T58" s="409"/>
      <c r="U58" s="5"/>
      <c r="V58" s="5"/>
      <c r="W58" s="103"/>
      <c r="X58" s="9"/>
      <c r="Y58" s="9"/>
      <c r="Z58" s="9"/>
    </row>
    <row r="59" spans="1:26" s="209" customFormat="1" x14ac:dyDescent="0.2">
      <c r="A59" s="192"/>
      <c r="I59" s="192"/>
      <c r="J59" s="192"/>
      <c r="K59" s="192"/>
      <c r="L59" s="409"/>
      <c r="M59" s="409"/>
      <c r="N59" s="409"/>
      <c r="O59" s="409"/>
      <c r="P59" s="409"/>
      <c r="Q59" s="409"/>
      <c r="R59" s="409"/>
      <c r="S59" s="409"/>
      <c r="T59" s="409"/>
      <c r="U59" s="5"/>
      <c r="V59" s="5"/>
      <c r="W59" s="103"/>
      <c r="X59" s="9"/>
      <c r="Y59" s="9"/>
      <c r="Z59" s="9"/>
    </row>
    <row r="60" spans="1:26" s="209" customFormat="1" x14ac:dyDescent="0.2">
      <c r="A60" s="192"/>
      <c r="I60" s="192"/>
      <c r="J60" s="192"/>
      <c r="K60" s="192"/>
      <c r="L60" s="409"/>
      <c r="M60" s="409"/>
      <c r="N60" s="409"/>
      <c r="O60" s="409"/>
      <c r="P60" s="409"/>
      <c r="Q60" s="409"/>
      <c r="R60" s="409"/>
      <c r="S60" s="409"/>
      <c r="T60" s="409"/>
      <c r="U60" s="5"/>
      <c r="V60" s="5"/>
      <c r="W60" s="103"/>
      <c r="X60" s="9"/>
      <c r="Y60" s="9"/>
      <c r="Z60" s="9"/>
    </row>
    <row r="61" spans="1:26" s="209" customFormat="1" x14ac:dyDescent="0.2">
      <c r="A61" s="192"/>
      <c r="B61" s="192"/>
      <c r="C61" s="192"/>
      <c r="D61" s="227"/>
      <c r="E61" s="192"/>
      <c r="F61" s="192"/>
      <c r="G61" s="192"/>
      <c r="H61" s="192"/>
      <c r="I61" s="192"/>
      <c r="J61" s="192"/>
      <c r="K61" s="192"/>
      <c r="L61" s="409"/>
      <c r="M61" s="409"/>
      <c r="N61" s="409"/>
      <c r="O61" s="409"/>
      <c r="P61" s="409"/>
      <c r="Q61" s="409"/>
      <c r="R61" s="409"/>
      <c r="S61" s="409"/>
      <c r="T61" s="409"/>
      <c r="U61" s="103"/>
      <c r="V61" s="103"/>
      <c r="W61" s="103"/>
      <c r="X61" s="9"/>
      <c r="Y61" s="9"/>
      <c r="Z61" s="9"/>
    </row>
    <row r="62" spans="1:26" s="208" customFormat="1" x14ac:dyDescent="0.2">
      <c r="A62" s="192"/>
      <c r="B62" s="192"/>
      <c r="C62" s="192"/>
      <c r="D62" s="227"/>
      <c r="E62" s="192"/>
      <c r="F62" s="192"/>
      <c r="G62" s="192"/>
      <c r="H62" s="192"/>
      <c r="I62" s="192"/>
      <c r="J62" s="192"/>
      <c r="K62" s="192"/>
      <c r="L62" s="409"/>
      <c r="M62" s="409"/>
      <c r="N62" s="409"/>
      <c r="O62" s="409"/>
      <c r="P62" s="409"/>
      <c r="Q62" s="409"/>
      <c r="R62" s="409"/>
      <c r="S62" s="409"/>
      <c r="T62" s="409"/>
      <c r="U62" s="103"/>
      <c r="V62" s="103"/>
      <c r="W62" s="103"/>
      <c r="X62" s="9"/>
      <c r="Y62" s="9"/>
      <c r="Z62" s="9"/>
    </row>
    <row r="63" spans="1:26" s="208" customFormat="1" x14ac:dyDescent="0.2">
      <c r="A63" s="192"/>
      <c r="B63" s="192"/>
      <c r="C63" s="192"/>
      <c r="D63" s="227"/>
      <c r="E63" s="192"/>
      <c r="F63" s="192"/>
      <c r="G63" s="192"/>
      <c r="H63" s="192"/>
      <c r="I63" s="192"/>
      <c r="J63" s="192"/>
      <c r="K63" s="192"/>
      <c r="L63" s="409"/>
      <c r="M63" s="409"/>
      <c r="N63" s="409"/>
      <c r="O63" s="409"/>
      <c r="P63" s="409"/>
      <c r="Q63" s="409"/>
      <c r="R63" s="409"/>
      <c r="S63" s="409"/>
      <c r="T63" s="409"/>
      <c r="U63" s="103"/>
      <c r="V63" s="103"/>
      <c r="W63" s="103"/>
      <c r="X63" s="9"/>
      <c r="Y63" s="9"/>
      <c r="Z63" s="9"/>
    </row>
    <row r="64" spans="1:26" x14ac:dyDescent="0.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</row>
    <row r="65" spans="1:23" x14ac:dyDescent="0.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</row>
    <row r="66" spans="1:23" x14ac:dyDescent="0.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</row>
    <row r="67" spans="1:23" x14ac:dyDescent="0.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U67" s="9"/>
      <c r="V67" s="9"/>
      <c r="W67" s="9"/>
    </row>
    <row r="68" spans="1:23" x14ac:dyDescent="0.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U68" s="9"/>
      <c r="V68" s="9"/>
      <c r="W68" s="9"/>
    </row>
  </sheetData>
  <mergeCells count="10">
    <mergeCell ref="C9:J9"/>
    <mergeCell ref="C10:J10"/>
    <mergeCell ref="C12:H12"/>
    <mergeCell ref="I12:I13"/>
    <mergeCell ref="J12:J13"/>
    <mergeCell ref="A51:F51"/>
    <mergeCell ref="F36:J36"/>
    <mergeCell ref="F37:J37"/>
    <mergeCell ref="B36:E36"/>
    <mergeCell ref="B37:E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12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tabColor rgb="FF002060"/>
  </sheetPr>
  <dimension ref="A1:AK15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8.85546875" style="7" customWidth="1"/>
    <col min="3" max="8" width="11" style="7" customWidth="1"/>
    <col min="9" max="11" width="11.42578125" style="7" customWidth="1"/>
    <col min="12" max="12" width="1.5703125" style="7" customWidth="1"/>
    <col min="13" max="13" width="11.42578125" style="7"/>
    <col min="14" max="37" width="11.42578125" style="3"/>
    <col min="38" max="16384" width="11.42578125" style="7"/>
  </cols>
  <sheetData>
    <row r="1" spans="1:19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9" x14ac:dyDescent="0.2">
      <c r="A2" s="145"/>
      <c r="B2" s="36"/>
      <c r="C2" s="36"/>
      <c r="D2" s="36"/>
      <c r="E2" s="36"/>
      <c r="F2" s="36"/>
      <c r="G2" s="36"/>
      <c r="H2" s="36"/>
      <c r="I2" s="36"/>
      <c r="J2" s="36"/>
      <c r="K2" s="36"/>
      <c r="L2" s="146"/>
    </row>
    <row r="3" spans="1:19" x14ac:dyDescent="0.2">
      <c r="A3" s="145"/>
      <c r="B3" s="36"/>
      <c r="C3" s="36"/>
      <c r="D3" s="36"/>
      <c r="E3" s="36"/>
      <c r="F3" s="36"/>
      <c r="G3" s="36"/>
      <c r="H3" s="36"/>
      <c r="I3" s="36"/>
      <c r="J3" s="36"/>
      <c r="K3" s="36"/>
      <c r="L3" s="146"/>
    </row>
    <row r="4" spans="1:19" x14ac:dyDescent="0.2">
      <c r="A4" s="145"/>
      <c r="B4" s="36"/>
      <c r="C4" s="36"/>
      <c r="D4" s="36"/>
      <c r="E4" s="36"/>
      <c r="F4" s="36"/>
      <c r="G4" s="36"/>
      <c r="H4" s="36"/>
      <c r="I4" s="36"/>
      <c r="J4" s="36"/>
      <c r="K4" s="36"/>
      <c r="L4" s="147"/>
    </row>
    <row r="5" spans="1:19" x14ac:dyDescent="0.2">
      <c r="A5" s="145"/>
      <c r="B5" s="36"/>
      <c r="C5" s="36"/>
      <c r="D5" s="36"/>
      <c r="E5" s="36"/>
      <c r="F5" s="36"/>
      <c r="G5" s="36"/>
      <c r="H5" s="36"/>
      <c r="I5" s="36"/>
      <c r="J5" s="36"/>
      <c r="K5" s="36"/>
      <c r="L5" s="147"/>
    </row>
    <row r="6" spans="1:19" x14ac:dyDescent="0.2">
      <c r="A6" s="145"/>
      <c r="B6" s="36"/>
      <c r="C6" s="36"/>
      <c r="D6" s="36"/>
      <c r="E6" s="36"/>
      <c r="F6" s="36"/>
      <c r="G6" s="36"/>
      <c r="H6" s="36"/>
      <c r="I6" s="36"/>
      <c r="J6" s="36"/>
      <c r="K6" s="36"/>
      <c r="L6" s="147"/>
    </row>
    <row r="7" spans="1:19" x14ac:dyDescent="0.2">
      <c r="A7" s="145"/>
      <c r="B7" s="36"/>
      <c r="C7" s="36"/>
      <c r="D7" s="36"/>
      <c r="E7" s="36"/>
      <c r="F7" s="36"/>
      <c r="G7" s="36"/>
      <c r="H7" s="36"/>
      <c r="I7" s="36"/>
      <c r="J7" s="36"/>
      <c r="K7" s="36"/>
      <c r="L7" s="147"/>
    </row>
    <row r="8" spans="1:19" x14ac:dyDescent="0.2">
      <c r="A8" s="145"/>
      <c r="B8" s="36"/>
      <c r="C8" s="36"/>
      <c r="D8" s="36"/>
      <c r="E8" s="36"/>
      <c r="F8" s="36"/>
      <c r="G8" s="36"/>
      <c r="H8" s="36"/>
      <c r="I8" s="36"/>
      <c r="J8" s="36"/>
      <c r="K8" s="36"/>
      <c r="L8" s="147"/>
    </row>
    <row r="9" spans="1:19" ht="14.25" x14ac:dyDescent="0.2">
      <c r="A9" s="145"/>
      <c r="B9" s="36"/>
      <c r="C9" s="384" t="s">
        <v>174</v>
      </c>
      <c r="D9" s="384"/>
      <c r="E9" s="384"/>
      <c r="F9" s="384"/>
      <c r="G9" s="384"/>
      <c r="H9" s="384"/>
      <c r="I9" s="384"/>
      <c r="J9" s="384"/>
      <c r="K9" s="384"/>
      <c r="L9" s="147"/>
      <c r="M9" s="3"/>
    </row>
    <row r="10" spans="1:19" x14ac:dyDescent="0.2">
      <c r="A10" s="145"/>
      <c r="B10" s="36"/>
      <c r="C10" s="384" t="s">
        <v>173</v>
      </c>
      <c r="D10" s="384"/>
      <c r="E10" s="384"/>
      <c r="F10" s="384"/>
      <c r="G10" s="384"/>
      <c r="H10" s="384"/>
      <c r="I10" s="384"/>
      <c r="J10" s="384"/>
      <c r="K10" s="384"/>
      <c r="L10" s="147"/>
      <c r="M10" s="3"/>
    </row>
    <row r="11" spans="1:19" x14ac:dyDescent="0.2">
      <c r="A11" s="14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147"/>
      <c r="M11" s="3"/>
      <c r="N11" s="93"/>
    </row>
    <row r="12" spans="1:19" x14ac:dyDescent="0.2">
      <c r="A12" s="14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47"/>
      <c r="M12" s="3"/>
    </row>
    <row r="13" spans="1:19" ht="15.75" customHeight="1" x14ac:dyDescent="0.2">
      <c r="A13" s="145"/>
      <c r="B13" s="34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47"/>
      <c r="M13" s="3"/>
    </row>
    <row r="14" spans="1:19" x14ac:dyDescent="0.2">
      <c r="A14" s="14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47"/>
      <c r="M14" s="3"/>
      <c r="N14" s="94"/>
    </row>
    <row r="15" spans="1:19" ht="12" customHeight="1" x14ac:dyDescent="0.2">
      <c r="A15" s="145"/>
      <c r="B15" s="34"/>
      <c r="C15" s="40"/>
      <c r="D15" s="40"/>
      <c r="E15" s="40"/>
      <c r="F15" s="40"/>
      <c r="G15" s="40"/>
      <c r="I15" s="40"/>
      <c r="J15" s="40"/>
      <c r="K15" s="40"/>
      <c r="L15" s="147"/>
      <c r="M15" s="3"/>
    </row>
    <row r="16" spans="1:19" ht="12.75" customHeight="1" x14ac:dyDescent="0.2">
      <c r="A16" s="145"/>
      <c r="B16" s="44" t="s">
        <v>31</v>
      </c>
      <c r="C16" s="282">
        <f t="shared" ref="C16:H16" si="0">SUM(C17:C35)</f>
        <v>3589</v>
      </c>
      <c r="D16" s="282">
        <f t="shared" si="0"/>
        <v>1016</v>
      </c>
      <c r="E16" s="282">
        <f t="shared" si="0"/>
        <v>24</v>
      </c>
      <c r="F16" s="282">
        <f t="shared" si="0"/>
        <v>465</v>
      </c>
      <c r="G16" s="292">
        <f t="shared" si="0"/>
        <v>588</v>
      </c>
      <c r="H16" s="287">
        <f t="shared" si="0"/>
        <v>548</v>
      </c>
      <c r="I16" s="294">
        <f>IF(OR(OR(H16=0,G16=0),H16=""),"",(H16/G16-1)*100)</f>
        <v>-6.802721088435371</v>
      </c>
      <c r="J16" s="289">
        <f>IF(OR(OR(H16=0,G16=0),H16=""),"",H16/G16*100)</f>
        <v>93.197278911564624</v>
      </c>
      <c r="K16" s="289">
        <f>IF(OR(OR(F16=0,G16=0),G16=""),"",(G16/F16-1)*100)</f>
        <v>26.451612903225797</v>
      </c>
      <c r="L16" s="147"/>
      <c r="M16" s="168"/>
      <c r="N16" s="87"/>
      <c r="O16" s="87"/>
      <c r="P16" s="87"/>
      <c r="Q16" s="87"/>
      <c r="R16" s="87"/>
      <c r="S16" s="87"/>
    </row>
    <row r="17" spans="1:19" ht="12.75" customHeight="1" x14ac:dyDescent="0.2">
      <c r="A17" s="145"/>
      <c r="B17" s="21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0</v>
      </c>
      <c r="H17" s="296">
        <v>0</v>
      </c>
      <c r="I17" s="295" t="s">
        <v>6</v>
      </c>
      <c r="J17" s="52" t="s">
        <v>6</v>
      </c>
      <c r="K17" s="52" t="s">
        <v>6</v>
      </c>
      <c r="L17" s="147"/>
      <c r="M17" s="168"/>
      <c r="N17" s="87"/>
      <c r="O17" s="87"/>
      <c r="P17" s="87"/>
      <c r="Q17" s="87"/>
      <c r="R17" s="87"/>
      <c r="S17" s="87"/>
    </row>
    <row r="18" spans="1:19" ht="12.75" customHeight="1" x14ac:dyDescent="0.2">
      <c r="A18" s="145"/>
      <c r="B18" s="219" t="s">
        <v>23</v>
      </c>
      <c r="C18" s="50">
        <v>0</v>
      </c>
      <c r="D18" s="50">
        <v>0</v>
      </c>
      <c r="E18" s="50">
        <v>18</v>
      </c>
      <c r="F18" s="50">
        <v>20</v>
      </c>
      <c r="G18" s="293">
        <v>0</v>
      </c>
      <c r="H18" s="296">
        <v>0</v>
      </c>
      <c r="I18" s="295" t="s">
        <v>6</v>
      </c>
      <c r="J18" s="52" t="s">
        <v>6</v>
      </c>
      <c r="K18" s="52" t="s">
        <v>6</v>
      </c>
      <c r="L18" s="147"/>
      <c r="M18" s="168"/>
      <c r="N18" s="87"/>
      <c r="O18" s="87"/>
      <c r="P18" s="87"/>
      <c r="Q18" s="87"/>
      <c r="R18" s="87"/>
      <c r="S18" s="87"/>
    </row>
    <row r="19" spans="1:19" ht="12.75" customHeight="1" x14ac:dyDescent="0.2">
      <c r="A19" s="145"/>
      <c r="B19" s="219" t="s">
        <v>18</v>
      </c>
      <c r="C19" s="50">
        <v>1666</v>
      </c>
      <c r="D19" s="50">
        <v>29</v>
      </c>
      <c r="E19" s="50">
        <v>0</v>
      </c>
      <c r="F19" s="50">
        <v>4</v>
      </c>
      <c r="G19" s="293">
        <v>9</v>
      </c>
      <c r="H19" s="296">
        <v>16</v>
      </c>
      <c r="I19" s="295">
        <v>77.777777777777771</v>
      </c>
      <c r="J19" s="52">
        <v>177.77777777777777</v>
      </c>
      <c r="K19" s="52">
        <v>125</v>
      </c>
      <c r="L19" s="147"/>
      <c r="M19" s="168"/>
      <c r="N19" s="87"/>
      <c r="O19" s="87"/>
      <c r="P19" s="87"/>
      <c r="Q19" s="87"/>
      <c r="R19" s="87"/>
      <c r="S19" s="87"/>
    </row>
    <row r="20" spans="1:19" ht="12.75" customHeight="1" x14ac:dyDescent="0.2">
      <c r="A20" s="145"/>
      <c r="B20" s="21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2</v>
      </c>
      <c r="H20" s="296">
        <v>1</v>
      </c>
      <c r="I20" s="295">
        <v>-50</v>
      </c>
      <c r="J20" s="52">
        <v>50</v>
      </c>
      <c r="K20" s="52" t="s">
        <v>6</v>
      </c>
      <c r="L20" s="147"/>
      <c r="M20" s="95"/>
      <c r="N20" s="87"/>
      <c r="O20" s="87"/>
      <c r="P20" s="87"/>
      <c r="Q20" s="87"/>
      <c r="R20" s="87"/>
      <c r="S20" s="87"/>
    </row>
    <row r="21" spans="1:19" ht="12.75" customHeight="1" x14ac:dyDescent="0.2">
      <c r="A21" s="145"/>
      <c r="B21" s="219" t="s">
        <v>30</v>
      </c>
      <c r="C21" s="50">
        <v>230</v>
      </c>
      <c r="D21" s="50">
        <v>12</v>
      </c>
      <c r="E21" s="50">
        <v>0</v>
      </c>
      <c r="F21" s="50">
        <v>4</v>
      </c>
      <c r="G21" s="293">
        <v>4</v>
      </c>
      <c r="H21" s="296">
        <v>27</v>
      </c>
      <c r="I21" s="295">
        <v>575</v>
      </c>
      <c r="J21" s="52">
        <v>675</v>
      </c>
      <c r="K21" s="52">
        <v>0</v>
      </c>
      <c r="L21" s="147"/>
      <c r="M21" s="95"/>
      <c r="N21" s="87"/>
      <c r="O21" s="87"/>
      <c r="P21" s="87"/>
      <c r="Q21" s="87"/>
      <c r="R21" s="87"/>
      <c r="S21" s="87"/>
    </row>
    <row r="22" spans="1:19" ht="12.75" customHeight="1" x14ac:dyDescent="0.2">
      <c r="A22" s="145"/>
      <c r="B22" s="219" t="s">
        <v>21</v>
      </c>
      <c r="C22" s="50">
        <v>0</v>
      </c>
      <c r="D22" s="50">
        <v>4</v>
      </c>
      <c r="E22" s="50">
        <v>0</v>
      </c>
      <c r="F22" s="50">
        <v>74</v>
      </c>
      <c r="G22" s="293">
        <v>0</v>
      </c>
      <c r="H22" s="296">
        <v>2</v>
      </c>
      <c r="I22" s="295" t="s">
        <v>6</v>
      </c>
      <c r="J22" s="52" t="s">
        <v>6</v>
      </c>
      <c r="K22" s="52" t="s">
        <v>6</v>
      </c>
      <c r="L22" s="147"/>
      <c r="M22" s="95"/>
      <c r="N22" s="87"/>
      <c r="O22" s="87"/>
      <c r="P22" s="87"/>
      <c r="Q22" s="87"/>
      <c r="R22" s="87"/>
      <c r="S22" s="87"/>
    </row>
    <row r="23" spans="1:19" ht="12.75" customHeight="1" x14ac:dyDescent="0.2">
      <c r="A23" s="145"/>
      <c r="B23" s="219" t="s">
        <v>20</v>
      </c>
      <c r="C23" s="50">
        <v>0</v>
      </c>
      <c r="D23" s="50">
        <v>16</v>
      </c>
      <c r="E23" s="50">
        <v>0</v>
      </c>
      <c r="F23" s="50">
        <v>238</v>
      </c>
      <c r="G23" s="293">
        <v>0</v>
      </c>
      <c r="H23" s="296">
        <v>0</v>
      </c>
      <c r="I23" s="295" t="s">
        <v>6</v>
      </c>
      <c r="J23" s="52" t="s">
        <v>6</v>
      </c>
      <c r="K23" s="52" t="s">
        <v>6</v>
      </c>
      <c r="L23" s="147"/>
      <c r="M23" s="95"/>
      <c r="N23" s="87"/>
      <c r="O23" s="87"/>
      <c r="P23" s="87"/>
      <c r="Q23" s="87"/>
      <c r="R23" s="87"/>
      <c r="S23" s="87"/>
    </row>
    <row r="24" spans="1:19" ht="12.75" customHeight="1" x14ac:dyDescent="0.2">
      <c r="A24" s="145"/>
      <c r="B24" s="219" t="s">
        <v>19</v>
      </c>
      <c r="C24" s="50">
        <v>2</v>
      </c>
      <c r="D24" s="50">
        <v>0</v>
      </c>
      <c r="E24" s="50">
        <v>0</v>
      </c>
      <c r="F24" s="50">
        <v>0</v>
      </c>
      <c r="G24" s="293">
        <v>10</v>
      </c>
      <c r="H24" s="296">
        <v>10</v>
      </c>
      <c r="I24" s="295">
        <v>0</v>
      </c>
      <c r="J24" s="52">
        <v>100</v>
      </c>
      <c r="K24" s="52" t="s">
        <v>6</v>
      </c>
      <c r="L24" s="147"/>
      <c r="M24" s="95"/>
      <c r="N24" s="87"/>
      <c r="O24" s="87"/>
      <c r="P24" s="87"/>
      <c r="Q24" s="87"/>
      <c r="R24" s="87"/>
      <c r="S24" s="87"/>
    </row>
    <row r="25" spans="1:19" ht="12.75" customHeight="1" x14ac:dyDescent="0.2">
      <c r="A25" s="145"/>
      <c r="B25" s="219" t="s">
        <v>25</v>
      </c>
      <c r="C25" s="50">
        <v>0</v>
      </c>
      <c r="D25" s="50">
        <v>0</v>
      </c>
      <c r="E25" s="50">
        <v>0</v>
      </c>
      <c r="F25" s="50">
        <v>0</v>
      </c>
      <c r="G25" s="293">
        <v>0</v>
      </c>
      <c r="H25" s="296">
        <v>10</v>
      </c>
      <c r="I25" s="295" t="s">
        <v>6</v>
      </c>
      <c r="J25" s="52" t="s">
        <v>6</v>
      </c>
      <c r="K25" s="52" t="s">
        <v>6</v>
      </c>
      <c r="L25" s="147"/>
      <c r="M25" s="95"/>
      <c r="N25" s="87"/>
      <c r="O25" s="87"/>
      <c r="P25" s="87"/>
      <c r="Q25" s="87"/>
      <c r="R25" s="87"/>
      <c r="S25" s="87"/>
    </row>
    <row r="26" spans="1:19" ht="12.75" customHeight="1" x14ac:dyDescent="0.2">
      <c r="A26" s="145"/>
      <c r="B26" s="219" t="s">
        <v>27</v>
      </c>
      <c r="C26" s="50">
        <v>0</v>
      </c>
      <c r="D26" s="50">
        <v>0</v>
      </c>
      <c r="E26" s="50">
        <v>2</v>
      </c>
      <c r="F26" s="50">
        <v>0</v>
      </c>
      <c r="G26" s="293">
        <v>8</v>
      </c>
      <c r="H26" s="296">
        <v>0</v>
      </c>
      <c r="I26" s="295" t="s">
        <v>6</v>
      </c>
      <c r="J26" s="52" t="s">
        <v>6</v>
      </c>
      <c r="K26" s="52" t="s">
        <v>6</v>
      </c>
      <c r="L26" s="147"/>
      <c r="M26" s="95"/>
      <c r="N26" s="87"/>
      <c r="O26" s="87"/>
      <c r="P26" s="87"/>
      <c r="Q26" s="87"/>
      <c r="R26" s="87"/>
      <c r="S26" s="87"/>
    </row>
    <row r="27" spans="1:19" ht="12.75" customHeight="1" x14ac:dyDescent="0.2">
      <c r="A27" s="145"/>
      <c r="B27" s="219" t="s">
        <v>29</v>
      </c>
      <c r="C27" s="50">
        <v>2</v>
      </c>
      <c r="D27" s="50">
        <v>2</v>
      </c>
      <c r="E27" s="50">
        <v>0</v>
      </c>
      <c r="F27" s="50">
        <v>4</v>
      </c>
      <c r="G27" s="293">
        <v>4</v>
      </c>
      <c r="H27" s="296">
        <v>0</v>
      </c>
      <c r="I27" s="295" t="s">
        <v>6</v>
      </c>
      <c r="J27" s="52" t="s">
        <v>6</v>
      </c>
      <c r="K27" s="52">
        <v>0</v>
      </c>
      <c r="L27" s="147"/>
      <c r="M27" s="95"/>
      <c r="N27" s="87"/>
      <c r="O27" s="87"/>
      <c r="P27" s="87"/>
      <c r="Q27" s="87"/>
      <c r="R27" s="87"/>
      <c r="S27" s="87"/>
    </row>
    <row r="28" spans="1:19" ht="12.75" customHeight="1" x14ac:dyDescent="0.2">
      <c r="A28" s="145"/>
      <c r="B28" s="219" t="s">
        <v>15</v>
      </c>
      <c r="C28" s="50">
        <v>1182</v>
      </c>
      <c r="D28" s="50">
        <v>302</v>
      </c>
      <c r="E28" s="50">
        <v>0</v>
      </c>
      <c r="F28" s="50">
        <v>106</v>
      </c>
      <c r="G28" s="293">
        <v>388</v>
      </c>
      <c r="H28" s="296">
        <v>302</v>
      </c>
      <c r="I28" s="295">
        <v>-22.164948453608247</v>
      </c>
      <c r="J28" s="52">
        <v>77.835051546391753</v>
      </c>
      <c r="K28" s="52">
        <v>266.03773584905662</v>
      </c>
      <c r="L28" s="147"/>
      <c r="M28" s="95"/>
      <c r="N28" s="87"/>
      <c r="O28" s="87"/>
      <c r="P28" s="87"/>
      <c r="Q28" s="87"/>
      <c r="R28" s="87"/>
      <c r="S28" s="87"/>
    </row>
    <row r="29" spans="1:19" ht="12.75" customHeight="1" x14ac:dyDescent="0.2">
      <c r="A29" s="145"/>
      <c r="B29" s="350" t="s">
        <v>203</v>
      </c>
      <c r="C29" s="50">
        <v>0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147"/>
      <c r="M29" s="95"/>
      <c r="N29" s="87"/>
      <c r="O29" s="87"/>
      <c r="P29" s="87"/>
      <c r="Q29" s="87"/>
      <c r="R29" s="87"/>
      <c r="S29" s="87"/>
    </row>
    <row r="30" spans="1:19" ht="12.75" customHeight="1" x14ac:dyDescent="0.2">
      <c r="A30" s="145"/>
      <c r="B30" s="350" t="s">
        <v>22</v>
      </c>
      <c r="C30" s="50">
        <v>1</v>
      </c>
      <c r="D30" s="50">
        <v>3</v>
      </c>
      <c r="E30" s="50">
        <v>1</v>
      </c>
      <c r="F30" s="50">
        <v>3</v>
      </c>
      <c r="G30" s="293">
        <v>4</v>
      </c>
      <c r="H30" s="296">
        <v>74</v>
      </c>
      <c r="I30" s="295">
        <v>1750</v>
      </c>
      <c r="J30" s="52">
        <v>1850</v>
      </c>
      <c r="K30" s="52">
        <v>33.333333333333329</v>
      </c>
      <c r="L30" s="147"/>
      <c r="M30" s="95"/>
      <c r="N30" s="87"/>
      <c r="O30" s="87"/>
      <c r="P30" s="87"/>
      <c r="Q30" s="87"/>
      <c r="R30" s="87"/>
      <c r="S30" s="87"/>
    </row>
    <row r="31" spans="1:19" ht="12.75" customHeight="1" x14ac:dyDescent="0.2">
      <c r="A31" s="145"/>
      <c r="B31" s="350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0</v>
      </c>
      <c r="I31" s="295" t="s">
        <v>6</v>
      </c>
      <c r="J31" s="52" t="s">
        <v>6</v>
      </c>
      <c r="K31" s="52" t="s">
        <v>6</v>
      </c>
      <c r="L31" s="147"/>
      <c r="M31" s="95"/>
      <c r="N31" s="87"/>
      <c r="O31" s="87"/>
      <c r="P31" s="87"/>
      <c r="Q31" s="87"/>
      <c r="R31" s="87"/>
      <c r="S31" s="87"/>
    </row>
    <row r="32" spans="1:19" ht="12.75" customHeight="1" x14ac:dyDescent="0.2">
      <c r="A32" s="145"/>
      <c r="B32" s="350" t="s">
        <v>17</v>
      </c>
      <c r="C32" s="50">
        <v>0</v>
      </c>
      <c r="D32" s="50">
        <v>0</v>
      </c>
      <c r="E32" s="50">
        <v>0</v>
      </c>
      <c r="F32" s="50">
        <v>0</v>
      </c>
      <c r="G32" s="293">
        <v>5</v>
      </c>
      <c r="H32" s="296">
        <v>0</v>
      </c>
      <c r="I32" s="295" t="s">
        <v>6</v>
      </c>
      <c r="J32" s="52" t="s">
        <v>6</v>
      </c>
      <c r="K32" s="52" t="s">
        <v>6</v>
      </c>
      <c r="L32" s="147"/>
      <c r="M32" s="95"/>
      <c r="N32" s="87"/>
      <c r="O32" s="87"/>
      <c r="P32" s="87"/>
      <c r="Q32" s="87"/>
      <c r="R32" s="87"/>
      <c r="S32" s="87"/>
    </row>
    <row r="33" spans="1:37" ht="12.75" customHeight="1" x14ac:dyDescent="0.2">
      <c r="A33" s="145"/>
      <c r="B33" s="350" t="s">
        <v>12</v>
      </c>
      <c r="C33" s="50">
        <v>0</v>
      </c>
      <c r="D33" s="50">
        <v>1</v>
      </c>
      <c r="E33" s="50">
        <v>3</v>
      </c>
      <c r="F33" s="50">
        <v>1</v>
      </c>
      <c r="G33" s="293">
        <v>0</v>
      </c>
      <c r="H33" s="296">
        <v>0</v>
      </c>
      <c r="I33" s="295" t="s">
        <v>6</v>
      </c>
      <c r="J33" s="52" t="s">
        <v>6</v>
      </c>
      <c r="K33" s="52" t="s">
        <v>6</v>
      </c>
      <c r="L33" s="147"/>
      <c r="M33" s="95"/>
      <c r="N33" s="87"/>
      <c r="O33" s="87"/>
      <c r="P33" s="87"/>
      <c r="Q33" s="87"/>
      <c r="R33" s="87"/>
      <c r="S33" s="87"/>
    </row>
    <row r="34" spans="1:37" ht="12.75" customHeight="1" x14ac:dyDescent="0.2">
      <c r="A34" s="145"/>
      <c r="B34" s="350" t="s">
        <v>16</v>
      </c>
      <c r="C34" s="50">
        <v>425</v>
      </c>
      <c r="D34" s="50">
        <v>558</v>
      </c>
      <c r="E34" s="50">
        <v>0</v>
      </c>
      <c r="F34" s="50">
        <v>11</v>
      </c>
      <c r="G34" s="293">
        <v>154</v>
      </c>
      <c r="H34" s="296">
        <v>106</v>
      </c>
      <c r="I34" s="295">
        <v>-31.168831168831169</v>
      </c>
      <c r="J34" s="52">
        <v>68.831168831168839</v>
      </c>
      <c r="K34" s="52">
        <v>1300</v>
      </c>
      <c r="L34" s="147"/>
      <c r="M34" s="95"/>
      <c r="N34" s="87"/>
      <c r="O34" s="87"/>
      <c r="P34" s="87"/>
      <c r="Q34" s="87"/>
      <c r="R34" s="87"/>
      <c r="S34" s="87"/>
    </row>
    <row r="35" spans="1:37" ht="12.75" customHeight="1" x14ac:dyDescent="0.2">
      <c r="A35" s="145"/>
      <c r="B35" s="350" t="s">
        <v>204</v>
      </c>
      <c r="C35" s="50">
        <v>81</v>
      </c>
      <c r="D35" s="50">
        <v>89</v>
      </c>
      <c r="E35" s="50">
        <v>0</v>
      </c>
      <c r="F35" s="50">
        <v>0</v>
      </c>
      <c r="G35" s="293">
        <v>0</v>
      </c>
      <c r="H35" s="296">
        <v>0</v>
      </c>
      <c r="I35" s="295" t="s">
        <v>6</v>
      </c>
      <c r="J35" s="52" t="s">
        <v>6</v>
      </c>
      <c r="K35" s="52" t="s">
        <v>6</v>
      </c>
      <c r="L35" s="147"/>
      <c r="M35" s="95"/>
      <c r="N35" s="87"/>
      <c r="O35" s="87"/>
      <c r="P35" s="87"/>
      <c r="Q35" s="87"/>
      <c r="R35" s="87"/>
      <c r="S35" s="87"/>
    </row>
    <row r="36" spans="1:37" ht="12.75" customHeight="1" x14ac:dyDescent="0.2">
      <c r="A36" s="145"/>
      <c r="C36" s="57"/>
      <c r="D36" s="57"/>
      <c r="E36" s="57"/>
      <c r="F36" s="57"/>
      <c r="G36" s="57"/>
      <c r="H36" s="58"/>
      <c r="I36" s="56"/>
      <c r="J36" s="56"/>
      <c r="K36" s="56"/>
      <c r="L36" s="147"/>
    </row>
    <row r="37" spans="1:37" ht="12.75" customHeight="1" x14ac:dyDescent="0.2">
      <c r="A37" s="145"/>
      <c r="B37" s="41" t="s">
        <v>3</v>
      </c>
      <c r="C37" s="59"/>
      <c r="D37" s="60">
        <f>IF(OR(OR(D16=0,C16=0),D16=""),"",(D16/C16-1)*100)</f>
        <v>-71.691278907773764</v>
      </c>
      <c r="E37" s="60">
        <f>IF(OR(OR(E16=0,D16=0),E16=""),"",(E16/D16-1)*100)</f>
        <v>-97.637795275590548</v>
      </c>
      <c r="F37" s="60">
        <f>IF(OR(OR(F16=0,E16=0),F16=""),"",(F16/E16-1)*100)</f>
        <v>1837.5</v>
      </c>
      <c r="G37" s="60">
        <f>IF(OR(OR(G16=0,F16=0),G16=""),"",(G16/F16-1)*100)</f>
        <v>26.451612903225797</v>
      </c>
      <c r="H37" s="291">
        <f>IF(OR(OR(H16=0,G16=0),H16=""),"",(H16/G16-1)*100)</f>
        <v>-6.802721088435371</v>
      </c>
      <c r="I37" s="62"/>
      <c r="J37" s="62"/>
      <c r="K37" s="62"/>
      <c r="L37" s="147"/>
    </row>
    <row r="38" spans="1:37" ht="12.75" customHeight="1" x14ac:dyDescent="0.2">
      <c r="A38" s="145"/>
      <c r="B38" s="41"/>
      <c r="C38" s="64"/>
      <c r="D38" s="64"/>
      <c r="E38" s="64"/>
      <c r="F38" s="64"/>
      <c r="G38" s="64"/>
      <c r="H38" s="64"/>
      <c r="I38" s="62"/>
      <c r="J38" s="62"/>
      <c r="K38" s="62"/>
      <c r="L38" s="147"/>
    </row>
    <row r="39" spans="1:37" s="63" customFormat="1" ht="12.75" customHeight="1" x14ac:dyDescent="0.2">
      <c r="A39" s="148"/>
      <c r="B39" s="44" t="s">
        <v>68</v>
      </c>
      <c r="C39" s="282">
        <f t="shared" ref="C39:H39" si="1">SUM(C40:C51)</f>
        <v>56</v>
      </c>
      <c r="D39" s="282">
        <f t="shared" si="1"/>
        <v>11</v>
      </c>
      <c r="E39" s="282">
        <f t="shared" si="1"/>
        <v>500</v>
      </c>
      <c r="F39" s="282">
        <f t="shared" si="1"/>
        <v>49</v>
      </c>
      <c r="G39" s="292">
        <f t="shared" si="1"/>
        <v>92</v>
      </c>
      <c r="H39" s="287">
        <f t="shared" si="1"/>
        <v>6</v>
      </c>
      <c r="I39" s="294">
        <f>IF(OR(OR(H39=0,G39=0),H39=""),"",(H39/G39-1)*100)</f>
        <v>-93.478260869565219</v>
      </c>
      <c r="J39" s="289">
        <f>IF(OR(OR(H39=0,G39=0),H39=""),"",H39/G39*100)</f>
        <v>6.5217391304347823</v>
      </c>
      <c r="K39" s="289">
        <f>IF(OR(OR(F39=0,G39=0),G39=""),"",(G39/F39-1)*100)</f>
        <v>87.75510204081634</v>
      </c>
      <c r="L39" s="149"/>
    </row>
    <row r="40" spans="1:37" s="157" customFormat="1" ht="12.75" customHeight="1" x14ac:dyDescent="0.2">
      <c r="A40" s="155"/>
      <c r="B40" s="219" t="s">
        <v>55</v>
      </c>
      <c r="C40" s="50">
        <v>0</v>
      </c>
      <c r="D40" s="50">
        <v>0</v>
      </c>
      <c r="E40" s="50">
        <v>0</v>
      </c>
      <c r="F40" s="50">
        <v>0</v>
      </c>
      <c r="G40" s="293">
        <v>0</v>
      </c>
      <c r="H40" s="296">
        <v>0</v>
      </c>
      <c r="I40" s="295" t="s">
        <v>6</v>
      </c>
      <c r="J40" s="52" t="s">
        <v>6</v>
      </c>
      <c r="K40" s="52" t="s">
        <v>6</v>
      </c>
      <c r="L40" s="156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1:37" s="157" customFormat="1" ht="12.75" customHeight="1" x14ac:dyDescent="0.2">
      <c r="A41" s="155"/>
      <c r="B41" s="219" t="s">
        <v>56</v>
      </c>
      <c r="C41" s="50">
        <v>0</v>
      </c>
      <c r="D41" s="50">
        <v>0</v>
      </c>
      <c r="E41" s="50">
        <v>0</v>
      </c>
      <c r="F41" s="50">
        <v>0</v>
      </c>
      <c r="G41" s="293">
        <v>0</v>
      </c>
      <c r="H41" s="296">
        <v>1</v>
      </c>
      <c r="I41" s="295" t="s">
        <v>6</v>
      </c>
      <c r="J41" s="52" t="s">
        <v>6</v>
      </c>
      <c r="K41" s="52" t="s">
        <v>6</v>
      </c>
      <c r="L41" s="156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</row>
    <row r="42" spans="1:37" ht="12.75" customHeight="1" x14ac:dyDescent="0.2">
      <c r="A42" s="145"/>
      <c r="B42" s="219" t="s">
        <v>57</v>
      </c>
      <c r="C42" s="50">
        <v>0</v>
      </c>
      <c r="D42" s="50">
        <v>0</v>
      </c>
      <c r="E42" s="50">
        <v>0</v>
      </c>
      <c r="F42" s="50">
        <v>2</v>
      </c>
      <c r="G42" s="293">
        <v>0</v>
      </c>
      <c r="H42" s="296">
        <v>0</v>
      </c>
      <c r="I42" s="295" t="s">
        <v>6</v>
      </c>
      <c r="J42" s="52" t="s">
        <v>6</v>
      </c>
      <c r="K42" s="52" t="s">
        <v>6</v>
      </c>
      <c r="L42" s="147"/>
    </row>
    <row r="43" spans="1:37" ht="12.75" customHeight="1" x14ac:dyDescent="0.2">
      <c r="A43" s="145"/>
      <c r="B43" s="219" t="s">
        <v>58</v>
      </c>
      <c r="C43" s="50">
        <v>0</v>
      </c>
      <c r="D43" s="50">
        <v>1</v>
      </c>
      <c r="E43" s="50">
        <v>0</v>
      </c>
      <c r="F43" s="50">
        <v>0</v>
      </c>
      <c r="G43" s="293">
        <v>0</v>
      </c>
      <c r="H43" s="296">
        <v>1</v>
      </c>
      <c r="I43" s="295" t="s">
        <v>6</v>
      </c>
      <c r="J43" s="52" t="s">
        <v>6</v>
      </c>
      <c r="K43" s="52" t="s">
        <v>6</v>
      </c>
      <c r="L43" s="147"/>
    </row>
    <row r="44" spans="1:37" ht="12.75" customHeight="1" x14ac:dyDescent="0.2">
      <c r="A44" s="145"/>
      <c r="B44" s="219" t="s">
        <v>59</v>
      </c>
      <c r="C44" s="50">
        <v>0</v>
      </c>
      <c r="D44" s="50">
        <v>0</v>
      </c>
      <c r="E44" s="50">
        <v>0</v>
      </c>
      <c r="F44" s="50">
        <v>24</v>
      </c>
      <c r="G44" s="293">
        <v>19</v>
      </c>
      <c r="H44" s="296">
        <v>0</v>
      </c>
      <c r="I44" s="295" t="s">
        <v>6</v>
      </c>
      <c r="J44" s="52" t="s">
        <v>6</v>
      </c>
      <c r="K44" s="52">
        <v>-20.833333333333336</v>
      </c>
      <c r="L44" s="147"/>
    </row>
    <row r="45" spans="1:37" s="63" customFormat="1" ht="12.75" customHeight="1" x14ac:dyDescent="0.2">
      <c r="A45" s="148"/>
      <c r="B45" s="219" t="s">
        <v>60</v>
      </c>
      <c r="C45" s="50">
        <v>3</v>
      </c>
      <c r="D45" s="50">
        <v>3</v>
      </c>
      <c r="E45" s="50">
        <v>20</v>
      </c>
      <c r="F45" s="50">
        <v>1</v>
      </c>
      <c r="G45" s="293">
        <v>0</v>
      </c>
      <c r="H45" s="296">
        <v>0</v>
      </c>
      <c r="I45" s="295" t="s">
        <v>6</v>
      </c>
      <c r="J45" s="52" t="s">
        <v>6</v>
      </c>
      <c r="K45" s="52" t="s">
        <v>6</v>
      </c>
      <c r="L45" s="149"/>
      <c r="M45" s="63" t="s">
        <v>6</v>
      </c>
    </row>
    <row r="46" spans="1:37" s="63" customFormat="1" ht="12.75" customHeight="1" x14ac:dyDescent="0.2">
      <c r="A46" s="148"/>
      <c r="B46" s="219" t="s">
        <v>61</v>
      </c>
      <c r="C46" s="50">
        <v>0</v>
      </c>
      <c r="D46" s="50">
        <v>0</v>
      </c>
      <c r="E46" s="50">
        <v>0</v>
      </c>
      <c r="F46" s="50">
        <v>0</v>
      </c>
      <c r="G46" s="293">
        <v>0</v>
      </c>
      <c r="H46" s="296">
        <v>0</v>
      </c>
      <c r="I46" s="295" t="s">
        <v>6</v>
      </c>
      <c r="J46" s="52" t="s">
        <v>6</v>
      </c>
      <c r="K46" s="52" t="s">
        <v>6</v>
      </c>
      <c r="L46" s="149"/>
    </row>
    <row r="47" spans="1:37" s="63" customFormat="1" ht="12.75" customHeight="1" x14ac:dyDescent="0.2">
      <c r="A47" s="148"/>
      <c r="B47" s="219" t="s">
        <v>62</v>
      </c>
      <c r="C47" s="50">
        <v>2</v>
      </c>
      <c r="D47" s="50">
        <v>0</v>
      </c>
      <c r="E47" s="50">
        <v>0</v>
      </c>
      <c r="F47" s="50">
        <v>0</v>
      </c>
      <c r="G47" s="293">
        <v>1</v>
      </c>
      <c r="H47" s="296">
        <v>0</v>
      </c>
      <c r="I47" s="295" t="s">
        <v>6</v>
      </c>
      <c r="J47" s="52" t="s">
        <v>6</v>
      </c>
      <c r="K47" s="52" t="s">
        <v>6</v>
      </c>
      <c r="L47" s="149"/>
    </row>
    <row r="48" spans="1:37" s="63" customFormat="1" ht="12.75" customHeight="1" x14ac:dyDescent="0.2">
      <c r="A48" s="148"/>
      <c r="B48" s="219" t="s">
        <v>63</v>
      </c>
      <c r="C48" s="50">
        <v>2</v>
      </c>
      <c r="D48" s="50">
        <v>0</v>
      </c>
      <c r="E48" s="50">
        <v>0</v>
      </c>
      <c r="F48" s="50">
        <v>0</v>
      </c>
      <c r="G48" s="293">
        <v>0</v>
      </c>
      <c r="H48" s="296">
        <v>0</v>
      </c>
      <c r="I48" s="295" t="s">
        <v>6</v>
      </c>
      <c r="J48" s="52" t="s">
        <v>6</v>
      </c>
      <c r="K48" s="52" t="s">
        <v>6</v>
      </c>
      <c r="L48" s="149"/>
    </row>
    <row r="49" spans="1:12" s="63" customFormat="1" ht="12.75" customHeight="1" x14ac:dyDescent="0.2">
      <c r="A49" s="148"/>
      <c r="B49" s="219" t="s">
        <v>64</v>
      </c>
      <c r="C49" s="50">
        <v>47</v>
      </c>
      <c r="D49" s="50">
        <v>7</v>
      </c>
      <c r="E49" s="50">
        <v>480</v>
      </c>
      <c r="F49" s="50">
        <v>1</v>
      </c>
      <c r="G49" s="293">
        <v>60</v>
      </c>
      <c r="H49" s="296">
        <v>2</v>
      </c>
      <c r="I49" s="295">
        <v>-96.666666666666671</v>
      </c>
      <c r="J49" s="52">
        <v>3.3333333333333335</v>
      </c>
      <c r="K49" s="52">
        <v>5900</v>
      </c>
      <c r="L49" s="149"/>
    </row>
    <row r="50" spans="1:12" s="63" customFormat="1" ht="12.75" customHeight="1" x14ac:dyDescent="0.2">
      <c r="A50" s="148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149"/>
    </row>
    <row r="51" spans="1:12" s="63" customFormat="1" ht="12.75" customHeight="1" x14ac:dyDescent="0.2">
      <c r="A51" s="148"/>
      <c r="B51" s="219" t="s">
        <v>66</v>
      </c>
      <c r="C51" s="50">
        <v>2</v>
      </c>
      <c r="D51" s="50">
        <v>0</v>
      </c>
      <c r="E51" s="50">
        <v>0</v>
      </c>
      <c r="F51" s="50">
        <v>21</v>
      </c>
      <c r="G51" s="293">
        <v>12</v>
      </c>
      <c r="H51" s="296">
        <v>2</v>
      </c>
      <c r="I51" s="295">
        <v>-83.333333333333343</v>
      </c>
      <c r="J51" s="52">
        <v>16.666666666666664</v>
      </c>
      <c r="K51" s="52">
        <v>-42.857142857142861</v>
      </c>
      <c r="L51" s="149"/>
    </row>
    <row r="52" spans="1:12" s="63" customFormat="1" ht="12.75" customHeight="1" x14ac:dyDescent="0.25">
      <c r="A52" s="148"/>
      <c r="C52" s="70"/>
      <c r="D52" s="70"/>
      <c r="E52" s="70"/>
      <c r="F52" s="71"/>
      <c r="G52" s="71"/>
      <c r="H52" s="71"/>
      <c r="I52" s="72"/>
      <c r="J52" s="72"/>
      <c r="L52" s="149"/>
    </row>
    <row r="53" spans="1:12" s="63" customFormat="1" ht="12.75" customHeight="1" x14ac:dyDescent="0.2">
      <c r="A53" s="148"/>
      <c r="B53" s="41" t="s">
        <v>3</v>
      </c>
      <c r="C53" s="73"/>
      <c r="D53" s="60">
        <f>IF(OR(OR(D39=0,C39=0),D39=""),"",(D39/C39-1)*100)</f>
        <v>-80.357142857142861</v>
      </c>
      <c r="E53" s="60">
        <f>IF(OR(OR(E39=0,D39=0),E39=""),"",(E39/D39-1)*100)</f>
        <v>4445.454545454545</v>
      </c>
      <c r="F53" s="60">
        <f>IF(OR(OR(F39=0,E39=0),F39=""),"",(F39/E39-1)*100)</f>
        <v>-90.2</v>
      </c>
      <c r="G53" s="60">
        <f>IF(OR(OR(G39=0,F39=0),G39=""),"",(G39/F39-1)*100)</f>
        <v>87.75510204081634</v>
      </c>
      <c r="H53" s="297">
        <f>IF(OR(OR(H39=0,G39=0),H39=""),"",(H39/G39-1)*100)</f>
        <v>-93.478260869565219</v>
      </c>
      <c r="I53" s="72"/>
      <c r="J53" s="72"/>
      <c r="L53" s="149"/>
    </row>
    <row r="54" spans="1:12" s="163" customFormat="1" x14ac:dyDescent="0.2">
      <c r="A54" s="159"/>
      <c r="B54" s="101"/>
      <c r="C54" s="160"/>
      <c r="D54" s="160"/>
      <c r="E54" s="160"/>
      <c r="F54" s="160"/>
      <c r="G54" s="160"/>
      <c r="H54" s="161"/>
      <c r="I54" s="162"/>
      <c r="J54" s="162"/>
      <c r="L54" s="164"/>
    </row>
    <row r="55" spans="1:12" s="63" customFormat="1" x14ac:dyDescent="0.2">
      <c r="A55" s="255" t="s">
        <v>167</v>
      </c>
      <c r="C55" s="70"/>
      <c r="D55" s="70"/>
      <c r="E55" s="70"/>
      <c r="F55" s="71"/>
      <c r="G55" s="71"/>
      <c r="H55" s="71"/>
      <c r="I55" s="72"/>
      <c r="J55" s="72"/>
      <c r="L55" s="149"/>
    </row>
    <row r="56" spans="1:12" s="63" customFormat="1" ht="15" customHeight="1" x14ac:dyDescent="0.25">
      <c r="A56" s="402" t="s">
        <v>199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149"/>
    </row>
    <row r="57" spans="1:12" s="63" customFormat="1" ht="21" customHeight="1" x14ac:dyDescent="0.25">
      <c r="A57" s="402" t="s">
        <v>200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149"/>
    </row>
    <row r="58" spans="1:12" s="63" customFormat="1" x14ac:dyDescent="0.25">
      <c r="A58" s="252" t="s">
        <v>182</v>
      </c>
      <c r="B58" s="150"/>
      <c r="C58" s="150"/>
      <c r="D58" s="150"/>
      <c r="E58" s="150"/>
      <c r="F58" s="151"/>
      <c r="G58" s="151"/>
      <c r="H58" s="151"/>
      <c r="I58" s="152"/>
      <c r="J58" s="152"/>
      <c r="K58" s="153"/>
      <c r="L58" s="154"/>
    </row>
    <row r="59" spans="1:12" s="63" customFormat="1" x14ac:dyDescent="0.25">
      <c r="A59" s="80"/>
      <c r="C59" s="70"/>
      <c r="D59" s="70"/>
      <c r="E59" s="70"/>
      <c r="F59" s="71"/>
      <c r="G59" s="71"/>
      <c r="H59" s="71"/>
      <c r="I59" s="72"/>
      <c r="J59" s="72"/>
    </row>
    <row r="60" spans="1:12" s="63" customFormat="1" x14ac:dyDescent="0.25">
      <c r="A60" s="80"/>
      <c r="B60" s="81"/>
      <c r="C60" s="81"/>
      <c r="D60" s="81"/>
      <c r="E60" s="81"/>
      <c r="F60" s="81"/>
      <c r="G60" s="81"/>
    </row>
    <row r="61" spans="1:12" s="63" customFormat="1" x14ac:dyDescent="0.25">
      <c r="B61" s="81"/>
      <c r="C61" s="81"/>
      <c r="D61" s="81"/>
      <c r="E61" s="81"/>
      <c r="F61" s="81"/>
      <c r="G61" s="81"/>
    </row>
    <row r="62" spans="1:12" s="63" customFormat="1" x14ac:dyDescent="0.25"/>
    <row r="63" spans="1:12" s="63" customFormat="1" x14ac:dyDescent="0.25"/>
    <row r="64" spans="1:12" s="63" customFormat="1" x14ac:dyDescent="0.25">
      <c r="C64" s="82"/>
      <c r="D64" s="81"/>
      <c r="E64" s="81"/>
      <c r="F64" s="81"/>
      <c r="G64" s="81"/>
      <c r="H64" s="81"/>
    </row>
    <row r="65" spans="2:8" s="63" customFormat="1" x14ac:dyDescent="0.25">
      <c r="C65" s="82"/>
      <c r="D65" s="81"/>
      <c r="E65" s="81"/>
      <c r="F65" s="81"/>
      <c r="G65" s="81"/>
      <c r="H65" s="81"/>
    </row>
    <row r="66" spans="2:8" s="3" customFormat="1" x14ac:dyDescent="0.2">
      <c r="B66" s="85"/>
      <c r="C66" s="82"/>
      <c r="D66" s="83"/>
    </row>
    <row r="67" spans="2:8" s="3" customFormat="1" x14ac:dyDescent="0.2">
      <c r="B67" s="85"/>
      <c r="C67" s="82"/>
      <c r="D67" s="83"/>
    </row>
    <row r="68" spans="2:8" s="3" customFormat="1" x14ac:dyDescent="0.2">
      <c r="B68" s="85"/>
      <c r="C68" s="82"/>
      <c r="D68" s="83"/>
    </row>
    <row r="69" spans="2:8" s="3" customFormat="1" x14ac:dyDescent="0.2">
      <c r="B69" s="85"/>
      <c r="C69" s="82"/>
      <c r="D69" s="83"/>
    </row>
    <row r="70" spans="2:8" s="3" customFormat="1" x14ac:dyDescent="0.2">
      <c r="B70" s="85"/>
      <c r="C70" s="82"/>
      <c r="D70" s="83"/>
    </row>
    <row r="71" spans="2:8" s="3" customFormat="1" x14ac:dyDescent="0.2">
      <c r="B71" s="85"/>
      <c r="C71" s="82"/>
      <c r="D71" s="83"/>
    </row>
    <row r="72" spans="2:8" s="3" customFormat="1" x14ac:dyDescent="0.2">
      <c r="B72" s="85"/>
      <c r="C72" s="82"/>
      <c r="D72" s="83"/>
    </row>
    <row r="73" spans="2:8" s="3" customFormat="1" x14ac:dyDescent="0.2">
      <c r="B73" s="85"/>
      <c r="C73" s="82"/>
      <c r="D73" s="83"/>
      <c r="E73" s="84"/>
    </row>
    <row r="74" spans="2:8" s="3" customFormat="1" x14ac:dyDescent="0.2">
      <c r="B74" s="85"/>
      <c r="C74" s="82"/>
      <c r="D74" s="83"/>
      <c r="E74" s="84"/>
    </row>
    <row r="75" spans="2:8" s="3" customFormat="1" x14ac:dyDescent="0.2">
      <c r="B75" s="85"/>
      <c r="C75" s="82"/>
      <c r="D75" s="83"/>
      <c r="E75" s="84"/>
    </row>
    <row r="76" spans="2:8" s="3" customFormat="1" x14ac:dyDescent="0.2">
      <c r="B76" s="85"/>
      <c r="C76" s="82"/>
      <c r="D76" s="83"/>
      <c r="E76" s="84"/>
    </row>
    <row r="77" spans="2:8" s="3" customFormat="1" x14ac:dyDescent="0.2">
      <c r="B77" s="85"/>
      <c r="C77" s="82"/>
      <c r="D77" s="83"/>
      <c r="E77" s="84"/>
    </row>
    <row r="78" spans="2:8" s="3" customFormat="1" x14ac:dyDescent="0.2">
      <c r="B78" s="85"/>
      <c r="C78" s="82"/>
      <c r="D78" s="83"/>
      <c r="E78" s="84"/>
    </row>
    <row r="79" spans="2:8" s="3" customFormat="1" x14ac:dyDescent="0.2">
      <c r="B79" s="85"/>
      <c r="C79" s="82"/>
      <c r="D79" s="83"/>
      <c r="E79" s="84"/>
    </row>
    <row r="80" spans="2:8" s="3" customFormat="1" x14ac:dyDescent="0.2">
      <c r="B80" s="85"/>
      <c r="C80" s="82"/>
      <c r="D80" s="83"/>
      <c r="E80" s="84"/>
    </row>
    <row r="81" spans="2:5" s="3" customFormat="1" x14ac:dyDescent="0.2">
      <c r="B81" s="85"/>
      <c r="C81" s="82"/>
      <c r="D81" s="83"/>
      <c r="E81" s="84"/>
    </row>
    <row r="82" spans="2:5" s="3" customFormat="1" x14ac:dyDescent="0.2">
      <c r="B82" s="85"/>
      <c r="C82" s="82"/>
      <c r="D82" s="83"/>
      <c r="E82" s="84"/>
    </row>
    <row r="83" spans="2:5" s="3" customFormat="1" x14ac:dyDescent="0.2">
      <c r="B83" s="85"/>
      <c r="C83" s="82"/>
      <c r="D83" s="83"/>
      <c r="E83" s="84"/>
    </row>
    <row r="84" spans="2:5" s="3" customFormat="1" x14ac:dyDescent="0.2">
      <c r="B84" s="85"/>
      <c r="C84" s="165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4:5" s="3" customFormat="1" x14ac:dyDescent="0.2">
      <c r="D145" s="88"/>
      <c r="E145" s="84"/>
    </row>
    <row r="146" spans="4:5" s="3" customFormat="1" x14ac:dyDescent="0.2">
      <c r="D146" s="88"/>
      <c r="E146" s="84"/>
    </row>
    <row r="147" spans="4:5" s="3" customFormat="1" x14ac:dyDescent="0.2">
      <c r="D147" s="88"/>
      <c r="E147" s="84"/>
    </row>
    <row r="148" spans="4:5" s="3" customFormat="1" x14ac:dyDescent="0.2">
      <c r="D148" s="88"/>
      <c r="E148" s="84"/>
    </row>
    <row r="149" spans="4:5" s="3" customFormat="1" x14ac:dyDescent="0.2">
      <c r="D149" s="88"/>
      <c r="E149" s="84"/>
    </row>
    <row r="150" spans="4:5" s="3" customFormat="1" x14ac:dyDescent="0.2">
      <c r="D150" s="88"/>
      <c r="E150" s="84"/>
    </row>
    <row r="151" spans="4:5" s="3" customFormat="1" x14ac:dyDescent="0.2">
      <c r="D151" s="88"/>
      <c r="E151" s="84"/>
    </row>
    <row r="152" spans="4:5" s="3" customFormat="1" x14ac:dyDescent="0.2"/>
    <row r="153" spans="4:5" s="3" customFormat="1" x14ac:dyDescent="0.2"/>
    <row r="154" spans="4:5" s="3" customFormat="1" x14ac:dyDescent="0.2"/>
    <row r="155" spans="4:5" s="3" customFormat="1" x14ac:dyDescent="0.2"/>
    <row r="156" spans="4:5" s="3" customFormat="1" x14ac:dyDescent="0.2"/>
    <row r="157" spans="4:5" s="3" customFormat="1" x14ac:dyDescent="0.2"/>
  </sheetData>
  <sortState xmlns:xlrd2="http://schemas.microsoft.com/office/spreadsheetml/2017/richdata2" ref="B39:H50">
    <sortCondition descending="1" ref="H39:H50"/>
  </sortState>
  <mergeCells count="9">
    <mergeCell ref="A56:K56"/>
    <mergeCell ref="A57:K57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0">
    <tabColor rgb="FF002060"/>
  </sheetPr>
  <dimension ref="A1:AL94"/>
  <sheetViews>
    <sheetView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9" width="11.5703125" style="34" customWidth="1"/>
    <col min="10" max="10" width="11" style="34" customWidth="1"/>
    <col min="11" max="11" width="11.285156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145"/>
      <c r="B2" s="36"/>
      <c r="C2" s="36"/>
      <c r="D2" s="36"/>
      <c r="E2" s="36"/>
      <c r="F2" s="36"/>
      <c r="G2" s="36"/>
      <c r="H2" s="36"/>
      <c r="I2" s="36"/>
      <c r="J2" s="36"/>
      <c r="K2" s="36"/>
      <c r="L2" s="146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145"/>
      <c r="B3" s="36"/>
      <c r="C3" s="36"/>
      <c r="D3" s="36"/>
      <c r="E3" s="36"/>
      <c r="F3" s="36"/>
      <c r="G3" s="36"/>
      <c r="H3" s="36"/>
      <c r="I3" s="36"/>
      <c r="J3" s="36"/>
      <c r="K3" s="36"/>
      <c r="L3" s="146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145"/>
      <c r="B4" s="36"/>
      <c r="C4" s="36"/>
      <c r="D4" s="36"/>
      <c r="E4" s="36"/>
      <c r="F4" s="36"/>
      <c r="G4" s="36"/>
      <c r="H4" s="36"/>
      <c r="I4" s="36"/>
      <c r="J4" s="36"/>
      <c r="K4" s="36"/>
      <c r="L4" s="147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145"/>
      <c r="B5" s="36"/>
      <c r="C5" s="36"/>
      <c r="D5" s="36"/>
      <c r="E5" s="36"/>
      <c r="F5" s="36"/>
      <c r="G5" s="36"/>
      <c r="H5" s="36"/>
      <c r="I5" s="36"/>
      <c r="J5" s="36"/>
      <c r="K5" s="36"/>
      <c r="L5" s="147"/>
      <c r="M5" s="8"/>
      <c r="N5" s="8"/>
      <c r="O5" s="192"/>
      <c r="P5" s="192"/>
      <c r="Q5" s="192"/>
      <c r="R5" s="192"/>
      <c r="S5" s="192"/>
      <c r="T5" s="192"/>
      <c r="U5" s="8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145"/>
      <c r="B6" s="36"/>
      <c r="C6" s="36"/>
      <c r="D6" s="36"/>
      <c r="E6" s="36"/>
      <c r="F6" s="36"/>
      <c r="G6" s="36"/>
      <c r="H6" s="36"/>
      <c r="I6" s="36"/>
      <c r="J6" s="36"/>
      <c r="K6" s="36"/>
      <c r="L6" s="147"/>
      <c r="M6" s="8"/>
      <c r="N6" s="8"/>
      <c r="O6" s="192"/>
      <c r="P6" s="192"/>
      <c r="Q6" s="192"/>
      <c r="R6" s="192"/>
      <c r="S6" s="192"/>
      <c r="T6" s="192"/>
      <c r="U6" s="8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145"/>
      <c r="B7" s="36"/>
      <c r="C7" s="36"/>
      <c r="D7" s="36"/>
      <c r="E7" s="36"/>
      <c r="F7" s="36"/>
      <c r="G7" s="36"/>
      <c r="H7" s="36"/>
      <c r="I7" s="36"/>
      <c r="J7" s="36"/>
      <c r="K7" s="36"/>
      <c r="L7" s="147"/>
      <c r="M7" s="8"/>
      <c r="N7" s="8"/>
      <c r="O7" s="192"/>
      <c r="P7" s="192"/>
      <c r="Q7" s="192"/>
      <c r="R7" s="192"/>
      <c r="S7" s="192"/>
      <c r="T7" s="192"/>
      <c r="U7" s="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145"/>
      <c r="B8" s="36"/>
      <c r="C8" s="36"/>
      <c r="D8" s="36"/>
      <c r="E8" s="36"/>
      <c r="F8" s="36"/>
      <c r="G8" s="36"/>
      <c r="H8" s="36"/>
      <c r="I8" s="36"/>
      <c r="J8" s="36"/>
      <c r="K8" s="36"/>
      <c r="L8" s="147"/>
      <c r="M8" s="8"/>
      <c r="N8" s="8"/>
      <c r="O8" s="192"/>
      <c r="P8" s="192"/>
      <c r="Q8" s="192"/>
      <c r="R8" s="192"/>
      <c r="S8" s="192"/>
      <c r="T8" s="192"/>
      <c r="U8" s="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145"/>
      <c r="B9" s="36"/>
      <c r="C9" s="384" t="s">
        <v>11</v>
      </c>
      <c r="D9" s="384"/>
      <c r="E9" s="384"/>
      <c r="F9" s="384"/>
      <c r="G9" s="384"/>
      <c r="H9" s="384"/>
      <c r="I9" s="384"/>
      <c r="J9" s="384"/>
      <c r="K9" s="384"/>
      <c r="L9" s="147"/>
      <c r="M9" s="8"/>
      <c r="N9" s="8"/>
      <c r="O9" s="192"/>
      <c r="P9" s="192"/>
      <c r="Q9" s="192"/>
      <c r="R9" s="192"/>
      <c r="S9" s="192"/>
      <c r="T9" s="192"/>
      <c r="U9" s="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2">
      <c r="A10" s="145"/>
      <c r="B10" s="36"/>
      <c r="C10" s="384" t="s">
        <v>154</v>
      </c>
      <c r="D10" s="384"/>
      <c r="E10" s="384"/>
      <c r="F10" s="384"/>
      <c r="G10" s="384"/>
      <c r="H10" s="384"/>
      <c r="I10" s="384"/>
      <c r="J10" s="384"/>
      <c r="K10" s="384"/>
      <c r="L10" s="147"/>
      <c r="M10" s="8"/>
      <c r="N10" s="8"/>
      <c r="O10" s="192"/>
      <c r="P10" s="192"/>
      <c r="Q10" s="192"/>
      <c r="R10" s="192"/>
      <c r="S10" s="192"/>
      <c r="T10" s="192"/>
      <c r="U10" s="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14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147"/>
      <c r="M11" s="8"/>
      <c r="N11" s="8"/>
      <c r="O11" s="271"/>
      <c r="P11" s="192"/>
      <c r="Q11" s="192"/>
      <c r="R11" s="192"/>
      <c r="S11" s="192"/>
      <c r="T11" s="192"/>
      <c r="U11" s="8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14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47"/>
      <c r="M12" s="8"/>
      <c r="N12" s="8"/>
      <c r="O12" s="192"/>
      <c r="P12" s="192"/>
      <c r="Q12" s="192"/>
      <c r="R12" s="192"/>
      <c r="S12" s="192"/>
      <c r="T12" s="192"/>
      <c r="U12" s="8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14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47"/>
      <c r="M13" s="8"/>
      <c r="N13" s="8"/>
      <c r="O13" s="192"/>
      <c r="P13" s="192"/>
      <c r="Q13" s="192"/>
      <c r="R13" s="192"/>
      <c r="S13" s="192"/>
      <c r="T13" s="192"/>
      <c r="U13" s="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14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47"/>
      <c r="M14" s="8"/>
      <c r="N14" s="8"/>
      <c r="O14" s="267"/>
      <c r="P14" s="192"/>
      <c r="Q14" s="192"/>
      <c r="R14" s="192"/>
      <c r="S14" s="192"/>
      <c r="T14" s="192"/>
      <c r="U14" s="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145"/>
      <c r="C15" s="40"/>
      <c r="D15" s="40"/>
      <c r="E15" s="40"/>
      <c r="F15" s="40"/>
      <c r="G15" s="40"/>
      <c r="H15" s="40"/>
      <c r="I15" s="40"/>
      <c r="J15" s="40"/>
      <c r="K15" s="40"/>
      <c r="L15" s="147"/>
      <c r="M15" s="8"/>
      <c r="N15" s="8"/>
      <c r="O15" s="192"/>
      <c r="P15" s="192"/>
      <c r="Q15" s="192"/>
      <c r="R15" s="192"/>
      <c r="S15" s="192"/>
      <c r="T15" s="192"/>
      <c r="U15" s="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145"/>
      <c r="B16" s="44" t="s">
        <v>31</v>
      </c>
      <c r="C16" s="282">
        <f t="shared" ref="C16:H16" si="0">SUM(C17:C35)</f>
        <v>341897</v>
      </c>
      <c r="D16" s="282">
        <f t="shared" si="0"/>
        <v>490668</v>
      </c>
      <c r="E16" s="282">
        <f t="shared" si="0"/>
        <v>162262</v>
      </c>
      <c r="F16" s="282">
        <f t="shared" si="0"/>
        <v>771812</v>
      </c>
      <c r="G16" s="292">
        <f t="shared" si="0"/>
        <v>1416271</v>
      </c>
      <c r="H16" s="287">
        <f t="shared" si="0"/>
        <v>1971491</v>
      </c>
      <c r="I16" s="294">
        <f>IF(OR(OR(H16=0,G16=0),H16=""),"",(H16/G16-1)*100)</f>
        <v>39.202949153092881</v>
      </c>
      <c r="J16" s="289">
        <f>IF(OR(OR(H16=0,G16=0),H16=""),"",H16/G16*100)</f>
        <v>139.20294915309287</v>
      </c>
      <c r="K16" s="289">
        <f>IF(OR(OR(F16=0,G16=0),G16=""),"",(G16/F16-1)*100)</f>
        <v>83.499479147771737</v>
      </c>
      <c r="L16" s="147"/>
      <c r="M16" s="268"/>
      <c r="N16" s="8"/>
      <c r="O16" s="227"/>
      <c r="P16" s="227"/>
      <c r="Q16" s="227"/>
      <c r="R16" s="227"/>
      <c r="S16" s="227"/>
      <c r="T16" s="227"/>
      <c r="U16" s="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145"/>
      <c r="B17" s="219" t="s">
        <v>26</v>
      </c>
      <c r="C17" s="50">
        <f>'Área proceso VIS'!C16-'Área proceso VIP'!C17</f>
        <v>0</v>
      </c>
      <c r="D17" s="50">
        <f>'Área proceso VIS'!D16-'Área proceso VIP'!D17</f>
        <v>0</v>
      </c>
      <c r="E17" s="50">
        <f>'Área proceso VIS'!E16-'Área proceso VIP'!E17</f>
        <v>0</v>
      </c>
      <c r="F17" s="50">
        <f>'Área proceso VIS'!F16-'Área proceso VIP'!F17</f>
        <v>0</v>
      </c>
      <c r="G17" s="293">
        <f>'Área proceso VIS'!G16-'Área proceso VIP'!G17</f>
        <v>7049</v>
      </c>
      <c r="H17" s="296">
        <f>'Área proceso VIS'!H16-'Área proceso VIP'!H17</f>
        <v>20045</v>
      </c>
      <c r="I17" s="295">
        <f>IF(OR(OR(H17=0,G17=0),H17=""),"",(H17/G17-1)*100)</f>
        <v>184.36657681940702</v>
      </c>
      <c r="J17" s="52">
        <f>IF(OR(OR(H17=0,G17=0),H17=""),"",H17/G17*100)</f>
        <v>284.36657681940704</v>
      </c>
      <c r="K17" s="52" t="str">
        <f>IF(OR(OR(F17=0,G17=0),G17=""),"",(G17/F17-1)*100)</f>
        <v/>
      </c>
      <c r="L17" s="147"/>
      <c r="M17" s="268"/>
      <c r="N17" s="264"/>
      <c r="O17" s="227"/>
      <c r="P17" s="227"/>
      <c r="Q17" s="227"/>
      <c r="R17" s="227"/>
      <c r="S17" s="227"/>
      <c r="T17" s="227"/>
      <c r="U17" s="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145"/>
      <c r="B18" s="219" t="s">
        <v>23</v>
      </c>
      <c r="C18" s="50">
        <f>'Área proceso VIS'!C17-'Área proceso VIP'!C18</f>
        <v>2860</v>
      </c>
      <c r="D18" s="50">
        <f>'Área proceso VIS'!D17-'Área proceso VIP'!D18</f>
        <v>2860</v>
      </c>
      <c r="E18" s="50">
        <f>'Área proceso VIS'!E17-'Área proceso VIP'!E18</f>
        <v>3426</v>
      </c>
      <c r="F18" s="50">
        <f>'Área proceso VIS'!F17-'Área proceso VIP'!F18</f>
        <v>1019</v>
      </c>
      <c r="G18" s="293">
        <f>'Área proceso VIS'!G17-'Área proceso VIP'!G18</f>
        <v>2000</v>
      </c>
      <c r="H18" s="296">
        <f>'Área proceso VIS'!H17-'Área proceso VIP'!H18</f>
        <v>65093</v>
      </c>
      <c r="I18" s="295">
        <f t="shared" ref="I18:I34" si="1">IF(OR(OR(H18=0,G18=0),H18=""),"",(H18/G18-1)*100)</f>
        <v>3154.65</v>
      </c>
      <c r="J18" s="52">
        <f t="shared" ref="J18:J34" si="2">IF(OR(OR(H18=0,G18=0),H18=""),"",H18/G18*100)</f>
        <v>3254.65</v>
      </c>
      <c r="K18" s="52">
        <f t="shared" ref="K18:K33" si="3">IF(OR(OR(F18=0,G18=0),G18=""),"",(G18/F18-1)*100)</f>
        <v>96.270853778213933</v>
      </c>
      <c r="L18" s="147"/>
      <c r="M18" s="268"/>
      <c r="N18" s="264"/>
      <c r="O18" s="227"/>
      <c r="P18" s="227"/>
      <c r="Q18" s="227"/>
      <c r="R18" s="227"/>
      <c r="S18" s="227"/>
      <c r="T18" s="227"/>
      <c r="U18" s="8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145"/>
      <c r="B19" s="219" t="s">
        <v>18</v>
      </c>
      <c r="C19" s="50">
        <f>'Área proceso VIS'!C18-'Área proceso VIP'!C19</f>
        <v>72110</v>
      </c>
      <c r="D19" s="50">
        <f>'Área proceso VIS'!D18-'Área proceso VIP'!D19</f>
        <v>76692</v>
      </c>
      <c r="E19" s="50">
        <f>'Área proceso VIS'!E18-'Área proceso VIP'!E19</f>
        <v>0</v>
      </c>
      <c r="F19" s="50">
        <f>'Área proceso VIS'!F18-'Área proceso VIP'!F19</f>
        <v>111261</v>
      </c>
      <c r="G19" s="293">
        <f>'Área proceso VIS'!G18-'Área proceso VIP'!G19</f>
        <v>116636</v>
      </c>
      <c r="H19" s="296">
        <f>'Área proceso VIS'!H18-'Área proceso VIP'!H19</f>
        <v>104544</v>
      </c>
      <c r="I19" s="295">
        <f t="shared" si="1"/>
        <v>-10.367296546520798</v>
      </c>
      <c r="J19" s="52">
        <f t="shared" si="2"/>
        <v>89.632703453479195</v>
      </c>
      <c r="K19" s="52">
        <f t="shared" si="3"/>
        <v>4.8309830039277024</v>
      </c>
      <c r="L19" s="147"/>
      <c r="M19" s="268"/>
      <c r="N19" s="264"/>
      <c r="O19" s="227"/>
      <c r="P19" s="227"/>
      <c r="Q19" s="227"/>
      <c r="R19" s="227"/>
      <c r="S19" s="227"/>
      <c r="T19" s="227"/>
      <c r="U19" s="8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145"/>
      <c r="B20" s="219" t="s">
        <v>13</v>
      </c>
      <c r="C20" s="50">
        <f>'Área proceso VIS'!C19-'Área proceso VIP'!C20</f>
        <v>0</v>
      </c>
      <c r="D20" s="50">
        <f>'Área proceso VIS'!D19-'Área proceso VIP'!D20</f>
        <v>0</v>
      </c>
      <c r="E20" s="50">
        <f>'Área proceso VIS'!E19-'Área proceso VIP'!E20</f>
        <v>580</v>
      </c>
      <c r="F20" s="50">
        <f>'Área proceso VIS'!F19-'Área proceso VIP'!F20</f>
        <v>0</v>
      </c>
      <c r="G20" s="293">
        <f>'Área proceso VIS'!G19-'Área proceso VIP'!G20</f>
        <v>72</v>
      </c>
      <c r="H20" s="296">
        <f>'Área proceso VIS'!H19-'Área proceso VIP'!H20</f>
        <v>240</v>
      </c>
      <c r="I20" s="295">
        <f t="shared" si="1"/>
        <v>233.33333333333334</v>
      </c>
      <c r="J20" s="52">
        <f t="shared" si="2"/>
        <v>333.33333333333337</v>
      </c>
      <c r="K20" s="52" t="str">
        <f t="shared" si="3"/>
        <v/>
      </c>
      <c r="L20" s="147"/>
      <c r="M20" s="268"/>
      <c r="N20" s="264"/>
      <c r="O20" s="227"/>
      <c r="P20" s="227"/>
      <c r="Q20" s="227"/>
      <c r="R20" s="227"/>
      <c r="S20" s="227"/>
      <c r="T20" s="227"/>
      <c r="U20" s="8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145"/>
      <c r="B21" s="219" t="s">
        <v>30</v>
      </c>
      <c r="C21" s="50">
        <f>'Área proceso VIS'!C20-'Área proceso VIP'!C21</f>
        <v>47522</v>
      </c>
      <c r="D21" s="50">
        <f>'Área proceso VIS'!D20-'Área proceso VIP'!D21</f>
        <v>90460</v>
      </c>
      <c r="E21" s="50">
        <f>'Área proceso VIS'!E20-'Área proceso VIP'!E21</f>
        <v>0</v>
      </c>
      <c r="F21" s="50">
        <f>'Área proceso VIS'!F20-'Área proceso VIP'!F21</f>
        <v>78178</v>
      </c>
      <c r="G21" s="293">
        <f>'Área proceso VIS'!G20-'Área proceso VIP'!G21</f>
        <v>172484</v>
      </c>
      <c r="H21" s="296">
        <f>'Área proceso VIS'!H20-'Área proceso VIP'!H21</f>
        <v>171331</v>
      </c>
      <c r="I21" s="295">
        <f t="shared" si="1"/>
        <v>-0.66846779991187599</v>
      </c>
      <c r="J21" s="52">
        <f t="shared" si="2"/>
        <v>99.33153220008812</v>
      </c>
      <c r="K21" s="52">
        <f t="shared" si="3"/>
        <v>120.62984471334647</v>
      </c>
      <c r="L21" s="147"/>
      <c r="M21" s="268"/>
      <c r="N21" s="264"/>
      <c r="O21" s="227"/>
      <c r="P21" s="227"/>
      <c r="Q21" s="227"/>
      <c r="R21" s="227"/>
      <c r="S21" s="227"/>
      <c r="T21" s="227"/>
      <c r="U21" s="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145"/>
      <c r="B22" s="219" t="s">
        <v>21</v>
      </c>
      <c r="C22" s="50">
        <f>'Área proceso VIS'!C21-'Área proceso VIP'!C22</f>
        <v>2066</v>
      </c>
      <c r="D22" s="50">
        <f>'Área proceso VIS'!D21-'Área proceso VIP'!D22</f>
        <v>20188</v>
      </c>
      <c r="E22" s="50">
        <f>'Área proceso VIS'!E21-'Área proceso VIP'!E22</f>
        <v>40105</v>
      </c>
      <c r="F22" s="50">
        <f>'Área proceso VIS'!F21-'Área proceso VIP'!F22</f>
        <v>31519</v>
      </c>
      <c r="G22" s="293">
        <f>'Área proceso VIS'!G21-'Área proceso VIP'!G22</f>
        <v>25624</v>
      </c>
      <c r="H22" s="296">
        <f>'Área proceso VIS'!H21-'Área proceso VIP'!H22</f>
        <v>32386</v>
      </c>
      <c r="I22" s="295">
        <f t="shared" si="1"/>
        <v>26.389322510146741</v>
      </c>
      <c r="J22" s="52">
        <f t="shared" si="2"/>
        <v>126.38932251014674</v>
      </c>
      <c r="K22" s="52">
        <f t="shared" si="3"/>
        <v>-18.703004536945965</v>
      </c>
      <c r="L22" s="147"/>
      <c r="M22" s="268"/>
      <c r="N22" s="264"/>
      <c r="O22" s="227"/>
      <c r="P22" s="227"/>
      <c r="Q22" s="227"/>
      <c r="R22" s="227"/>
      <c r="S22" s="227"/>
      <c r="T22" s="227"/>
      <c r="U22" s="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145"/>
      <c r="B23" s="219" t="s">
        <v>20</v>
      </c>
      <c r="C23" s="50">
        <f>'Área proceso VIS'!C22-'Área proceso VIP'!C23</f>
        <v>22674</v>
      </c>
      <c r="D23" s="50">
        <f>'Área proceso VIS'!D22-'Área proceso VIP'!D23</f>
        <v>37418</v>
      </c>
      <c r="E23" s="50">
        <f>'Área proceso VIS'!E22-'Área proceso VIP'!E23</f>
        <v>61121</v>
      </c>
      <c r="F23" s="50">
        <f>'Área proceso VIS'!F22-'Área proceso VIP'!F23</f>
        <v>156251</v>
      </c>
      <c r="G23" s="293">
        <f>'Área proceso VIS'!G22-'Área proceso VIP'!G23</f>
        <v>335067</v>
      </c>
      <c r="H23" s="296">
        <f>'Área proceso VIS'!H22-'Área proceso VIP'!H23</f>
        <v>358169</v>
      </c>
      <c r="I23" s="295">
        <f t="shared" si="1"/>
        <v>6.8947404548940883</v>
      </c>
      <c r="J23" s="52">
        <f t="shared" si="2"/>
        <v>106.89474045489409</v>
      </c>
      <c r="K23" s="52">
        <f t="shared" si="3"/>
        <v>114.44150757435155</v>
      </c>
      <c r="L23" s="147"/>
      <c r="M23" s="268"/>
      <c r="N23" s="8"/>
      <c r="O23" s="227"/>
      <c r="P23" s="227"/>
      <c r="Q23" s="227"/>
      <c r="R23" s="227"/>
      <c r="S23" s="227"/>
      <c r="T23" s="227"/>
      <c r="U23" s="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145"/>
      <c r="B24" s="219" t="s">
        <v>19</v>
      </c>
      <c r="C24" s="50">
        <f>'Área proceso VIS'!C23-'Área proceso VIP'!C24</f>
        <v>12561</v>
      </c>
      <c r="D24" s="50">
        <f>'Área proceso VIS'!D23-'Área proceso VIP'!D24</f>
        <v>36642</v>
      </c>
      <c r="E24" s="50">
        <f>'Área proceso VIS'!E23-'Área proceso VIP'!E24</f>
        <v>0</v>
      </c>
      <c r="F24" s="50">
        <f>'Área proceso VIS'!F23-'Área proceso VIP'!F24</f>
        <v>53275</v>
      </c>
      <c r="G24" s="293">
        <f>'Área proceso VIS'!G23-'Área proceso VIP'!G24</f>
        <v>150272</v>
      </c>
      <c r="H24" s="296">
        <f>'Área proceso VIS'!H23-'Área proceso VIP'!H24</f>
        <v>230102</v>
      </c>
      <c r="I24" s="295">
        <f t="shared" si="1"/>
        <v>53.12366908006814</v>
      </c>
      <c r="J24" s="52">
        <f t="shared" si="2"/>
        <v>153.12366908006814</v>
      </c>
      <c r="K24" s="52">
        <f t="shared" si="3"/>
        <v>182.06851243547629</v>
      </c>
      <c r="L24" s="147"/>
      <c r="M24" s="268"/>
      <c r="N24" s="264"/>
      <c r="O24" s="227"/>
      <c r="P24" s="227"/>
      <c r="Q24" s="227"/>
      <c r="R24" s="227"/>
      <c r="S24" s="227"/>
      <c r="T24" s="227"/>
      <c r="U24" s="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145"/>
      <c r="B25" s="219" t="s">
        <v>25</v>
      </c>
      <c r="C25" s="50">
        <f>'Área proceso VIS'!C24-'Área proceso VIP'!C25</f>
        <v>1966</v>
      </c>
      <c r="D25" s="50">
        <f>'Área proceso VIS'!D24-'Área proceso VIP'!D25</f>
        <v>750</v>
      </c>
      <c r="E25" s="50">
        <f>'Área proceso VIS'!E24-'Área proceso VIP'!E25</f>
        <v>14716</v>
      </c>
      <c r="F25" s="50">
        <f>'Área proceso VIS'!F24-'Área proceso VIP'!F25</f>
        <v>35764</v>
      </c>
      <c r="G25" s="293">
        <f>'Área proceso VIS'!G24-'Área proceso VIP'!G25</f>
        <v>69059</v>
      </c>
      <c r="H25" s="296">
        <f>'Área proceso VIS'!H24-'Área proceso VIP'!H25</f>
        <v>76850</v>
      </c>
      <c r="I25" s="295">
        <f t="shared" si="1"/>
        <v>11.281657712970073</v>
      </c>
      <c r="J25" s="52">
        <f t="shared" si="2"/>
        <v>111.28165771297007</v>
      </c>
      <c r="K25" s="52">
        <f t="shared" si="3"/>
        <v>93.09640979756179</v>
      </c>
      <c r="L25" s="147"/>
      <c r="M25" s="268"/>
      <c r="N25" s="264"/>
      <c r="O25" s="227"/>
      <c r="P25" s="227"/>
      <c r="Q25" s="227"/>
      <c r="R25" s="227"/>
      <c r="S25" s="227"/>
      <c r="T25" s="227"/>
      <c r="U25" s="8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145"/>
      <c r="B26" s="219" t="s">
        <v>27</v>
      </c>
      <c r="C26" s="50">
        <f>'Área proceso VIS'!C25-'Área proceso VIP'!C26</f>
        <v>0</v>
      </c>
      <c r="D26" s="50">
        <f>'Área proceso VIS'!D25-'Área proceso VIP'!D26</f>
        <v>0</v>
      </c>
      <c r="E26" s="50">
        <f>'Área proceso VIS'!E25-'Área proceso VIP'!E26</f>
        <v>1632</v>
      </c>
      <c r="F26" s="50">
        <f>'Área proceso VIS'!F25-'Área proceso VIP'!F26</f>
        <v>35713</v>
      </c>
      <c r="G26" s="293">
        <f>'Área proceso VIS'!G25-'Área proceso VIP'!G26</f>
        <v>102764</v>
      </c>
      <c r="H26" s="296">
        <f>'Área proceso VIS'!H25-'Área proceso VIP'!H26</f>
        <v>97376</v>
      </c>
      <c r="I26" s="295">
        <f t="shared" si="1"/>
        <v>-5.2430812346736193</v>
      </c>
      <c r="J26" s="52">
        <f t="shared" si="2"/>
        <v>94.756918765326375</v>
      </c>
      <c r="K26" s="52">
        <f t="shared" si="3"/>
        <v>187.74955898412341</v>
      </c>
      <c r="L26" s="147"/>
      <c r="M26" s="268"/>
      <c r="N26" s="264"/>
      <c r="O26" s="227"/>
      <c r="P26" s="227"/>
      <c r="Q26" s="227"/>
      <c r="R26" s="227"/>
      <c r="S26" s="227"/>
      <c r="T26" s="227"/>
      <c r="U26" s="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145"/>
      <c r="B27" s="219" t="s">
        <v>29</v>
      </c>
      <c r="C27" s="50">
        <f>'Área proceso VIS'!C26-'Área proceso VIP'!C27</f>
        <v>14789</v>
      </c>
      <c r="D27" s="50">
        <f>'Área proceso VIS'!D26-'Área proceso VIP'!D27</f>
        <v>10834</v>
      </c>
      <c r="E27" s="50">
        <f>'Área proceso VIS'!E26-'Área proceso VIP'!E27</f>
        <v>0</v>
      </c>
      <c r="F27" s="50">
        <f>'Área proceso VIS'!F26-'Área proceso VIP'!F27</f>
        <v>42580</v>
      </c>
      <c r="G27" s="293">
        <f>'Área proceso VIS'!G26-'Área proceso VIP'!G27</f>
        <v>33350</v>
      </c>
      <c r="H27" s="296">
        <f>'Área proceso VIS'!H26-'Área proceso VIP'!H27</f>
        <v>54932</v>
      </c>
      <c r="I27" s="295">
        <f t="shared" si="1"/>
        <v>64.713643178410791</v>
      </c>
      <c r="J27" s="52">
        <f t="shared" si="2"/>
        <v>164.71364317841079</v>
      </c>
      <c r="K27" s="52">
        <f t="shared" si="3"/>
        <v>-21.676843588539217</v>
      </c>
      <c r="L27" s="147"/>
      <c r="M27" s="268"/>
      <c r="N27" s="264"/>
      <c r="O27" s="227"/>
      <c r="P27" s="227"/>
      <c r="Q27" s="227"/>
      <c r="R27" s="227"/>
      <c r="S27" s="227"/>
      <c r="T27" s="227"/>
      <c r="U27" s="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145"/>
      <c r="B28" s="219" t="s">
        <v>15</v>
      </c>
      <c r="C28" s="50">
        <f>'Área proceso VIS'!C27-'Área proceso VIP'!C28</f>
        <v>36362</v>
      </c>
      <c r="D28" s="50">
        <f>'Área proceso VIS'!D27-'Área proceso VIP'!D28</f>
        <v>62764</v>
      </c>
      <c r="E28" s="50">
        <f>'Área proceso VIS'!E27-'Área proceso VIP'!E28</f>
        <v>0</v>
      </c>
      <c r="F28" s="50">
        <f>'Área proceso VIS'!F27-'Área proceso VIP'!F28</f>
        <v>20846</v>
      </c>
      <c r="G28" s="293">
        <f>'Área proceso VIS'!G27-'Área proceso VIP'!G28</f>
        <v>19728</v>
      </c>
      <c r="H28" s="296">
        <f>'Área proceso VIS'!H27-'Área proceso VIP'!H28</f>
        <v>37576</v>
      </c>
      <c r="I28" s="295">
        <f t="shared" si="1"/>
        <v>90.470397404703974</v>
      </c>
      <c r="J28" s="52">
        <f t="shared" si="2"/>
        <v>190.47039740470396</v>
      </c>
      <c r="K28" s="52">
        <f t="shared" si="3"/>
        <v>-5.3631392113594911</v>
      </c>
      <c r="L28" s="147"/>
      <c r="M28" s="272"/>
      <c r="N28" s="264"/>
      <c r="O28" s="227"/>
      <c r="P28" s="227"/>
      <c r="Q28" s="227"/>
      <c r="R28" s="227"/>
      <c r="S28" s="227"/>
      <c r="T28" s="227"/>
      <c r="U28" s="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145"/>
      <c r="B29" s="219" t="s">
        <v>203</v>
      </c>
      <c r="C29" s="50">
        <f>'Área proceso VIS'!C28-'Área proceso VIP'!C29</f>
        <v>2484</v>
      </c>
      <c r="D29" s="50">
        <f>'Área proceso VIS'!D28-'Área proceso VIP'!D29</f>
        <v>72</v>
      </c>
      <c r="E29" s="50">
        <f>'Área proceso VIS'!E28-'Área proceso VIP'!E29</f>
        <v>0</v>
      </c>
      <c r="F29" s="50">
        <f>'Área proceso VIS'!F28-'Área proceso VIP'!F29</f>
        <v>4425</v>
      </c>
      <c r="G29" s="293">
        <f>'Área proceso VIS'!G28-'Área proceso VIP'!G29</f>
        <v>14900</v>
      </c>
      <c r="H29" s="296">
        <f>'Área proceso VIS'!H28-'Área proceso VIP'!H29</f>
        <v>31166</v>
      </c>
      <c r="I29" s="295">
        <f t="shared" si="1"/>
        <v>109.16778523489934</v>
      </c>
      <c r="J29" s="52">
        <f t="shared" si="2"/>
        <v>209.16778523489933</v>
      </c>
      <c r="K29" s="52">
        <f t="shared" si="3"/>
        <v>236.72316384180792</v>
      </c>
      <c r="L29" s="147"/>
      <c r="M29" s="268"/>
      <c r="N29" s="264"/>
      <c r="O29" s="227"/>
      <c r="P29" s="227"/>
      <c r="Q29" s="227"/>
      <c r="R29" s="227"/>
      <c r="S29" s="227"/>
      <c r="T29" s="227"/>
      <c r="U29" s="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145"/>
      <c r="B30" s="219" t="s">
        <v>22</v>
      </c>
      <c r="C30" s="50">
        <f>'Área proceso VIS'!C29-'Área proceso VIP'!C30</f>
        <v>8386</v>
      </c>
      <c r="D30" s="50">
        <f>'Área proceso VIS'!D29-'Área proceso VIP'!D30</f>
        <v>15587</v>
      </c>
      <c r="E30" s="50">
        <f>'Área proceso VIS'!E29-'Área proceso VIP'!E30</f>
        <v>30636</v>
      </c>
      <c r="F30" s="50">
        <f>'Área proceso VIS'!F29-'Área proceso VIP'!F30</f>
        <v>43855</v>
      </c>
      <c r="G30" s="293">
        <f>'Área proceso VIS'!G29-'Área proceso VIP'!G30</f>
        <v>174827</v>
      </c>
      <c r="H30" s="296">
        <f>'Área proceso VIS'!H29-'Área proceso VIP'!H30</f>
        <v>261601</v>
      </c>
      <c r="I30" s="295">
        <f t="shared" si="1"/>
        <v>49.634209818849499</v>
      </c>
      <c r="J30" s="52">
        <f t="shared" si="2"/>
        <v>149.63420981884948</v>
      </c>
      <c r="K30" s="52">
        <f t="shared" si="3"/>
        <v>298.64781666856686</v>
      </c>
      <c r="L30" s="147"/>
      <c r="M30" s="268"/>
      <c r="N30" s="264"/>
      <c r="O30" s="227"/>
      <c r="P30" s="227"/>
      <c r="Q30" s="227"/>
      <c r="R30" s="227"/>
      <c r="S30" s="227"/>
      <c r="T30" s="227"/>
      <c r="U30" s="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145"/>
      <c r="B31" s="219" t="s">
        <v>24</v>
      </c>
      <c r="C31" s="50">
        <f>'Área proceso VIS'!C30-'Área proceso VIP'!C31</f>
        <v>0</v>
      </c>
      <c r="D31" s="50">
        <f>'Área proceso VIS'!D30-'Área proceso VIP'!D31</f>
        <v>0</v>
      </c>
      <c r="E31" s="50">
        <f>'Área proceso VIS'!E30-'Área proceso VIP'!E31</f>
        <v>0</v>
      </c>
      <c r="F31" s="50">
        <f>'Área proceso VIS'!F30-'Área proceso VIP'!F31</f>
        <v>0</v>
      </c>
      <c r="G31" s="293">
        <f>'Área proceso VIS'!G30-'Área proceso VIP'!G31</f>
        <v>0</v>
      </c>
      <c r="H31" s="296">
        <f>'Área proceso VIS'!H30-'Área proceso VIP'!H31</f>
        <v>4652</v>
      </c>
      <c r="I31" s="295" t="str">
        <f t="shared" si="1"/>
        <v/>
      </c>
      <c r="J31" s="52" t="str">
        <f t="shared" si="2"/>
        <v/>
      </c>
      <c r="K31" s="52" t="str">
        <f t="shared" si="3"/>
        <v/>
      </c>
      <c r="L31" s="147"/>
      <c r="M31" s="268"/>
      <c r="N31" s="264"/>
      <c r="O31" s="227"/>
      <c r="P31" s="227"/>
      <c r="Q31" s="227"/>
      <c r="R31" s="227"/>
      <c r="S31" s="227"/>
      <c r="T31" s="227"/>
      <c r="U31" s="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145"/>
      <c r="B32" s="219" t="s">
        <v>17</v>
      </c>
      <c r="C32" s="50">
        <f>'Área proceso VIS'!C31-'Área proceso VIP'!C32</f>
        <v>425</v>
      </c>
      <c r="D32" s="50">
        <f>'Área proceso VIS'!D31-'Área proceso VIP'!D32</f>
        <v>430</v>
      </c>
      <c r="E32" s="50">
        <f>'Área proceso VIS'!E31-'Área proceso VIP'!E32</f>
        <v>0</v>
      </c>
      <c r="F32" s="50">
        <f>'Área proceso VIS'!F31-'Área proceso VIP'!F32</f>
        <v>14828</v>
      </c>
      <c r="G32" s="293">
        <f>'Área proceso VIS'!G31-'Área proceso VIP'!G32</f>
        <v>170</v>
      </c>
      <c r="H32" s="296">
        <f>'Área proceso VIS'!H31-'Área proceso VIP'!H32</f>
        <v>4990</v>
      </c>
      <c r="I32" s="295">
        <f t="shared" si="1"/>
        <v>2835.2941176470586</v>
      </c>
      <c r="J32" s="52">
        <f t="shared" si="2"/>
        <v>2935.2941176470586</v>
      </c>
      <c r="K32" s="52">
        <f t="shared" si="3"/>
        <v>-98.853520366873482</v>
      </c>
      <c r="L32" s="147"/>
      <c r="M32" s="268"/>
      <c r="N32" s="264"/>
      <c r="O32" s="227"/>
      <c r="P32" s="227"/>
      <c r="Q32" s="227"/>
      <c r="R32" s="227"/>
      <c r="S32" s="227"/>
      <c r="T32" s="227"/>
      <c r="U32" s="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145"/>
      <c r="B33" s="219" t="s">
        <v>12</v>
      </c>
      <c r="C33" s="50">
        <f>'Área proceso VIS'!C32-'Área proceso VIP'!C33</f>
        <v>667</v>
      </c>
      <c r="D33" s="50">
        <f>'Área proceso VIS'!D32-'Área proceso VIP'!D33</f>
        <v>666</v>
      </c>
      <c r="E33" s="50">
        <f>'Área proceso VIS'!E32-'Área proceso VIP'!E33</f>
        <v>555</v>
      </c>
      <c r="F33" s="50">
        <f>'Área proceso VIS'!F32-'Área proceso VIP'!F33</f>
        <v>49400</v>
      </c>
      <c r="G33" s="293">
        <f>'Área proceso VIS'!G32-'Área proceso VIP'!G33</f>
        <v>87498</v>
      </c>
      <c r="H33" s="296">
        <f>'Área proceso VIS'!H32-'Área proceso VIP'!H33</f>
        <v>164231</v>
      </c>
      <c r="I33" s="295">
        <f t="shared" si="1"/>
        <v>87.696861642551838</v>
      </c>
      <c r="J33" s="52">
        <f t="shared" si="2"/>
        <v>187.69686164255182</v>
      </c>
      <c r="K33" s="52">
        <f t="shared" si="3"/>
        <v>77.121457489878551</v>
      </c>
      <c r="L33" s="147"/>
      <c r="M33" s="268"/>
      <c r="N33" s="264"/>
      <c r="O33" s="227"/>
      <c r="P33" s="227"/>
      <c r="Q33" s="227"/>
      <c r="R33" s="227"/>
      <c r="S33" s="227"/>
      <c r="T33" s="227"/>
      <c r="U33" s="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145"/>
      <c r="B34" s="219" t="s">
        <v>16</v>
      </c>
      <c r="C34" s="50">
        <f>'Área proceso VIS'!C33-'Área proceso VIP'!C34</f>
        <v>30510</v>
      </c>
      <c r="D34" s="50">
        <f>'Área proceso VIS'!D33-'Área proceso VIP'!D34</f>
        <v>63962</v>
      </c>
      <c r="E34" s="50">
        <f>'Área proceso VIS'!E33-'Área proceso VIP'!E34</f>
        <v>0</v>
      </c>
      <c r="F34" s="50">
        <f>'Área proceso VIS'!F33-'Área proceso VIP'!F34</f>
        <v>721</v>
      </c>
      <c r="G34" s="293">
        <f>'Área proceso VIS'!G33-'Área proceso VIP'!G34</f>
        <v>48476</v>
      </c>
      <c r="H34" s="296">
        <f>'Área proceso VIS'!H33-'Área proceso VIP'!H34</f>
        <v>146506</v>
      </c>
      <c r="I34" s="295">
        <f t="shared" si="1"/>
        <v>202.22378084000331</v>
      </c>
      <c r="J34" s="52">
        <f t="shared" si="2"/>
        <v>302.22378084000331</v>
      </c>
      <c r="K34" s="52">
        <f>IF(OR(OR(F34=0,G34=0),G34=""),"",(G34/F34-1)*100)</f>
        <v>6623.4396671289869</v>
      </c>
      <c r="L34" s="147"/>
      <c r="M34" s="8"/>
      <c r="N34" s="264"/>
      <c r="O34" s="227"/>
      <c r="P34" s="227"/>
      <c r="Q34" s="227"/>
      <c r="R34" s="227"/>
      <c r="S34" s="227"/>
      <c r="T34" s="192"/>
      <c r="U34" s="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145"/>
      <c r="B35" s="219" t="s">
        <v>206</v>
      </c>
      <c r="C35" s="50">
        <f>'Área proceso VIS'!C34-'Área proceso VIP'!C35</f>
        <v>86515</v>
      </c>
      <c r="D35" s="50">
        <f>'Área proceso VIS'!D34-'Área proceso VIP'!D35</f>
        <v>71343</v>
      </c>
      <c r="E35" s="50">
        <f>'Área proceso VIS'!E34-'Área proceso VIP'!E35</f>
        <v>9491</v>
      </c>
      <c r="F35" s="50">
        <f>'Área proceso VIS'!F34-'Área proceso VIP'!F35</f>
        <v>92177</v>
      </c>
      <c r="G35" s="293">
        <f>'Área proceso VIS'!G34-'Área proceso VIP'!G35</f>
        <v>56295</v>
      </c>
      <c r="H35" s="296">
        <f>'Área proceso VIS'!H34-'Área proceso VIP'!H35</f>
        <v>109701</v>
      </c>
      <c r="I35" s="295">
        <f t="shared" ref="I35" si="4">IF(OR(OR(H35=0,G35=0),H35=""),"",(H35/G35-1)*100)</f>
        <v>94.86810551558753</v>
      </c>
      <c r="J35" s="52">
        <f t="shared" ref="J35" si="5">IF(OR(OR(H35=0,G35=0),H35=""),"",H35/G35*100)</f>
        <v>194.86810551558753</v>
      </c>
      <c r="K35" s="52">
        <f>IF(OR(OR(F35=0,G35=0),G35=""),"",(G35/F35-1)*100)</f>
        <v>-38.927281208978378</v>
      </c>
      <c r="L35" s="147"/>
      <c r="M35" s="268"/>
      <c r="N35" s="264"/>
      <c r="O35" s="227"/>
      <c r="P35" s="227"/>
      <c r="Q35" s="227"/>
      <c r="R35" s="227"/>
      <c r="S35" s="227"/>
      <c r="T35" s="227"/>
      <c r="U35" s="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14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147"/>
      <c r="M36" s="8"/>
      <c r="N36" s="8"/>
      <c r="O36" s="192"/>
      <c r="P36" s="192"/>
      <c r="Q36" s="192"/>
      <c r="R36" s="192"/>
      <c r="S36" s="192"/>
      <c r="T36" s="192"/>
      <c r="U36" s="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145"/>
      <c r="B37" s="41" t="s">
        <v>3</v>
      </c>
      <c r="C37" s="59"/>
      <c r="D37" s="60">
        <f>IF(OR(OR(D16=0,C16=0),D16=""),"",(D16/C16-1)*100)</f>
        <v>43.513397309716083</v>
      </c>
      <c r="E37" s="60">
        <f>IF(OR(OR(E16=0,D16=0),E16=""),"",(E16/D16-1)*100)</f>
        <v>-66.930388776117454</v>
      </c>
      <c r="F37" s="60">
        <f>IF(OR(OR(F16=0,E16=0),F16=""),"",(F16/E16-1)*100)</f>
        <v>375.65788662779943</v>
      </c>
      <c r="G37" s="60">
        <f>IF(OR(OR(G16=0,F16=0),G16=""),"",(G16/F16-1)*100)</f>
        <v>83.499479147771737</v>
      </c>
      <c r="H37" s="291">
        <f>IF(OR(OR(H16=0,G16=0),H16=""),"",(H16/G16-1)*100)</f>
        <v>39.202949153092881</v>
      </c>
      <c r="I37" s="62"/>
      <c r="J37" s="62"/>
      <c r="K37" s="62"/>
      <c r="L37" s="147"/>
      <c r="M37" s="8"/>
      <c r="N37" s="8"/>
      <c r="O37" s="192"/>
      <c r="P37" s="192"/>
      <c r="Q37" s="192"/>
      <c r="R37" s="192"/>
      <c r="S37" s="192"/>
      <c r="T37" s="192"/>
      <c r="U37" s="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2.75" customHeight="1" x14ac:dyDescent="0.2">
      <c r="A38" s="145"/>
      <c r="C38" s="64"/>
      <c r="D38" s="64"/>
      <c r="E38" s="64"/>
      <c r="F38" s="64"/>
      <c r="G38" s="64"/>
      <c r="H38" s="64"/>
      <c r="I38" s="62"/>
      <c r="J38" s="62"/>
      <c r="K38" s="62"/>
      <c r="L38" s="147"/>
      <c r="M38" s="8"/>
      <c r="N38" s="8"/>
      <c r="O38" s="192"/>
      <c r="P38" s="192"/>
      <c r="Q38" s="192"/>
      <c r="R38" s="192"/>
      <c r="S38" s="192"/>
      <c r="T38" s="192"/>
      <c r="U38" s="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3" customFormat="1" ht="12.75" customHeight="1" x14ac:dyDescent="0.2">
      <c r="A39" s="148"/>
      <c r="B39" s="44" t="s">
        <v>68</v>
      </c>
      <c r="C39" s="282">
        <f t="shared" ref="C39:H39" si="6">SUM(C40:C51)</f>
        <v>556479</v>
      </c>
      <c r="D39" s="282">
        <f t="shared" si="6"/>
        <v>745390</v>
      </c>
      <c r="E39" s="282">
        <f t="shared" si="6"/>
        <v>535307</v>
      </c>
      <c r="F39" s="282">
        <f t="shared" si="6"/>
        <v>675517</v>
      </c>
      <c r="G39" s="292">
        <f t="shared" si="6"/>
        <v>845255</v>
      </c>
      <c r="H39" s="287">
        <f t="shared" si="6"/>
        <v>1000900</v>
      </c>
      <c r="I39" s="294">
        <f>IF(OR(OR(H39=0,G39=0),H39=""),"",(H39/G39-1)*100)</f>
        <v>18.413969748774029</v>
      </c>
      <c r="J39" s="289">
        <f>IF(OR(OR(H39=0,G39=0),H39=""),"",H39/G39*100)</f>
        <v>118.41396974877402</v>
      </c>
      <c r="K39" s="289">
        <f>IF(OR(OR(F39=0,G39=0),G39=""),"",(G39/F39-1)*100)</f>
        <v>25.127124854000705</v>
      </c>
      <c r="L39" s="298"/>
      <c r="M39" s="264"/>
      <c r="N39" s="264"/>
      <c r="O39" s="264"/>
      <c r="P39" s="264"/>
      <c r="Q39" s="264"/>
      <c r="R39" s="264"/>
      <c r="S39" s="264"/>
      <c r="T39" s="264"/>
      <c r="U39" s="264"/>
    </row>
    <row r="40" spans="1:38" s="63" customFormat="1" ht="12.75" customHeight="1" x14ac:dyDescent="0.2">
      <c r="A40" s="148"/>
      <c r="B40" s="219" t="s">
        <v>55</v>
      </c>
      <c r="C40" s="50">
        <f>'Área proceso VIS'!C39-'Área proceso VIP'!C40</f>
        <v>581</v>
      </c>
      <c r="D40" s="50">
        <f>'Área proceso VIS'!D39-'Área proceso VIP'!D40</f>
        <v>15063</v>
      </c>
      <c r="E40" s="50">
        <f>'Área proceso VIS'!E39-'Área proceso VIP'!E40</f>
        <v>0</v>
      </c>
      <c r="F40" s="50">
        <f>'Área proceso VIS'!F39-'Área proceso VIP'!F40</f>
        <v>12213</v>
      </c>
      <c r="G40" s="293">
        <f>'Área proceso VIS'!G39-'Área proceso VIP'!G40</f>
        <v>65036</v>
      </c>
      <c r="H40" s="296">
        <f>'Área proceso VIS'!H39-'Área proceso VIP'!H40</f>
        <v>15484</v>
      </c>
      <c r="I40" s="295">
        <f t="shared" ref="I40:I51" si="7">IF(OR(OR(H40=0,G40=0),H40=""),"",(H40/G40-1)*100)</f>
        <v>-76.191647702810755</v>
      </c>
      <c r="J40" s="52">
        <f t="shared" ref="J40:J51" si="8">IF(OR(OR(H40=0,G40=0),H40=""),"",H40/G40*100)</f>
        <v>23.808352297189252</v>
      </c>
      <c r="K40" s="52">
        <f t="shared" ref="K40:K51" si="9">IF(OR(OR(F40=0,G40=0),G40=""),"",(G40/F40-1)*100)</f>
        <v>432.51453369360513</v>
      </c>
      <c r="L40" s="149"/>
      <c r="M40" s="264"/>
      <c r="N40" s="264"/>
      <c r="O40" s="264"/>
      <c r="P40" s="264"/>
      <c r="Q40" s="264"/>
      <c r="R40" s="264"/>
      <c r="S40" s="264"/>
      <c r="T40" s="264"/>
      <c r="U40" s="264"/>
    </row>
    <row r="41" spans="1:38" s="63" customFormat="1" ht="12.75" customHeight="1" x14ac:dyDescent="0.2">
      <c r="A41" s="148"/>
      <c r="B41" s="219" t="s">
        <v>56</v>
      </c>
      <c r="C41" s="50">
        <f>'Área proceso VIS'!C40-'Área proceso VIP'!C41</f>
        <v>10444</v>
      </c>
      <c r="D41" s="50">
        <f>'Área proceso VIS'!D40-'Área proceso VIP'!D41</f>
        <v>28202</v>
      </c>
      <c r="E41" s="50">
        <f>'Área proceso VIS'!E40-'Área proceso VIP'!E41</f>
        <v>0</v>
      </c>
      <c r="F41" s="50">
        <f>'Área proceso VIS'!F40-'Área proceso VIP'!F41</f>
        <v>76932</v>
      </c>
      <c r="G41" s="293">
        <f>'Área proceso VIS'!G40-'Área proceso VIP'!G41</f>
        <v>34093</v>
      </c>
      <c r="H41" s="296">
        <f>'Área proceso VIS'!H40-'Área proceso VIP'!H41</f>
        <v>110213</v>
      </c>
      <c r="I41" s="295">
        <f t="shared" si="7"/>
        <v>223.27163933945386</v>
      </c>
      <c r="J41" s="52">
        <f t="shared" si="8"/>
        <v>323.27163933945388</v>
      </c>
      <c r="K41" s="52">
        <f t="shared" si="9"/>
        <v>-55.684240628087146</v>
      </c>
      <c r="L41" s="149"/>
      <c r="M41" s="264"/>
      <c r="N41" s="264"/>
      <c r="O41" s="264"/>
      <c r="P41" s="264"/>
      <c r="Q41" s="264"/>
      <c r="R41" s="264"/>
      <c r="S41" s="264"/>
      <c r="T41" s="264"/>
      <c r="U41" s="264"/>
    </row>
    <row r="42" spans="1:38" s="63" customFormat="1" ht="12.75" customHeight="1" x14ac:dyDescent="0.2">
      <c r="A42" s="148"/>
      <c r="B42" s="219" t="s">
        <v>57</v>
      </c>
      <c r="C42" s="50">
        <f>'Área proceso VIS'!C41-'Área proceso VIP'!C42</f>
        <v>0</v>
      </c>
      <c r="D42" s="50">
        <f>'Área proceso VIS'!D41-'Área proceso VIP'!D42</f>
        <v>0</v>
      </c>
      <c r="E42" s="50">
        <f>'Área proceso VIS'!E41-'Área proceso VIP'!E42</f>
        <v>60</v>
      </c>
      <c r="F42" s="50">
        <f>'Área proceso VIS'!F41-'Área proceso VIP'!F42</f>
        <v>60</v>
      </c>
      <c r="G42" s="293">
        <f>'Área proceso VIS'!G41-'Área proceso VIP'!G42</f>
        <v>0</v>
      </c>
      <c r="H42" s="296">
        <f>'Área proceso VIS'!H41-'Área proceso VIP'!H42</f>
        <v>303</v>
      </c>
      <c r="I42" s="295" t="str">
        <f t="shared" si="7"/>
        <v/>
      </c>
      <c r="J42" s="52" t="str">
        <f t="shared" si="8"/>
        <v/>
      </c>
      <c r="K42" s="52" t="str">
        <f t="shared" si="9"/>
        <v/>
      </c>
      <c r="L42" s="149"/>
      <c r="M42" s="264"/>
      <c r="N42" s="264"/>
      <c r="O42" s="264"/>
      <c r="P42" s="264"/>
      <c r="Q42" s="264"/>
      <c r="R42" s="264"/>
      <c r="S42" s="264"/>
      <c r="T42" s="264"/>
      <c r="U42" s="264"/>
    </row>
    <row r="43" spans="1:38" s="63" customFormat="1" ht="12.75" customHeight="1" x14ac:dyDescent="0.2">
      <c r="A43" s="148"/>
      <c r="B43" s="219" t="s">
        <v>58</v>
      </c>
      <c r="C43" s="50">
        <f>'Área proceso VIS'!C42-'Área proceso VIP'!C43</f>
        <v>17327</v>
      </c>
      <c r="D43" s="50">
        <f>'Área proceso VIS'!D42-'Área proceso VIP'!D43</f>
        <v>17189</v>
      </c>
      <c r="E43" s="50">
        <f>'Área proceso VIS'!E42-'Área proceso VIP'!E43</f>
        <v>17184</v>
      </c>
      <c r="F43" s="50">
        <f>'Área proceso VIS'!F42-'Área proceso VIP'!F43</f>
        <v>3661</v>
      </c>
      <c r="G43" s="293">
        <f>'Área proceso VIS'!G42-'Área proceso VIP'!G43</f>
        <v>1381</v>
      </c>
      <c r="H43" s="296">
        <f>'Área proceso VIS'!H42-'Área proceso VIP'!H43</f>
        <v>1799</v>
      </c>
      <c r="I43" s="295">
        <f t="shared" si="7"/>
        <v>30.267921795800135</v>
      </c>
      <c r="J43" s="52">
        <f t="shared" si="8"/>
        <v>130.26792179580013</v>
      </c>
      <c r="K43" s="52">
        <f t="shared" si="9"/>
        <v>-62.278066102157879</v>
      </c>
      <c r="L43" s="149"/>
      <c r="M43" s="264"/>
      <c r="N43" s="264"/>
      <c r="O43" s="264"/>
      <c r="P43" s="264"/>
      <c r="Q43" s="264"/>
      <c r="R43" s="264"/>
      <c r="S43" s="264"/>
      <c r="T43" s="264"/>
      <c r="U43" s="264"/>
    </row>
    <row r="44" spans="1:38" s="63" customFormat="1" ht="12.75" customHeight="1" x14ac:dyDescent="0.2">
      <c r="A44" s="148"/>
      <c r="B44" s="219" t="s">
        <v>59</v>
      </c>
      <c r="C44" s="50">
        <f>'Área proceso VIS'!C43-'Área proceso VIP'!C44</f>
        <v>2112</v>
      </c>
      <c r="D44" s="50">
        <f>'Área proceso VIS'!D43-'Área proceso VIP'!D44</f>
        <v>6591</v>
      </c>
      <c r="E44" s="50">
        <f>'Área proceso VIS'!E43-'Área proceso VIP'!E44</f>
        <v>2014</v>
      </c>
      <c r="F44" s="50">
        <f>'Área proceso VIS'!F43-'Área proceso VIP'!F44</f>
        <v>1798</v>
      </c>
      <c r="G44" s="293">
        <f>'Área proceso VIS'!G43-'Área proceso VIP'!G44</f>
        <v>15719</v>
      </c>
      <c r="H44" s="296">
        <f>'Área proceso VIS'!H43-'Área proceso VIP'!H44</f>
        <v>16572</v>
      </c>
      <c r="I44" s="295">
        <f t="shared" si="7"/>
        <v>5.4265538520262169</v>
      </c>
      <c r="J44" s="52">
        <f t="shared" si="8"/>
        <v>105.42655385202622</v>
      </c>
      <c r="K44" s="52">
        <f t="shared" si="9"/>
        <v>774.24916573971086</v>
      </c>
      <c r="L44" s="149"/>
      <c r="M44" s="264"/>
      <c r="N44" s="264"/>
      <c r="O44" s="264"/>
      <c r="P44" s="264"/>
      <c r="Q44" s="264"/>
      <c r="R44" s="264"/>
      <c r="S44" s="264"/>
      <c r="T44" s="264"/>
      <c r="U44" s="264"/>
    </row>
    <row r="45" spans="1:38" s="63" customFormat="1" ht="12.75" customHeight="1" x14ac:dyDescent="0.2">
      <c r="A45" s="148"/>
      <c r="B45" s="219" t="s">
        <v>60</v>
      </c>
      <c r="C45" s="50">
        <f>'Área proceso VIS'!C44-'Área proceso VIP'!C45</f>
        <v>23510</v>
      </c>
      <c r="D45" s="50">
        <f>'Área proceso VIS'!D44-'Área proceso VIP'!D45</f>
        <v>37968</v>
      </c>
      <c r="E45" s="50">
        <f>'Área proceso VIS'!E44-'Área proceso VIP'!E45</f>
        <v>9660</v>
      </c>
      <c r="F45" s="50">
        <f>'Área proceso VIS'!F44-'Área proceso VIP'!F45</f>
        <v>16298</v>
      </c>
      <c r="G45" s="293">
        <f>'Área proceso VIS'!G44-'Área proceso VIP'!G45</f>
        <v>18753</v>
      </c>
      <c r="H45" s="296">
        <f>'Área proceso VIS'!H44-'Área proceso VIP'!H45</f>
        <v>13376</v>
      </c>
      <c r="I45" s="295">
        <f t="shared" si="7"/>
        <v>-28.672745694022296</v>
      </c>
      <c r="J45" s="52">
        <f t="shared" si="8"/>
        <v>71.327254305977704</v>
      </c>
      <c r="K45" s="52">
        <f t="shared" si="9"/>
        <v>15.063197938397344</v>
      </c>
      <c r="L45" s="149"/>
      <c r="M45" s="264"/>
      <c r="N45" s="264"/>
      <c r="O45" s="264"/>
      <c r="P45" s="264"/>
      <c r="Q45" s="264"/>
      <c r="R45" s="264"/>
      <c r="S45" s="264"/>
      <c r="T45" s="264"/>
      <c r="U45" s="264"/>
    </row>
    <row r="46" spans="1:38" s="63" customFormat="1" ht="12.75" customHeight="1" x14ac:dyDescent="0.2">
      <c r="A46" s="148"/>
      <c r="B46" s="219" t="s">
        <v>61</v>
      </c>
      <c r="C46" s="50">
        <f>'Área proceso VIS'!C45-'Área proceso VIP'!C46</f>
        <v>50</v>
      </c>
      <c r="D46" s="50">
        <f>'Área proceso VIS'!D45-'Área proceso VIP'!D46</f>
        <v>0</v>
      </c>
      <c r="E46" s="50">
        <f>'Área proceso VIS'!E45-'Área proceso VIP'!E46</f>
        <v>0</v>
      </c>
      <c r="F46" s="50">
        <f>'Área proceso VIS'!F45-'Área proceso VIP'!F46</f>
        <v>4110</v>
      </c>
      <c r="G46" s="293">
        <f>'Área proceso VIS'!G45-'Área proceso VIP'!G46</f>
        <v>9590</v>
      </c>
      <c r="H46" s="296">
        <f>'Área proceso VIS'!H45-'Área proceso VIP'!H46</f>
        <v>18556</v>
      </c>
      <c r="I46" s="295">
        <f>IF(OR(OR(H46=0,G46=0),H46=""),"",(H46/G46-1)*100)</f>
        <v>93.49322210636079</v>
      </c>
      <c r="J46" s="52">
        <f t="shared" si="8"/>
        <v>193.4932221063608</v>
      </c>
      <c r="K46" s="52">
        <f t="shared" si="9"/>
        <v>133.33333333333334</v>
      </c>
      <c r="L46" s="149"/>
      <c r="M46" s="264"/>
      <c r="N46" s="264"/>
      <c r="O46" s="264"/>
      <c r="P46" s="264"/>
      <c r="Q46" s="264"/>
      <c r="R46" s="264"/>
      <c r="S46" s="264"/>
      <c r="T46" s="264"/>
      <c r="U46" s="264"/>
    </row>
    <row r="47" spans="1:38" s="63" customFormat="1" ht="12.75" customHeight="1" x14ac:dyDescent="0.2">
      <c r="A47" s="148"/>
      <c r="B47" s="219" t="s">
        <v>62</v>
      </c>
      <c r="C47" s="50">
        <f>'Área proceso VIS'!C46-'Área proceso VIP'!C47</f>
        <v>170310</v>
      </c>
      <c r="D47" s="50">
        <f>'Área proceso VIS'!D46-'Área proceso VIP'!D47</f>
        <v>170330</v>
      </c>
      <c r="E47" s="50">
        <f>'Área proceso VIS'!E46-'Área proceso VIP'!E47</f>
        <v>226198</v>
      </c>
      <c r="F47" s="50">
        <f>'Área proceso VIS'!F46-'Área proceso VIP'!F47</f>
        <v>176656</v>
      </c>
      <c r="G47" s="293">
        <f>'Área proceso VIS'!G46-'Área proceso VIP'!G47</f>
        <v>242880</v>
      </c>
      <c r="H47" s="296">
        <f>'Área proceso VIS'!H46-'Área proceso VIP'!H47</f>
        <v>319771</v>
      </c>
      <c r="I47" s="295">
        <f t="shared" si="7"/>
        <v>31.658020421607368</v>
      </c>
      <c r="J47" s="52">
        <f t="shared" si="8"/>
        <v>131.65802042160738</v>
      </c>
      <c r="K47" s="52">
        <f t="shared" si="9"/>
        <v>37.487546417896937</v>
      </c>
      <c r="L47" s="149"/>
      <c r="M47" s="264"/>
      <c r="N47" s="264"/>
      <c r="O47" s="264"/>
      <c r="P47" s="264"/>
      <c r="Q47" s="264"/>
      <c r="R47" s="264"/>
      <c r="S47" s="264"/>
      <c r="T47" s="264"/>
      <c r="U47" s="264"/>
    </row>
    <row r="48" spans="1:38" s="63" customFormat="1" ht="12.75" customHeight="1" x14ac:dyDescent="0.2">
      <c r="A48" s="148"/>
      <c r="B48" s="219" t="s">
        <v>63</v>
      </c>
      <c r="C48" s="50">
        <f>'Área proceso VIS'!C47-'Área proceso VIP'!C48</f>
        <v>6690</v>
      </c>
      <c r="D48" s="50">
        <f>'Área proceso VIS'!D47-'Área proceso VIP'!D48</f>
        <v>26256</v>
      </c>
      <c r="E48" s="50">
        <f>'Área proceso VIS'!E47-'Área proceso VIP'!E48</f>
        <v>26048</v>
      </c>
      <c r="F48" s="50">
        <f>'Área proceso VIS'!F47-'Área proceso VIP'!F48</f>
        <v>10282</v>
      </c>
      <c r="G48" s="293">
        <f>'Área proceso VIS'!G47-'Área proceso VIP'!G48</f>
        <v>33400</v>
      </c>
      <c r="H48" s="296">
        <f>'Área proceso VIS'!H47-'Área proceso VIP'!H48</f>
        <v>66955</v>
      </c>
      <c r="I48" s="295">
        <f t="shared" si="7"/>
        <v>100.46407185628743</v>
      </c>
      <c r="J48" s="52">
        <f t="shared" si="8"/>
        <v>200.46407185628743</v>
      </c>
      <c r="K48" s="52">
        <f t="shared" si="9"/>
        <v>224.83952538416651</v>
      </c>
      <c r="L48" s="149"/>
      <c r="M48" s="264"/>
      <c r="N48" s="264"/>
      <c r="O48" s="264"/>
      <c r="P48" s="264"/>
      <c r="Q48" s="264"/>
      <c r="R48" s="264"/>
      <c r="S48" s="264"/>
      <c r="T48" s="264"/>
      <c r="U48" s="264"/>
    </row>
    <row r="49" spans="1:21" s="63" customFormat="1" ht="12.75" customHeight="1" x14ac:dyDescent="0.2">
      <c r="A49" s="148"/>
      <c r="B49" s="219" t="s">
        <v>64</v>
      </c>
      <c r="C49" s="50">
        <f>'Área proceso VIS'!C48-'Área proceso VIP'!C49</f>
        <v>262676</v>
      </c>
      <c r="D49" s="50">
        <f>'Área proceso VIS'!D48-'Área proceso VIP'!D49</f>
        <v>375817</v>
      </c>
      <c r="E49" s="50">
        <f>'Área proceso VIS'!E48-'Área proceso VIP'!E49</f>
        <v>254143</v>
      </c>
      <c r="F49" s="50">
        <f>'Área proceso VIS'!F48-'Área proceso VIP'!F49</f>
        <v>280090</v>
      </c>
      <c r="G49" s="293">
        <f>'Área proceso VIS'!G48-'Área proceso VIP'!G49</f>
        <v>193061</v>
      </c>
      <c r="H49" s="296">
        <f>'Área proceso VIS'!H48-'Área proceso VIP'!H49</f>
        <v>215951</v>
      </c>
      <c r="I49" s="295">
        <f t="shared" si="7"/>
        <v>11.856356281175383</v>
      </c>
      <c r="J49" s="52">
        <f t="shared" si="8"/>
        <v>111.85635628117538</v>
      </c>
      <c r="K49" s="52">
        <f t="shared" si="9"/>
        <v>-31.071798350530187</v>
      </c>
      <c r="L49" s="149"/>
      <c r="M49" s="264"/>
      <c r="N49" s="264"/>
      <c r="O49" s="264"/>
      <c r="P49" s="264"/>
      <c r="Q49" s="264"/>
      <c r="R49" s="264"/>
      <c r="S49" s="264"/>
      <c r="T49" s="264"/>
      <c r="U49" s="264"/>
    </row>
    <row r="50" spans="1:21" s="63" customFormat="1" ht="12.75" customHeight="1" x14ac:dyDescent="0.2">
      <c r="A50" s="148"/>
      <c r="B50" s="219" t="s">
        <v>65</v>
      </c>
      <c r="C50" s="50">
        <f>'Área proceso VIS'!C49-'Área proceso VIP'!C50</f>
        <v>0</v>
      </c>
      <c r="D50" s="50">
        <f>'Área proceso VIS'!D49-'Área proceso VIP'!D50</f>
        <v>0</v>
      </c>
      <c r="E50" s="50">
        <f>'Área proceso VIS'!E49-'Área proceso VIP'!E50</f>
        <v>0</v>
      </c>
      <c r="F50" s="50">
        <f>'Área proceso VIS'!F49-'Área proceso VIP'!F50</f>
        <v>0</v>
      </c>
      <c r="G50" s="293">
        <f>'Área proceso VIS'!G49-'Área proceso VIP'!G50</f>
        <v>0</v>
      </c>
      <c r="H50" s="296">
        <f>'Área proceso VIS'!H49-'Área proceso VIP'!H50</f>
        <v>5600</v>
      </c>
      <c r="I50" s="295" t="str">
        <f t="shared" si="7"/>
        <v/>
      </c>
      <c r="J50" s="52" t="str">
        <f t="shared" si="8"/>
        <v/>
      </c>
      <c r="K50" s="52" t="str">
        <f t="shared" si="9"/>
        <v/>
      </c>
      <c r="L50" s="149"/>
      <c r="M50" s="264"/>
      <c r="N50" s="264"/>
      <c r="O50" s="264"/>
      <c r="P50" s="264"/>
      <c r="Q50" s="264"/>
      <c r="R50" s="264"/>
      <c r="S50" s="264"/>
      <c r="T50" s="264"/>
      <c r="U50" s="264"/>
    </row>
    <row r="51" spans="1:21" s="63" customFormat="1" ht="12.75" customHeight="1" x14ac:dyDescent="0.2">
      <c r="A51" s="148"/>
      <c r="B51" s="219" t="s">
        <v>66</v>
      </c>
      <c r="C51" s="50">
        <f>'Área proceso VIS'!C50-'Área proceso VIP'!C51</f>
        <v>62779</v>
      </c>
      <c r="D51" s="50">
        <f>'Área proceso VIS'!D50-'Área proceso VIP'!D51</f>
        <v>67974</v>
      </c>
      <c r="E51" s="50">
        <f>'Área proceso VIS'!E50-'Área proceso VIP'!E51</f>
        <v>0</v>
      </c>
      <c r="F51" s="50">
        <f>'Área proceso VIS'!F50-'Área proceso VIP'!F51</f>
        <v>93417</v>
      </c>
      <c r="G51" s="293">
        <f>'Área proceso VIS'!G50-'Área proceso VIP'!G51</f>
        <v>231342</v>
      </c>
      <c r="H51" s="296">
        <f>'Área proceso VIS'!H50-'Área proceso VIP'!H51</f>
        <v>216320</v>
      </c>
      <c r="I51" s="295">
        <f t="shared" si="7"/>
        <v>-6.493416673150576</v>
      </c>
      <c r="J51" s="52">
        <f t="shared" si="8"/>
        <v>93.506583326849423</v>
      </c>
      <c r="K51" s="52">
        <f t="shared" si="9"/>
        <v>147.64443302610871</v>
      </c>
      <c r="L51" s="149"/>
      <c r="M51" s="264"/>
      <c r="N51" s="264"/>
      <c r="O51" s="264"/>
      <c r="P51" s="264"/>
      <c r="Q51" s="264"/>
      <c r="R51" s="264"/>
      <c r="S51" s="264"/>
      <c r="T51" s="264"/>
      <c r="U51" s="264"/>
    </row>
    <row r="52" spans="1:21" s="63" customFormat="1" ht="12.75" customHeight="1" x14ac:dyDescent="0.25">
      <c r="A52" s="148"/>
      <c r="C52" s="70"/>
      <c r="D52" s="70"/>
      <c r="E52" s="70"/>
      <c r="F52" s="71"/>
      <c r="G52" s="71"/>
      <c r="H52" s="71"/>
      <c r="I52" s="72"/>
      <c r="J52" s="72"/>
      <c r="L52" s="149"/>
      <c r="M52" s="264"/>
      <c r="N52" s="264"/>
      <c r="O52" s="264"/>
      <c r="P52" s="264"/>
      <c r="Q52" s="264"/>
      <c r="R52" s="264"/>
      <c r="S52" s="264"/>
      <c r="T52" s="264"/>
      <c r="U52" s="264"/>
    </row>
    <row r="53" spans="1:21" s="63" customFormat="1" ht="12.75" customHeight="1" x14ac:dyDescent="0.2">
      <c r="A53" s="148"/>
      <c r="B53" s="41" t="s">
        <v>3</v>
      </c>
      <c r="C53" s="73"/>
      <c r="D53" s="60">
        <f>IF(OR(OR(D39=0,C39=0),D39=""),"",(D39/C39-1)*100)</f>
        <v>33.947552378436562</v>
      </c>
      <c r="E53" s="60">
        <f>IF(OR(OR(E39=0,D39=0),E39=""),"",(E39/D39-1)*100)</f>
        <v>-28.184306202122379</v>
      </c>
      <c r="F53" s="60">
        <f>IF(OR(OR(F39=0,E39=0),F39=""),"",(F39/E39-1)*100)</f>
        <v>26.192446577384576</v>
      </c>
      <c r="G53" s="60">
        <f>IF(OR(OR(G39=0,F39=0),G39=""),"",(G39/F39-1)*100)</f>
        <v>25.127124854000705</v>
      </c>
      <c r="H53" s="297">
        <f>IF(OR(OR(H39=0,G39=0),H39=""),"",(H39/G39-1)*100)</f>
        <v>18.413969748774029</v>
      </c>
      <c r="I53" s="72"/>
      <c r="J53" s="72"/>
      <c r="L53" s="149"/>
      <c r="M53" s="264"/>
      <c r="N53" s="264"/>
      <c r="O53" s="264"/>
      <c r="P53" s="264"/>
      <c r="Q53" s="264"/>
      <c r="R53" s="264"/>
      <c r="S53" s="264"/>
      <c r="T53" s="264"/>
      <c r="U53" s="264"/>
    </row>
    <row r="54" spans="1:21" s="63" customFormat="1" ht="12.75" customHeight="1" x14ac:dyDescent="0.25">
      <c r="A54" s="148"/>
      <c r="C54" s="70"/>
      <c r="D54" s="70"/>
      <c r="E54" s="70"/>
      <c r="F54" s="71"/>
      <c r="G54" s="71"/>
      <c r="H54" s="71"/>
      <c r="I54" s="72"/>
      <c r="J54" s="72"/>
      <c r="L54" s="149"/>
      <c r="M54" s="264"/>
      <c r="N54" s="264"/>
      <c r="O54" s="264"/>
      <c r="P54" s="264"/>
      <c r="Q54" s="264"/>
      <c r="R54" s="264"/>
      <c r="S54" s="264"/>
      <c r="T54" s="264"/>
      <c r="U54" s="264"/>
    </row>
    <row r="55" spans="1:21" s="63" customFormat="1" x14ac:dyDescent="0.25">
      <c r="A55" s="148"/>
      <c r="C55" s="70"/>
      <c r="D55" s="70"/>
      <c r="E55" s="70"/>
      <c r="F55" s="71"/>
      <c r="G55" s="71"/>
      <c r="H55" s="71"/>
      <c r="I55" s="72"/>
      <c r="J55" s="72"/>
      <c r="L55" s="149"/>
      <c r="M55" s="264"/>
      <c r="N55" s="264"/>
      <c r="O55" s="264"/>
      <c r="P55" s="264"/>
      <c r="Q55" s="264"/>
      <c r="R55" s="264"/>
      <c r="S55" s="264"/>
      <c r="T55" s="264"/>
      <c r="U55" s="264"/>
    </row>
    <row r="56" spans="1:21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  <c r="M56" s="264"/>
      <c r="N56" s="264"/>
      <c r="O56" s="264"/>
      <c r="P56" s="264"/>
      <c r="Q56" s="264"/>
      <c r="R56" s="264"/>
      <c r="S56" s="264"/>
      <c r="T56" s="264"/>
      <c r="U56" s="264"/>
    </row>
    <row r="57" spans="1:21" s="63" customFormat="1" x14ac:dyDescent="0.2">
      <c r="A57" s="255" t="s">
        <v>168</v>
      </c>
      <c r="C57" s="70"/>
      <c r="D57" s="70"/>
      <c r="E57" s="70"/>
      <c r="F57" s="71"/>
      <c r="G57" s="71"/>
      <c r="H57" s="71"/>
      <c r="I57" s="72"/>
      <c r="J57" s="72"/>
      <c r="L57" s="149"/>
      <c r="M57" s="264"/>
      <c r="N57" s="264"/>
      <c r="O57" s="264"/>
      <c r="P57" s="264"/>
      <c r="Q57" s="264"/>
      <c r="R57" s="264"/>
      <c r="S57" s="264"/>
      <c r="T57" s="264"/>
      <c r="U57" s="264"/>
    </row>
    <row r="58" spans="1:21" s="63" customFormat="1" ht="14.25" customHeigh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49"/>
      <c r="M58" s="264"/>
      <c r="N58" s="264"/>
      <c r="O58" s="264"/>
      <c r="P58" s="264"/>
      <c r="Q58" s="264"/>
      <c r="R58" s="264"/>
      <c r="S58" s="264"/>
      <c r="T58" s="264"/>
      <c r="U58" s="264"/>
    </row>
    <row r="59" spans="1:21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149"/>
      <c r="M59" s="264"/>
      <c r="N59" s="264"/>
      <c r="O59" s="264"/>
      <c r="P59" s="264"/>
      <c r="Q59" s="264"/>
      <c r="R59" s="264"/>
      <c r="S59" s="264"/>
      <c r="T59" s="264"/>
      <c r="U59" s="264"/>
    </row>
    <row r="60" spans="1:21" s="63" customFormat="1" x14ac:dyDescent="0.2">
      <c r="A60" s="250" t="s">
        <v>205</v>
      </c>
      <c r="C60" s="70"/>
      <c r="D60" s="70"/>
      <c r="E60" s="70"/>
      <c r="F60" s="71"/>
      <c r="G60" s="71"/>
      <c r="H60" s="71"/>
      <c r="I60" s="72"/>
      <c r="J60" s="72"/>
      <c r="L60" s="149"/>
      <c r="M60" s="264"/>
      <c r="N60" s="264"/>
      <c r="O60" s="264"/>
      <c r="P60" s="264"/>
      <c r="Q60" s="264"/>
      <c r="R60" s="264"/>
      <c r="S60" s="264"/>
      <c r="T60" s="264"/>
      <c r="U60" s="264"/>
    </row>
    <row r="61" spans="1:21" s="63" customFormat="1" x14ac:dyDescent="0.2">
      <c r="A61" s="250" t="s">
        <v>99</v>
      </c>
      <c r="C61" s="70"/>
      <c r="D61" s="70"/>
      <c r="E61" s="70"/>
      <c r="F61" s="71"/>
      <c r="G61" s="71"/>
      <c r="H61" s="71"/>
      <c r="I61" s="72"/>
      <c r="J61" s="72"/>
      <c r="L61" s="149"/>
      <c r="M61" s="264"/>
      <c r="N61" s="264"/>
      <c r="O61" s="264"/>
      <c r="P61" s="264"/>
      <c r="Q61" s="264"/>
      <c r="R61" s="264"/>
      <c r="S61" s="264"/>
      <c r="T61" s="264"/>
      <c r="U61" s="264"/>
    </row>
    <row r="62" spans="1:21" s="63" customFormat="1" x14ac:dyDescent="0.2">
      <c r="A62" s="257" t="s">
        <v>100</v>
      </c>
      <c r="C62" s="70"/>
      <c r="D62" s="70"/>
      <c r="E62" s="70"/>
      <c r="F62" s="71"/>
      <c r="G62" s="71"/>
      <c r="H62" s="71"/>
      <c r="I62" s="72"/>
      <c r="J62" s="72"/>
      <c r="L62" s="149"/>
      <c r="M62" s="264"/>
      <c r="N62" s="264"/>
      <c r="O62" s="264"/>
      <c r="P62" s="264"/>
      <c r="Q62" s="264"/>
      <c r="R62" s="264"/>
      <c r="S62" s="264"/>
      <c r="T62" s="264"/>
      <c r="U62" s="264"/>
    </row>
    <row r="63" spans="1:21" s="63" customFormat="1" x14ac:dyDescent="0.25">
      <c r="A63" s="252" t="s">
        <v>182</v>
      </c>
      <c r="B63" s="150"/>
      <c r="C63" s="150"/>
      <c r="D63" s="150"/>
      <c r="E63" s="150"/>
      <c r="F63" s="151"/>
      <c r="G63" s="151"/>
      <c r="H63" s="151"/>
      <c r="I63" s="152"/>
      <c r="J63" s="152"/>
      <c r="K63" s="153"/>
      <c r="L63" s="154"/>
      <c r="M63" s="264"/>
      <c r="N63" s="264"/>
      <c r="O63" s="264"/>
      <c r="P63" s="264"/>
      <c r="Q63" s="264"/>
      <c r="R63" s="264"/>
      <c r="S63" s="264"/>
      <c r="T63" s="264"/>
      <c r="U63" s="264"/>
    </row>
    <row r="64" spans="1:21" s="63" customFormat="1" x14ac:dyDescent="0.25">
      <c r="A64" s="80"/>
      <c r="C64" s="70"/>
      <c r="D64" s="70"/>
      <c r="E64" s="70"/>
      <c r="F64" s="71"/>
      <c r="G64" s="71"/>
      <c r="H64" s="71"/>
      <c r="I64" s="72"/>
      <c r="J64" s="72"/>
      <c r="M64" s="264"/>
      <c r="N64" s="264"/>
      <c r="O64" s="264"/>
      <c r="P64" s="264"/>
      <c r="Q64" s="264"/>
      <c r="R64" s="264"/>
      <c r="S64" s="264"/>
      <c r="T64" s="264"/>
      <c r="U64" s="264"/>
    </row>
    <row r="65" spans="1:21" s="63" customFormat="1" x14ac:dyDescent="0.25">
      <c r="A65" s="80"/>
      <c r="C65" s="70"/>
      <c r="D65" s="70"/>
      <c r="E65" s="70"/>
      <c r="F65" s="71"/>
      <c r="G65" s="71"/>
      <c r="H65" s="71"/>
      <c r="I65" s="72"/>
      <c r="J65" s="72"/>
      <c r="M65" s="264"/>
      <c r="N65" s="264"/>
      <c r="O65" s="264"/>
      <c r="P65" s="264"/>
      <c r="Q65" s="264"/>
      <c r="R65" s="264"/>
      <c r="S65" s="264"/>
      <c r="T65" s="264"/>
      <c r="U65" s="264"/>
    </row>
    <row r="66" spans="1:21" s="63" customFormat="1" x14ac:dyDescent="0.25">
      <c r="A66" s="80"/>
      <c r="C66" s="70"/>
      <c r="D66" s="70"/>
      <c r="E66" s="70"/>
      <c r="F66" s="71"/>
      <c r="G66" s="71"/>
      <c r="H66" s="71"/>
      <c r="I66" s="72"/>
      <c r="J66" s="72"/>
      <c r="M66" s="264"/>
      <c r="N66" s="264"/>
      <c r="O66" s="264"/>
      <c r="P66" s="264"/>
      <c r="Q66" s="264"/>
      <c r="R66" s="264"/>
      <c r="S66" s="264"/>
      <c r="T66" s="264"/>
      <c r="U66" s="264"/>
    </row>
    <row r="67" spans="1:21" s="3" customFormat="1" x14ac:dyDescent="0.2">
      <c r="B67" s="87"/>
      <c r="D67" s="88"/>
      <c r="E67" s="84"/>
      <c r="M67" s="192"/>
      <c r="N67" s="192"/>
      <c r="O67" s="192"/>
      <c r="P67" s="192"/>
      <c r="Q67" s="192"/>
      <c r="R67" s="192"/>
      <c r="S67" s="192"/>
      <c r="T67" s="192"/>
      <c r="U67" s="192"/>
    </row>
    <row r="68" spans="1:21" s="3" customFormat="1" x14ac:dyDescent="0.2">
      <c r="D68" s="88"/>
      <c r="E68" s="84"/>
      <c r="M68" s="192"/>
      <c r="N68" s="192"/>
      <c r="O68" s="192"/>
      <c r="P68" s="192"/>
      <c r="Q68" s="192"/>
      <c r="R68" s="192"/>
      <c r="S68" s="192"/>
      <c r="T68" s="192"/>
      <c r="U68" s="192"/>
    </row>
    <row r="69" spans="1:21" s="3" customFormat="1" x14ac:dyDescent="0.2">
      <c r="D69" s="88"/>
      <c r="E69" s="84"/>
      <c r="M69" s="192"/>
      <c r="N69" s="192"/>
      <c r="O69" s="192"/>
      <c r="P69" s="192"/>
      <c r="Q69" s="192"/>
      <c r="R69" s="192"/>
      <c r="S69" s="192"/>
      <c r="T69" s="192"/>
      <c r="U69" s="192"/>
    </row>
    <row r="70" spans="1:21" s="3" customFormat="1" x14ac:dyDescent="0.2">
      <c r="D70" s="88"/>
      <c r="E70" s="84"/>
      <c r="M70" s="192"/>
      <c r="N70" s="192"/>
      <c r="O70" s="192"/>
      <c r="P70" s="192"/>
      <c r="Q70" s="192"/>
      <c r="R70" s="192"/>
      <c r="S70" s="192"/>
      <c r="T70" s="192"/>
      <c r="U70" s="192"/>
    </row>
    <row r="71" spans="1:21" s="3" customFormat="1" x14ac:dyDescent="0.2">
      <c r="D71" s="88"/>
      <c r="E71" s="84"/>
      <c r="M71" s="192"/>
      <c r="N71" s="192"/>
      <c r="O71" s="192"/>
      <c r="P71" s="192"/>
      <c r="Q71" s="192"/>
      <c r="R71" s="192"/>
      <c r="S71" s="192"/>
      <c r="T71" s="192"/>
      <c r="U71" s="192"/>
    </row>
    <row r="72" spans="1:21" s="3" customFormat="1" x14ac:dyDescent="0.2">
      <c r="D72" s="88"/>
      <c r="E72" s="84"/>
      <c r="M72" s="192"/>
      <c r="N72" s="192"/>
      <c r="O72" s="192"/>
      <c r="P72" s="192"/>
      <c r="Q72" s="192"/>
      <c r="R72" s="192"/>
      <c r="S72" s="192"/>
      <c r="T72" s="192"/>
      <c r="U72" s="192"/>
    </row>
    <row r="73" spans="1:21" s="3" customFormat="1" x14ac:dyDescent="0.2">
      <c r="D73" s="88"/>
      <c r="E73" s="84"/>
      <c r="M73" s="192"/>
      <c r="N73" s="192"/>
      <c r="O73" s="192"/>
      <c r="P73" s="192"/>
      <c r="Q73" s="192"/>
      <c r="R73" s="192"/>
      <c r="S73" s="192"/>
      <c r="T73" s="192"/>
      <c r="U73" s="192"/>
    </row>
    <row r="74" spans="1:21" s="3" customFormat="1" x14ac:dyDescent="0.2">
      <c r="D74" s="88"/>
      <c r="E74" s="84"/>
      <c r="M74" s="192"/>
      <c r="N74" s="192"/>
      <c r="O74" s="192"/>
      <c r="P74" s="192"/>
      <c r="Q74" s="192"/>
      <c r="R74" s="192"/>
      <c r="S74" s="192"/>
      <c r="T74" s="192"/>
      <c r="U74" s="192"/>
    </row>
    <row r="75" spans="1:21" s="3" customFormat="1" x14ac:dyDescent="0.2">
      <c r="D75" s="88"/>
      <c r="E75" s="84"/>
      <c r="M75" s="192"/>
      <c r="N75" s="192"/>
      <c r="O75" s="192"/>
      <c r="P75" s="192"/>
      <c r="Q75" s="192"/>
      <c r="R75" s="192"/>
      <c r="S75" s="192"/>
      <c r="T75" s="192"/>
      <c r="U75" s="192"/>
    </row>
    <row r="76" spans="1:21" s="3" customFormat="1" x14ac:dyDescent="0.2">
      <c r="D76" s="88"/>
      <c r="E76" s="84"/>
      <c r="M76" s="192"/>
      <c r="N76" s="192"/>
      <c r="O76" s="192"/>
      <c r="P76" s="192"/>
      <c r="Q76" s="192"/>
      <c r="R76" s="192"/>
      <c r="S76" s="192"/>
      <c r="T76" s="192"/>
      <c r="U76" s="192"/>
    </row>
    <row r="77" spans="1:21" s="3" customFormat="1" x14ac:dyDescent="0.2">
      <c r="M77" s="192"/>
      <c r="N77" s="192"/>
      <c r="O77" s="192"/>
      <c r="P77" s="192"/>
      <c r="Q77" s="192"/>
      <c r="R77" s="192"/>
      <c r="S77" s="192"/>
      <c r="T77" s="192"/>
      <c r="U77" s="192"/>
    </row>
    <row r="78" spans="1:21" s="3" customFormat="1" x14ac:dyDescent="0.2">
      <c r="M78" s="192"/>
      <c r="N78" s="192"/>
      <c r="O78" s="192"/>
      <c r="P78" s="192"/>
      <c r="Q78" s="192"/>
      <c r="R78" s="192"/>
      <c r="S78" s="192"/>
      <c r="T78" s="192"/>
      <c r="U78" s="192"/>
    </row>
    <row r="79" spans="1:21" s="3" customFormat="1" x14ac:dyDescent="0.2">
      <c r="M79" s="192"/>
      <c r="N79" s="192"/>
      <c r="O79" s="192"/>
      <c r="P79" s="192"/>
      <c r="Q79" s="192"/>
      <c r="R79" s="192"/>
      <c r="S79" s="192"/>
      <c r="T79" s="192"/>
      <c r="U79" s="192"/>
    </row>
    <row r="80" spans="1:21" s="3" customFormat="1" x14ac:dyDescent="0.2">
      <c r="M80" s="192"/>
      <c r="N80" s="192"/>
      <c r="O80" s="192"/>
      <c r="P80" s="192"/>
      <c r="Q80" s="192"/>
      <c r="R80" s="192"/>
      <c r="S80" s="192"/>
      <c r="T80" s="192"/>
      <c r="U80" s="192"/>
    </row>
    <row r="81" spans="13:38" s="3" customFormat="1" x14ac:dyDescent="0.2">
      <c r="M81" s="192"/>
      <c r="N81" s="192"/>
      <c r="O81" s="192"/>
      <c r="P81" s="192"/>
      <c r="Q81" s="192"/>
      <c r="R81" s="192"/>
      <c r="S81" s="192"/>
      <c r="T81" s="192"/>
      <c r="U81" s="192"/>
    </row>
    <row r="82" spans="13:38" s="3" customFormat="1" x14ac:dyDescent="0.2">
      <c r="M82" s="192"/>
      <c r="N82" s="192"/>
      <c r="O82" s="192"/>
      <c r="P82" s="192"/>
      <c r="Q82" s="192"/>
      <c r="R82" s="192"/>
      <c r="S82" s="192"/>
      <c r="T82" s="192"/>
      <c r="U82" s="192"/>
    </row>
    <row r="83" spans="13:38" s="7" customFormat="1" x14ac:dyDescent="0.2">
      <c r="M83" s="8"/>
      <c r="N83" s="8"/>
      <c r="O83" s="192"/>
      <c r="P83" s="192"/>
      <c r="Q83" s="192"/>
      <c r="R83" s="192"/>
      <c r="S83" s="192"/>
      <c r="T83" s="192"/>
      <c r="U83" s="192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M84" s="8"/>
      <c r="N84" s="8"/>
      <c r="O84" s="192"/>
      <c r="P84" s="192"/>
      <c r="Q84" s="192"/>
      <c r="R84" s="192"/>
      <c r="S84" s="192"/>
      <c r="T84" s="192"/>
      <c r="U84" s="192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32" customFormat="1" x14ac:dyDescent="0.2"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3"/>
      <c r="AF87" s="33"/>
      <c r="AG87" s="33"/>
      <c r="AH87" s="33"/>
      <c r="AI87" s="33"/>
      <c r="AJ87" s="33"/>
      <c r="AK87" s="33"/>
      <c r="AL87" s="33"/>
    </row>
    <row r="88" spans="13:38" s="32" customFormat="1" x14ac:dyDescent="0.2"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3"/>
      <c r="AF88" s="33"/>
      <c r="AG88" s="33"/>
      <c r="AH88" s="33"/>
      <c r="AI88" s="33"/>
      <c r="AJ88" s="33"/>
      <c r="AK88" s="33"/>
      <c r="AL88" s="33"/>
    </row>
    <row r="89" spans="13:38" s="32" customFormat="1" x14ac:dyDescent="0.2"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3"/>
      <c r="AF89" s="33"/>
      <c r="AG89" s="33"/>
      <c r="AH89" s="33"/>
      <c r="AI89" s="33"/>
      <c r="AJ89" s="33"/>
      <c r="AK89" s="33"/>
      <c r="AL89" s="33"/>
    </row>
    <row r="90" spans="13:38" s="32" customFormat="1" x14ac:dyDescent="0.2"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3"/>
      <c r="AF90" s="33"/>
      <c r="AG90" s="33"/>
      <c r="AH90" s="33"/>
      <c r="AI90" s="33"/>
      <c r="AJ90" s="33"/>
      <c r="AK90" s="33"/>
      <c r="AL90" s="33"/>
    </row>
    <row r="91" spans="13:38" s="32" customFormat="1" x14ac:dyDescent="0.2"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3"/>
      <c r="AF91" s="33"/>
      <c r="AG91" s="33"/>
      <c r="AH91" s="33"/>
      <c r="AI91" s="33"/>
      <c r="AJ91" s="33"/>
      <c r="AK91" s="33"/>
      <c r="AL91" s="33"/>
    </row>
    <row r="92" spans="13:38" s="32" customFormat="1" x14ac:dyDescent="0.2"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3"/>
      <c r="AF92" s="33"/>
      <c r="AG92" s="33"/>
      <c r="AH92" s="33"/>
      <c r="AI92" s="33"/>
      <c r="AJ92" s="33"/>
      <c r="AK92" s="33"/>
      <c r="AL92" s="33"/>
    </row>
    <row r="93" spans="13:38" s="32" customFormat="1" x14ac:dyDescent="0.2"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3"/>
      <c r="AF93" s="33"/>
      <c r="AG93" s="33"/>
      <c r="AH93" s="33"/>
      <c r="AI93" s="33"/>
      <c r="AJ93" s="33"/>
      <c r="AK93" s="33"/>
      <c r="AL93" s="33"/>
    </row>
    <row r="94" spans="13:38" s="32" customFormat="1" x14ac:dyDescent="0.2"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3"/>
      <c r="AF94" s="33"/>
      <c r="AG94" s="33"/>
      <c r="AH94" s="33"/>
      <c r="AI94" s="33"/>
      <c r="AJ94" s="33"/>
      <c r="AK94" s="33"/>
      <c r="AL94" s="33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1">
    <tabColor rgb="FF002060"/>
  </sheetPr>
  <dimension ref="A1:AL94"/>
  <sheetViews>
    <sheetView topLeftCell="A7" zoomScaleNormal="100" zoomScaleSheetLayoutView="100" workbookViewId="0">
      <selection activeCell="B29" sqref="B29:B35"/>
    </sheetView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9" width="11.5703125" style="34" customWidth="1"/>
    <col min="10" max="10" width="11" style="34" customWidth="1"/>
    <col min="11" max="11" width="11.285156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4" t="s">
        <v>153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4" t="s">
        <v>173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6552</v>
      </c>
      <c r="D16" s="282">
        <f t="shared" si="0"/>
        <v>9299</v>
      </c>
      <c r="E16" s="282">
        <f t="shared" si="0"/>
        <v>3186</v>
      </c>
      <c r="F16" s="282">
        <f t="shared" si="0"/>
        <v>15817</v>
      </c>
      <c r="G16" s="292">
        <f t="shared" si="0"/>
        <v>29238</v>
      </c>
      <c r="H16" s="287">
        <f t="shared" si="0"/>
        <v>41285</v>
      </c>
      <c r="I16" s="294">
        <f>IF(OR(OR(H16=0,G16=0),H16=""),"",(H16/G16-1)*100)</f>
        <v>41.203228675011957</v>
      </c>
      <c r="J16" s="289">
        <f>IF(OR(OR(H16=0,G16=0),H16=""),"",H16/G16*100)</f>
        <v>141.20322867501196</v>
      </c>
      <c r="K16" s="289">
        <f>IF(OR(OR(F16=0,G16=0),G16=""),"",(G16/F16-1)*100)</f>
        <v>84.851741796800908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219" t="s">
        <v>26</v>
      </c>
      <c r="C17" s="50">
        <f>'Unidades proceso VIS'!C17-'Unidades proceso VIP'!C17</f>
        <v>0</v>
      </c>
      <c r="D17" s="50">
        <f>'Unidades proceso VIS'!D17-'Unidades proceso VIP'!D17</f>
        <v>0</v>
      </c>
      <c r="E17" s="50">
        <f>'Unidades proceso VIS'!E17-'Unidades proceso VIP'!E17</f>
        <v>0</v>
      </c>
      <c r="F17" s="50">
        <f>'Unidades proceso VIS'!F17-'Unidades proceso VIP'!F17</f>
        <v>0</v>
      </c>
      <c r="G17" s="293">
        <f>'Unidades proceso VIS'!G17-'Unidades proceso VIP'!G17</f>
        <v>130</v>
      </c>
      <c r="H17" s="296">
        <f>'Unidades proceso VIS'!H17-'Unidades proceso VIP'!H17</f>
        <v>430</v>
      </c>
      <c r="I17" s="295">
        <f t="shared" ref="I17:I34" si="1">IF(OR(OR(H17=0,G17=0),H17=""),"",(H17/G17-1)*100)</f>
        <v>230.76923076923075</v>
      </c>
      <c r="J17" s="52">
        <f t="shared" ref="J17:J34" si="2">IF(OR(OR(H17=0,G17=0),H17=""),"",H17/G17*100)</f>
        <v>330.76923076923077</v>
      </c>
      <c r="K17" s="52" t="str">
        <f t="shared" ref="K17:K34" si="3">IF(OR(OR(F17=0,G17=0),G17=""),"",(G17/F17-1)*100)</f>
        <v/>
      </c>
      <c r="L17" s="38"/>
      <c r="M17" s="95"/>
      <c r="N17" s="63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219" t="s">
        <v>23</v>
      </c>
      <c r="C18" s="50">
        <f>'Unidades proceso VIS'!C18-'Unidades proceso VIP'!C18</f>
        <v>104</v>
      </c>
      <c r="D18" s="50">
        <f>'Unidades proceso VIS'!D18-'Unidades proceso VIP'!D18</f>
        <v>104</v>
      </c>
      <c r="E18" s="50">
        <f>'Unidades proceso VIS'!E18-'Unidades proceso VIP'!E18</f>
        <v>117</v>
      </c>
      <c r="F18" s="50">
        <f>'Unidades proceso VIS'!F18-'Unidades proceso VIP'!F18</f>
        <v>17</v>
      </c>
      <c r="G18" s="293">
        <f>'Unidades proceso VIS'!G18-'Unidades proceso VIP'!G18</f>
        <v>55</v>
      </c>
      <c r="H18" s="296">
        <f>'Unidades proceso VIS'!H18-'Unidades proceso VIP'!H18</f>
        <v>1841</v>
      </c>
      <c r="I18" s="295">
        <f t="shared" si="1"/>
        <v>3247.2727272727275</v>
      </c>
      <c r="J18" s="52">
        <f t="shared" si="2"/>
        <v>3347.2727272727275</v>
      </c>
      <c r="K18" s="52">
        <f t="shared" si="3"/>
        <v>223.52941176470588</v>
      </c>
      <c r="L18" s="38"/>
      <c r="M18" s="95"/>
      <c r="N18" s="63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219" t="s">
        <v>18</v>
      </c>
      <c r="C19" s="50">
        <f>'Unidades proceso VIS'!C19-'Unidades proceso VIP'!C19</f>
        <v>1338</v>
      </c>
      <c r="D19" s="50">
        <f>'Unidades proceso VIS'!D19-'Unidades proceso VIP'!D19</f>
        <v>1287</v>
      </c>
      <c r="E19" s="50">
        <f>'Unidades proceso VIS'!E19-'Unidades proceso VIP'!E19</f>
        <v>0</v>
      </c>
      <c r="F19" s="50">
        <f>'Unidades proceso VIS'!F19-'Unidades proceso VIP'!F19</f>
        <v>2131</v>
      </c>
      <c r="G19" s="293">
        <f>'Unidades proceso VIS'!G19-'Unidades proceso VIP'!G19</f>
        <v>2139</v>
      </c>
      <c r="H19" s="296">
        <f>'Unidades proceso VIS'!H19-'Unidades proceso VIP'!H19</f>
        <v>1919</v>
      </c>
      <c r="I19" s="295">
        <f t="shared" si="1"/>
        <v>-10.285179990649841</v>
      </c>
      <c r="J19" s="52">
        <f t="shared" si="2"/>
        <v>89.714820009350163</v>
      </c>
      <c r="K19" s="52">
        <f t="shared" si="3"/>
        <v>0.37541060534960202</v>
      </c>
      <c r="L19" s="38"/>
      <c r="M19" s="95"/>
      <c r="N19" s="63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219" t="s">
        <v>13</v>
      </c>
      <c r="C20" s="50">
        <f>'Unidades proceso VIS'!C20-'Unidades proceso VIP'!C20</f>
        <v>0</v>
      </c>
      <c r="D20" s="50">
        <f>'Unidades proceso VIS'!D20-'Unidades proceso VIP'!D20</f>
        <v>0</v>
      </c>
      <c r="E20" s="50">
        <f>'Unidades proceso VIS'!E20-'Unidades proceso VIP'!E20</f>
        <v>20</v>
      </c>
      <c r="F20" s="50">
        <f>'Unidades proceso VIS'!F20-'Unidades proceso VIP'!F20</f>
        <v>0</v>
      </c>
      <c r="G20" s="293">
        <f>'Unidades proceso VIS'!G20-'Unidades proceso VIP'!G20</f>
        <v>1</v>
      </c>
      <c r="H20" s="296">
        <f>'Unidades proceso VIS'!H20-'Unidades proceso VIP'!H20</f>
        <v>4</v>
      </c>
      <c r="I20" s="295">
        <f t="shared" si="1"/>
        <v>300</v>
      </c>
      <c r="J20" s="52">
        <f t="shared" si="2"/>
        <v>400</v>
      </c>
      <c r="K20" s="52" t="str">
        <f t="shared" si="3"/>
        <v/>
      </c>
      <c r="L20" s="38"/>
      <c r="M20" s="95"/>
      <c r="N20" s="63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219" t="s">
        <v>30</v>
      </c>
      <c r="C21" s="50">
        <f>'Unidades proceso VIS'!C21-'Unidades proceso VIP'!C21</f>
        <v>1014</v>
      </c>
      <c r="D21" s="50">
        <f>'Unidades proceso VIS'!D21-'Unidades proceso VIP'!D21</f>
        <v>1932</v>
      </c>
      <c r="E21" s="50">
        <f>'Unidades proceso VIS'!E21-'Unidades proceso VIP'!E21</f>
        <v>0</v>
      </c>
      <c r="F21" s="50">
        <f>'Unidades proceso VIS'!F21-'Unidades proceso VIP'!F21</f>
        <v>1594</v>
      </c>
      <c r="G21" s="293">
        <f>'Unidades proceso VIS'!G21-'Unidades proceso VIP'!G21</f>
        <v>3243</v>
      </c>
      <c r="H21" s="296">
        <f>'Unidades proceso VIS'!H21-'Unidades proceso VIP'!H21</f>
        <v>3298</v>
      </c>
      <c r="I21" s="295">
        <f t="shared" si="1"/>
        <v>1.6959605303731085</v>
      </c>
      <c r="J21" s="52">
        <f t="shared" si="2"/>
        <v>101.69596053037311</v>
      </c>
      <c r="K21" s="52">
        <f t="shared" si="3"/>
        <v>103.45043914680052</v>
      </c>
      <c r="L21" s="38"/>
      <c r="M21" s="95"/>
      <c r="N21" s="63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219" t="s">
        <v>21</v>
      </c>
      <c r="C22" s="50">
        <f>'Unidades proceso VIS'!C22-'Unidades proceso VIP'!C22</f>
        <v>45</v>
      </c>
      <c r="D22" s="50">
        <f>'Unidades proceso VIS'!D22-'Unidades proceso VIP'!D22</f>
        <v>411</v>
      </c>
      <c r="E22" s="50">
        <f>'Unidades proceso VIS'!E22-'Unidades proceso VIP'!E22</f>
        <v>755</v>
      </c>
      <c r="F22" s="50">
        <f>'Unidades proceso VIS'!F22-'Unidades proceso VIP'!F22</f>
        <v>668</v>
      </c>
      <c r="G22" s="293">
        <f>'Unidades proceso VIS'!G22-'Unidades proceso VIP'!G22</f>
        <v>572</v>
      </c>
      <c r="H22" s="296">
        <f>'Unidades proceso VIS'!H22-'Unidades proceso VIP'!H22</f>
        <v>655</v>
      </c>
      <c r="I22" s="295">
        <f t="shared" si="1"/>
        <v>14.510489510489521</v>
      </c>
      <c r="J22" s="52">
        <f t="shared" si="2"/>
        <v>114.51048951048952</v>
      </c>
      <c r="K22" s="52">
        <f t="shared" si="3"/>
        <v>-14.371257485029943</v>
      </c>
      <c r="L22" s="38"/>
      <c r="M22" s="95"/>
      <c r="N22" s="63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219" t="s">
        <v>20</v>
      </c>
      <c r="C23" s="50">
        <f>'Unidades proceso VIS'!C23-'Unidades proceso VIP'!C23</f>
        <v>358</v>
      </c>
      <c r="D23" s="50">
        <f>'Unidades proceso VIS'!D23-'Unidades proceso VIP'!D23</f>
        <v>617</v>
      </c>
      <c r="E23" s="50">
        <f>'Unidades proceso VIS'!E23-'Unidades proceso VIP'!E23</f>
        <v>1119</v>
      </c>
      <c r="F23" s="50">
        <f>'Unidades proceso VIS'!F23-'Unidades proceso VIP'!F23</f>
        <v>3062</v>
      </c>
      <c r="G23" s="293">
        <f>'Unidades proceso VIS'!G23-'Unidades proceso VIP'!G23</f>
        <v>6840</v>
      </c>
      <c r="H23" s="296">
        <f>'Unidades proceso VIS'!H23-'Unidades proceso VIP'!H23</f>
        <v>7596</v>
      </c>
      <c r="I23" s="295">
        <f t="shared" si="1"/>
        <v>11.052631578947359</v>
      </c>
      <c r="J23" s="52">
        <f t="shared" si="2"/>
        <v>111.05263157894736</v>
      </c>
      <c r="K23" s="52">
        <f t="shared" si="3"/>
        <v>123.3834095362508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219" t="s">
        <v>19</v>
      </c>
      <c r="C24" s="50">
        <f>'Unidades proceso VIS'!C24-'Unidades proceso VIP'!C24</f>
        <v>230</v>
      </c>
      <c r="D24" s="50">
        <f>'Unidades proceso VIS'!D24-'Unidades proceso VIP'!D24</f>
        <v>754</v>
      </c>
      <c r="E24" s="50">
        <f>'Unidades proceso VIS'!E24-'Unidades proceso VIP'!E24</f>
        <v>0</v>
      </c>
      <c r="F24" s="50">
        <f>'Unidades proceso VIS'!F24-'Unidades proceso VIP'!F24</f>
        <v>1158</v>
      </c>
      <c r="G24" s="293">
        <f>'Unidades proceso VIS'!G24-'Unidades proceso VIP'!G24</f>
        <v>3282</v>
      </c>
      <c r="H24" s="296">
        <f>'Unidades proceso VIS'!H24-'Unidades proceso VIP'!H24</f>
        <v>4832</v>
      </c>
      <c r="I24" s="295">
        <f t="shared" si="1"/>
        <v>47.227300426569172</v>
      </c>
      <c r="J24" s="52">
        <f t="shared" si="2"/>
        <v>147.22730042656917</v>
      </c>
      <c r="K24" s="52">
        <f t="shared" si="3"/>
        <v>183.41968911917098</v>
      </c>
      <c r="L24" s="38"/>
      <c r="M24" s="95"/>
      <c r="N24" s="63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219" t="s">
        <v>25</v>
      </c>
      <c r="C25" s="50">
        <f>'Unidades proceso VIS'!C25-'Unidades proceso VIP'!C25</f>
        <v>54</v>
      </c>
      <c r="D25" s="50">
        <f>'Unidades proceso VIS'!D25-'Unidades proceso VIP'!D25</f>
        <v>22</v>
      </c>
      <c r="E25" s="50">
        <f>'Unidades proceso VIS'!E25-'Unidades proceso VIP'!E25</f>
        <v>318</v>
      </c>
      <c r="F25" s="50">
        <f>'Unidades proceso VIS'!F25-'Unidades proceso VIP'!F25</f>
        <v>870</v>
      </c>
      <c r="G25" s="293">
        <f>'Unidades proceso VIS'!G25-'Unidades proceso VIP'!G25</f>
        <v>1514</v>
      </c>
      <c r="H25" s="296">
        <f>'Unidades proceso VIS'!H25-'Unidades proceso VIP'!H25</f>
        <v>1621</v>
      </c>
      <c r="I25" s="295">
        <f t="shared" si="1"/>
        <v>7.0673712021136037</v>
      </c>
      <c r="J25" s="52">
        <f t="shared" si="2"/>
        <v>107.06737120211361</v>
      </c>
      <c r="K25" s="52">
        <f t="shared" si="3"/>
        <v>74.022988505747136</v>
      </c>
      <c r="L25" s="38"/>
      <c r="M25" s="95"/>
      <c r="N25" s="63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219" t="s">
        <v>27</v>
      </c>
      <c r="C26" s="50">
        <f>'Unidades proceso VIS'!C26-'Unidades proceso VIP'!C26</f>
        <v>0</v>
      </c>
      <c r="D26" s="50">
        <f>'Unidades proceso VIS'!D26-'Unidades proceso VIP'!D26</f>
        <v>0</v>
      </c>
      <c r="E26" s="50">
        <f>'Unidades proceso VIS'!E26-'Unidades proceso VIP'!E26</f>
        <v>29</v>
      </c>
      <c r="F26" s="50">
        <f>'Unidades proceso VIS'!F26-'Unidades proceso VIP'!F26</f>
        <v>866</v>
      </c>
      <c r="G26" s="293">
        <f>'Unidades proceso VIS'!G26-'Unidades proceso VIP'!G26</f>
        <v>2459</v>
      </c>
      <c r="H26" s="296">
        <f>'Unidades proceso VIS'!H26-'Unidades proceso VIP'!H26</f>
        <v>2254</v>
      </c>
      <c r="I26" s="295">
        <f t="shared" si="1"/>
        <v>-8.3367222448149647</v>
      </c>
      <c r="J26" s="52">
        <f t="shared" si="2"/>
        <v>91.663277755185035</v>
      </c>
      <c r="K26" s="52">
        <f t="shared" si="3"/>
        <v>183.94919168591227</v>
      </c>
      <c r="L26" s="38"/>
      <c r="M26" s="95"/>
      <c r="N26" s="63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219" t="s">
        <v>29</v>
      </c>
      <c r="C27" s="50">
        <f>'Unidades proceso VIS'!C27-'Unidades proceso VIP'!C27</f>
        <v>262</v>
      </c>
      <c r="D27" s="50">
        <f>'Unidades proceso VIS'!D27-'Unidades proceso VIP'!D27</f>
        <v>179</v>
      </c>
      <c r="E27" s="50">
        <f>'Unidades proceso VIS'!E27-'Unidades proceso VIP'!E27</f>
        <v>0</v>
      </c>
      <c r="F27" s="50">
        <f>'Unidades proceso VIS'!F27-'Unidades proceso VIP'!F27</f>
        <v>817</v>
      </c>
      <c r="G27" s="293">
        <f>'Unidades proceso VIS'!G27-'Unidades proceso VIP'!G27</f>
        <v>655</v>
      </c>
      <c r="H27" s="296">
        <f>'Unidades proceso VIS'!H27-'Unidades proceso VIP'!H27</f>
        <v>1026</v>
      </c>
      <c r="I27" s="295">
        <f t="shared" si="1"/>
        <v>56.641221374045791</v>
      </c>
      <c r="J27" s="52">
        <f t="shared" si="2"/>
        <v>156.64122137404578</v>
      </c>
      <c r="K27" s="52">
        <f t="shared" si="3"/>
        <v>-19.828641370869036</v>
      </c>
      <c r="L27" s="38"/>
      <c r="M27" s="95"/>
      <c r="N27" s="63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219" t="s">
        <v>15</v>
      </c>
      <c r="C28" s="50">
        <f>'Unidades proceso VIS'!C28-'Unidades proceso VIP'!C28</f>
        <v>727</v>
      </c>
      <c r="D28" s="50">
        <f>'Unidades proceso VIS'!D28-'Unidades proceso VIP'!D28</f>
        <v>1259</v>
      </c>
      <c r="E28" s="50">
        <f>'Unidades proceso VIS'!E28-'Unidades proceso VIP'!E28</f>
        <v>0</v>
      </c>
      <c r="F28" s="50">
        <f>'Unidades proceso VIS'!F28-'Unidades proceso VIP'!F28</f>
        <v>420</v>
      </c>
      <c r="G28" s="293">
        <f>'Unidades proceso VIS'!G28-'Unidades proceso VIP'!G28</f>
        <v>391</v>
      </c>
      <c r="H28" s="296">
        <f>'Unidades proceso VIS'!H28-'Unidades proceso VIP'!H28</f>
        <v>753</v>
      </c>
      <c r="I28" s="295">
        <f t="shared" si="1"/>
        <v>92.583120204603574</v>
      </c>
      <c r="J28" s="52">
        <f t="shared" si="2"/>
        <v>192.58312020460357</v>
      </c>
      <c r="K28" s="52">
        <f t="shared" si="3"/>
        <v>-6.9047619047619024</v>
      </c>
      <c r="L28" s="38"/>
      <c r="M28" s="141"/>
      <c r="N28" s="63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219" t="s">
        <v>216</v>
      </c>
      <c r="C29" s="50">
        <f>'Unidades proceso VIS'!C29-'Unidades proceso VIP'!C29</f>
        <v>48</v>
      </c>
      <c r="D29" s="50">
        <f>'Unidades proceso VIS'!D29-'Unidades proceso VIP'!D29</f>
        <v>1</v>
      </c>
      <c r="E29" s="50">
        <f>'Unidades proceso VIS'!E29-'Unidades proceso VIP'!E29</f>
        <v>0</v>
      </c>
      <c r="F29" s="50">
        <f>'Unidades proceso VIS'!F29-'Unidades proceso VIP'!F29</f>
        <v>177</v>
      </c>
      <c r="G29" s="293">
        <f>'Unidades proceso VIS'!G29-'Unidades proceso VIP'!G29</f>
        <v>375</v>
      </c>
      <c r="H29" s="296">
        <f>'Unidades proceso VIS'!H29-'Unidades proceso VIP'!H29</f>
        <v>779</v>
      </c>
      <c r="I29" s="295">
        <f t="shared" si="1"/>
        <v>107.73333333333332</v>
      </c>
      <c r="J29" s="52">
        <f t="shared" si="2"/>
        <v>207.73333333333332</v>
      </c>
      <c r="K29" s="52">
        <f t="shared" si="3"/>
        <v>111.86440677966102</v>
      </c>
      <c r="L29" s="38"/>
      <c r="M29" s="95"/>
      <c r="N29" s="63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219" t="s">
        <v>22</v>
      </c>
      <c r="C30" s="50">
        <f>'Unidades proceso VIS'!C30-'Unidades proceso VIP'!C30</f>
        <v>158</v>
      </c>
      <c r="D30" s="50">
        <f>'Unidades proceso VIS'!D30-'Unidades proceso VIP'!D30</f>
        <v>298</v>
      </c>
      <c r="E30" s="50">
        <f>'Unidades proceso VIS'!E30-'Unidades proceso VIP'!E30</f>
        <v>590</v>
      </c>
      <c r="F30" s="50">
        <f>'Unidades proceso VIS'!F30-'Unidades proceso VIP'!F30</f>
        <v>834</v>
      </c>
      <c r="G30" s="293">
        <f>'Unidades proceso VIS'!G30-'Unidades proceso VIP'!G30</f>
        <v>3679</v>
      </c>
      <c r="H30" s="296">
        <f>'Unidades proceso VIS'!H30-'Unidades proceso VIP'!H30</f>
        <v>5527</v>
      </c>
      <c r="I30" s="295">
        <f t="shared" si="1"/>
        <v>50.231041043761884</v>
      </c>
      <c r="J30" s="52">
        <f t="shared" si="2"/>
        <v>150.23104104376188</v>
      </c>
      <c r="K30" s="52">
        <f t="shared" si="3"/>
        <v>341.12709832134288</v>
      </c>
      <c r="L30" s="38"/>
      <c r="M30" s="95"/>
      <c r="N30" s="63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219" t="s">
        <v>24</v>
      </c>
      <c r="C31" s="50">
        <f>'Unidades proceso VIS'!C31-'Unidades proceso VIP'!C31</f>
        <v>0</v>
      </c>
      <c r="D31" s="50">
        <f>'Unidades proceso VIS'!D31-'Unidades proceso VIP'!D31</f>
        <v>0</v>
      </c>
      <c r="E31" s="50">
        <f>'Unidades proceso VIS'!E31-'Unidades proceso VIP'!E31</f>
        <v>0</v>
      </c>
      <c r="F31" s="50">
        <f>'Unidades proceso VIS'!F31-'Unidades proceso VIP'!F31</f>
        <v>0</v>
      </c>
      <c r="G31" s="293">
        <f>'Unidades proceso VIS'!G31-'Unidades proceso VIP'!G31</f>
        <v>0</v>
      </c>
      <c r="H31" s="296">
        <f>'Unidades proceso VIS'!H31-'Unidades proceso VIP'!H31</f>
        <v>147</v>
      </c>
      <c r="I31" s="295" t="str">
        <f t="shared" si="1"/>
        <v/>
      </c>
      <c r="J31" s="52" t="str">
        <f t="shared" si="2"/>
        <v/>
      </c>
      <c r="K31" s="52" t="str">
        <f t="shared" si="3"/>
        <v/>
      </c>
      <c r="L31" s="38"/>
      <c r="M31" s="95"/>
      <c r="N31" s="63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219" t="s">
        <v>17</v>
      </c>
      <c r="C32" s="50">
        <f>'Unidades proceso VIS'!C32-'Unidades proceso VIP'!C32</f>
        <v>6</v>
      </c>
      <c r="D32" s="50">
        <f>'Unidades proceso VIS'!D32-'Unidades proceso VIP'!D32</f>
        <v>7</v>
      </c>
      <c r="E32" s="50">
        <f>'Unidades proceso VIS'!E32-'Unidades proceso VIP'!E32</f>
        <v>0</v>
      </c>
      <c r="F32" s="50">
        <f>'Unidades proceso VIS'!F32-'Unidades proceso VIP'!F32</f>
        <v>276</v>
      </c>
      <c r="G32" s="293">
        <f>'Unidades proceso VIS'!G32-'Unidades proceso VIP'!G32</f>
        <v>3</v>
      </c>
      <c r="H32" s="296">
        <f>'Unidades proceso VIS'!H32-'Unidades proceso VIP'!H32</f>
        <v>75</v>
      </c>
      <c r="I32" s="295">
        <f t="shared" si="1"/>
        <v>2400</v>
      </c>
      <c r="J32" s="52">
        <f t="shared" si="2"/>
        <v>2500</v>
      </c>
      <c r="K32" s="52">
        <f t="shared" si="3"/>
        <v>-98.91304347826086</v>
      </c>
      <c r="L32" s="38"/>
      <c r="M32" s="95"/>
      <c r="N32" s="63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219" t="s">
        <v>12</v>
      </c>
      <c r="C33" s="50">
        <f>'Unidades proceso VIS'!C33-'Unidades proceso VIP'!C33</f>
        <v>16</v>
      </c>
      <c r="D33" s="50">
        <f>'Unidades proceso VIS'!D33-'Unidades proceso VIP'!D33</f>
        <v>9</v>
      </c>
      <c r="E33" s="50">
        <f>'Unidades proceso VIS'!E33-'Unidades proceso VIP'!E33</f>
        <v>10</v>
      </c>
      <c r="F33" s="50">
        <f>'Unidades proceso VIS'!F33-'Unidades proceso VIP'!F33</f>
        <v>1244</v>
      </c>
      <c r="G33" s="293">
        <f>'Unidades proceso VIS'!G33-'Unidades proceso VIP'!G33</f>
        <v>2073</v>
      </c>
      <c r="H33" s="296">
        <f>'Unidades proceso VIS'!H33-'Unidades proceso VIP'!H33</f>
        <v>3950</v>
      </c>
      <c r="I33" s="295">
        <f t="shared" si="1"/>
        <v>90.545103714423547</v>
      </c>
      <c r="J33" s="52">
        <f t="shared" si="2"/>
        <v>190.54510371442353</v>
      </c>
      <c r="K33" s="52">
        <f t="shared" si="3"/>
        <v>66.639871382636656</v>
      </c>
      <c r="L33" s="38"/>
      <c r="M33" s="95"/>
      <c r="N33" s="63"/>
      <c r="O33" s="87"/>
      <c r="P33" s="87"/>
      <c r="Q33" s="87"/>
      <c r="R33" s="87"/>
      <c r="S33" s="87"/>
      <c r="T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219" t="s">
        <v>16</v>
      </c>
      <c r="C34" s="50">
        <f>'Unidades proceso VIS'!C34-'Unidades proceso VIP'!C34</f>
        <v>594</v>
      </c>
      <c r="D34" s="50">
        <f>'Unidades proceso VIS'!D34-'Unidades proceso VIP'!D34</f>
        <v>1158</v>
      </c>
      <c r="E34" s="50">
        <f>'Unidades proceso VIS'!E34-'Unidades proceso VIP'!E34</f>
        <v>0</v>
      </c>
      <c r="F34" s="50">
        <f>'Unidades proceso VIS'!F34-'Unidades proceso VIP'!F34</f>
        <v>9</v>
      </c>
      <c r="G34" s="293">
        <f>'Unidades proceso VIS'!G34-'Unidades proceso VIP'!G34</f>
        <v>839</v>
      </c>
      <c r="H34" s="296">
        <f>'Unidades proceso VIS'!H34-'Unidades proceso VIP'!H34</f>
        <v>2462</v>
      </c>
      <c r="I34" s="295">
        <f t="shared" si="1"/>
        <v>193.44457687723482</v>
      </c>
      <c r="J34" s="52">
        <f t="shared" si="2"/>
        <v>293.44457687723479</v>
      </c>
      <c r="K34" s="52">
        <f t="shared" si="3"/>
        <v>9222.2222222222226</v>
      </c>
      <c r="L34" s="38"/>
      <c r="N34" s="63"/>
      <c r="O34" s="87"/>
      <c r="P34" s="87"/>
      <c r="Q34" s="87"/>
      <c r="R34" s="87"/>
      <c r="S34" s="87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219" t="s">
        <v>204</v>
      </c>
      <c r="C35" s="50">
        <f>'Unidades proceso VIS'!C35-'Unidades proceso VIP'!C35</f>
        <v>1598</v>
      </c>
      <c r="D35" s="50">
        <f>'Unidades proceso VIS'!D35-'Unidades proceso VIP'!D35</f>
        <v>1261</v>
      </c>
      <c r="E35" s="50">
        <f>'Unidades proceso VIS'!E35-'Unidades proceso VIP'!E35</f>
        <v>228</v>
      </c>
      <c r="F35" s="50">
        <f>'Unidades proceso VIS'!F35-'Unidades proceso VIP'!F35</f>
        <v>1674</v>
      </c>
      <c r="G35" s="293">
        <f>'Unidades proceso VIS'!G35-'Unidades proceso VIP'!G35</f>
        <v>988</v>
      </c>
      <c r="H35" s="296">
        <f>'Unidades proceso VIS'!H35-'Unidades proceso VIP'!H35</f>
        <v>2116</v>
      </c>
      <c r="I35" s="295">
        <f t="shared" ref="I35" si="4">IF(OR(OR(H35=0,G35=0),H35=""),"",(H35/G35-1)*100)</f>
        <v>114.17004048582994</v>
      </c>
      <c r="J35" s="52">
        <f t="shared" ref="J35" si="5">IF(OR(OR(H35=0,G35=0),H35=""),"",H35/G35*100)</f>
        <v>214.17004048582996</v>
      </c>
      <c r="K35" s="52">
        <f t="shared" ref="K35" si="6">IF(OR(OR(F35=0,G35=0),G35=""),"",(G35/F35-1)*100)</f>
        <v>-40.97968936678614</v>
      </c>
      <c r="L35" s="38"/>
      <c r="M35" s="95"/>
      <c r="N35" s="63"/>
      <c r="O35" s="87"/>
      <c r="P35" s="87"/>
      <c r="Q35" s="87"/>
      <c r="R35" s="87"/>
      <c r="S35" s="87"/>
      <c r="T35" s="8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35"/>
      <c r="B37" s="41" t="s">
        <v>3</v>
      </c>
      <c r="C37" s="59"/>
      <c r="D37" s="60">
        <f>IF(OR(OR(D16=0,C16=0),D16=""),"",(D16/C16-1)*100)</f>
        <v>41.926129426129435</v>
      </c>
      <c r="E37" s="60">
        <f>IF(OR(OR(E16=0,D16=0),E16=""),"",(E16/D16-1)*100)</f>
        <v>-65.738251424884396</v>
      </c>
      <c r="F37" s="60">
        <f>IF(OR(OR(F16=0,E16=0),F16=""),"",(F16/E16-1)*100)</f>
        <v>396.45323289391092</v>
      </c>
      <c r="G37" s="60">
        <f>IF(OR(OR(G16=0,F16=0),G16=""),"",(G16/F16-1)*100)</f>
        <v>84.851741796800908</v>
      </c>
      <c r="H37" s="291">
        <f>IF(OR(OR(H16=0,G16=0),H16=""),"",(H16/G16-1)*100)</f>
        <v>41.203228675011957</v>
      </c>
      <c r="I37" s="62"/>
      <c r="J37" s="62"/>
      <c r="K37" s="62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2.75" customHeight="1" x14ac:dyDescent="0.2">
      <c r="A38" s="35"/>
      <c r="C38" s="64"/>
      <c r="D38" s="64"/>
      <c r="E38" s="64"/>
      <c r="F38" s="64"/>
      <c r="G38" s="64"/>
      <c r="H38" s="64"/>
      <c r="I38" s="62"/>
      <c r="J38" s="62"/>
      <c r="K38" s="62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3" customFormat="1" ht="12.75" customHeight="1" x14ac:dyDescent="0.2">
      <c r="A39" s="1"/>
      <c r="B39" s="44" t="s">
        <v>68</v>
      </c>
      <c r="C39" s="282">
        <f t="shared" ref="C39:H39" si="7">SUM(C40:C51)</f>
        <v>8867</v>
      </c>
      <c r="D39" s="282">
        <f t="shared" si="7"/>
        <v>11789</v>
      </c>
      <c r="E39" s="282">
        <f t="shared" si="7"/>
        <v>8635</v>
      </c>
      <c r="F39" s="282">
        <f t="shared" si="7"/>
        <v>10880</v>
      </c>
      <c r="G39" s="292">
        <f t="shared" si="7"/>
        <v>12993</v>
      </c>
      <c r="H39" s="287">
        <f t="shared" si="7"/>
        <v>16492</v>
      </c>
      <c r="I39" s="294">
        <f t="shared" ref="I39:I49" si="8">IF(OR(OR(H39=0,G39=0),H39=""),"",(H39/G39-1)*100)</f>
        <v>26.929885322866156</v>
      </c>
      <c r="J39" s="289">
        <f t="shared" ref="J39:J51" si="9">IF(OR(OR(H39=0,G39=0),H39=""),"",H39/G39*100)</f>
        <v>126.92988532286616</v>
      </c>
      <c r="K39" s="289">
        <f t="shared" ref="K39:K51" si="10">IF(OR(OR(F39=0,G39=0),G39=""),"",(G39/F39-1)*100)</f>
        <v>19.420955882352931</v>
      </c>
      <c r="L39" s="65"/>
    </row>
    <row r="40" spans="1:38" s="63" customFormat="1" ht="12.75" customHeight="1" x14ac:dyDescent="0.2">
      <c r="A40" s="1"/>
      <c r="B40" s="219" t="s">
        <v>55</v>
      </c>
      <c r="C40" s="50">
        <f>'Unidades proceso VIS'!C40-'Unidades proceso VIP'!C40</f>
        <v>8</v>
      </c>
      <c r="D40" s="50">
        <f>'Unidades proceso VIS'!D40-'Unidades proceso VIP'!D40</f>
        <v>280</v>
      </c>
      <c r="E40" s="50">
        <f>'Unidades proceso VIS'!E40-'Unidades proceso VIP'!E40</f>
        <v>0</v>
      </c>
      <c r="F40" s="50">
        <f>'Unidades proceso VIS'!F40-'Unidades proceso VIP'!F40</f>
        <v>216</v>
      </c>
      <c r="G40" s="293">
        <f>'Unidades proceso VIS'!G40-'Unidades proceso VIP'!G40</f>
        <v>1080</v>
      </c>
      <c r="H40" s="296">
        <f>'Unidades proceso VIS'!H40-'Unidades proceso VIP'!H40</f>
        <v>236</v>
      </c>
      <c r="I40" s="295">
        <f t="shared" si="8"/>
        <v>-78.148148148148138</v>
      </c>
      <c r="J40" s="52">
        <f t="shared" si="9"/>
        <v>21.851851851851851</v>
      </c>
      <c r="K40" s="52">
        <f t="shared" si="10"/>
        <v>400</v>
      </c>
      <c r="L40" s="65"/>
    </row>
    <row r="41" spans="1:38" s="63" customFormat="1" ht="12.75" customHeight="1" x14ac:dyDescent="0.2">
      <c r="A41" s="1"/>
      <c r="B41" s="219" t="s">
        <v>56</v>
      </c>
      <c r="C41" s="50">
        <f>'Unidades proceso VIS'!C41-'Unidades proceso VIP'!C41</f>
        <v>124</v>
      </c>
      <c r="D41" s="50">
        <f>'Unidades proceso VIS'!D41-'Unidades proceso VIP'!D41</f>
        <v>483</v>
      </c>
      <c r="E41" s="50">
        <f>'Unidades proceso VIS'!E41-'Unidades proceso VIP'!E41</f>
        <v>0</v>
      </c>
      <c r="F41" s="50">
        <f>'Unidades proceso VIS'!F41-'Unidades proceso VIP'!F41</f>
        <v>1398</v>
      </c>
      <c r="G41" s="293">
        <f>'Unidades proceso VIS'!G41-'Unidades proceso VIP'!G41</f>
        <v>689</v>
      </c>
      <c r="H41" s="296">
        <f>'Unidades proceso VIS'!H41-'Unidades proceso VIP'!H41</f>
        <v>2209</v>
      </c>
      <c r="I41" s="295">
        <f t="shared" si="8"/>
        <v>220.60957910014514</v>
      </c>
      <c r="J41" s="52">
        <f t="shared" si="9"/>
        <v>320.60957910014514</v>
      </c>
      <c r="K41" s="52">
        <f t="shared" si="10"/>
        <v>-50.715307582260372</v>
      </c>
      <c r="L41" s="65"/>
    </row>
    <row r="42" spans="1:38" s="63" customFormat="1" ht="12.75" customHeight="1" x14ac:dyDescent="0.2">
      <c r="A42" s="1"/>
      <c r="B42" s="219" t="s">
        <v>57</v>
      </c>
      <c r="C42" s="50">
        <f>'Unidades proceso VIS'!C42-'Unidades proceso VIP'!C42</f>
        <v>0</v>
      </c>
      <c r="D42" s="50">
        <f>'Unidades proceso VIS'!D42-'Unidades proceso VIP'!D42</f>
        <v>0</v>
      </c>
      <c r="E42" s="50">
        <f>'Unidades proceso VIS'!E42-'Unidades proceso VIP'!E42</f>
        <v>1</v>
      </c>
      <c r="F42" s="50">
        <f>'Unidades proceso VIS'!F42-'Unidades proceso VIP'!F42</f>
        <v>1</v>
      </c>
      <c r="G42" s="293">
        <f>'Unidades proceso VIS'!G42-'Unidades proceso VIP'!G42</f>
        <v>0</v>
      </c>
      <c r="H42" s="296">
        <f>'Unidades proceso VIS'!H42-'Unidades proceso VIP'!H42</f>
        <v>7</v>
      </c>
      <c r="I42" s="295" t="str">
        <f t="shared" si="8"/>
        <v/>
      </c>
      <c r="J42" s="52" t="str">
        <f t="shared" si="9"/>
        <v/>
      </c>
      <c r="K42" s="52" t="str">
        <f t="shared" si="10"/>
        <v/>
      </c>
      <c r="L42" s="65"/>
    </row>
    <row r="43" spans="1:38" s="63" customFormat="1" ht="12.75" customHeight="1" x14ac:dyDescent="0.2">
      <c r="A43" s="1"/>
      <c r="B43" s="219" t="s">
        <v>58</v>
      </c>
      <c r="C43" s="50">
        <f>'Unidades proceso VIS'!C43-'Unidades proceso VIP'!C43</f>
        <v>310</v>
      </c>
      <c r="D43" s="50">
        <f>'Unidades proceso VIS'!D43-'Unidades proceso VIP'!D43</f>
        <v>307</v>
      </c>
      <c r="E43" s="50">
        <f>'Unidades proceso VIS'!E43-'Unidades proceso VIP'!E43</f>
        <v>314</v>
      </c>
      <c r="F43" s="50">
        <f>'Unidades proceso VIS'!F43-'Unidades proceso VIP'!F43</f>
        <v>65</v>
      </c>
      <c r="G43" s="293">
        <f>'Unidades proceso VIS'!G43-'Unidades proceso VIP'!G43</f>
        <v>24</v>
      </c>
      <c r="H43" s="296">
        <f>'Unidades proceso VIS'!H43-'Unidades proceso VIP'!H43</f>
        <v>21</v>
      </c>
      <c r="I43" s="295">
        <f t="shared" si="8"/>
        <v>-12.5</v>
      </c>
      <c r="J43" s="52">
        <f t="shared" si="9"/>
        <v>87.5</v>
      </c>
      <c r="K43" s="52">
        <f t="shared" si="10"/>
        <v>-63.076923076923073</v>
      </c>
      <c r="L43" s="65"/>
    </row>
    <row r="44" spans="1:38" s="63" customFormat="1" ht="12.75" customHeight="1" x14ac:dyDescent="0.2">
      <c r="A44" s="1"/>
      <c r="B44" s="219" t="s">
        <v>59</v>
      </c>
      <c r="C44" s="50">
        <f>'Unidades proceso VIS'!C44-'Unidades proceso VIP'!C44</f>
        <v>28</v>
      </c>
      <c r="D44" s="50">
        <f>'Unidades proceso VIS'!D44-'Unidades proceso VIP'!D44</f>
        <v>99</v>
      </c>
      <c r="E44" s="50">
        <f>'Unidades proceso VIS'!E44-'Unidades proceso VIP'!E44</f>
        <v>25</v>
      </c>
      <c r="F44" s="50">
        <f>'Unidades proceso VIS'!F44-'Unidades proceso VIP'!F44</f>
        <v>27</v>
      </c>
      <c r="G44" s="293">
        <f>'Unidades proceso VIS'!G44-'Unidades proceso VIP'!G44</f>
        <v>219</v>
      </c>
      <c r="H44" s="296">
        <f>'Unidades proceso VIS'!H44-'Unidades proceso VIP'!H44</f>
        <v>228</v>
      </c>
      <c r="I44" s="295">
        <f t="shared" si="8"/>
        <v>4.1095890410958846</v>
      </c>
      <c r="J44" s="52">
        <f t="shared" si="9"/>
        <v>104.10958904109589</v>
      </c>
      <c r="K44" s="52">
        <f t="shared" si="10"/>
        <v>711.11111111111109</v>
      </c>
      <c r="L44" s="65"/>
    </row>
    <row r="45" spans="1:38" s="63" customFormat="1" ht="12.75" customHeight="1" x14ac:dyDescent="0.2">
      <c r="A45" s="1"/>
      <c r="B45" s="219" t="s">
        <v>60</v>
      </c>
      <c r="C45" s="50">
        <f>'Unidades proceso VIS'!C45-'Unidades proceso VIP'!C45</f>
        <v>356</v>
      </c>
      <c r="D45" s="50">
        <f>'Unidades proceso VIS'!D45-'Unidades proceso VIP'!D45</f>
        <v>606</v>
      </c>
      <c r="E45" s="50">
        <f>'Unidades proceso VIS'!E45-'Unidades proceso VIP'!E45</f>
        <v>153</v>
      </c>
      <c r="F45" s="50">
        <f>'Unidades proceso VIS'!F45-'Unidades proceso VIP'!F45</f>
        <v>236</v>
      </c>
      <c r="G45" s="293">
        <f>'Unidades proceso VIS'!G45-'Unidades proceso VIP'!G45</f>
        <v>264</v>
      </c>
      <c r="H45" s="296">
        <f>'Unidades proceso VIS'!H45-'Unidades proceso VIP'!H45</f>
        <v>192</v>
      </c>
      <c r="I45" s="295">
        <f t="shared" si="8"/>
        <v>-27.27272727272727</v>
      </c>
      <c r="J45" s="52">
        <f t="shared" si="9"/>
        <v>72.727272727272734</v>
      </c>
      <c r="K45" s="52">
        <f t="shared" si="10"/>
        <v>11.864406779661007</v>
      </c>
      <c r="L45" s="65"/>
    </row>
    <row r="46" spans="1:38" s="63" customFormat="1" ht="12.75" customHeight="1" x14ac:dyDescent="0.2">
      <c r="A46" s="1"/>
      <c r="B46" s="219" t="s">
        <v>61</v>
      </c>
      <c r="C46" s="50">
        <f>'Unidades proceso VIS'!C46-'Unidades proceso VIP'!C46</f>
        <v>1</v>
      </c>
      <c r="D46" s="50">
        <f>'Unidades proceso VIS'!D46-'Unidades proceso VIP'!D46</f>
        <v>0</v>
      </c>
      <c r="E46" s="50">
        <f>'Unidades proceso VIS'!E46-'Unidades proceso VIP'!E46</f>
        <v>0</v>
      </c>
      <c r="F46" s="50">
        <f>'Unidades proceso VIS'!F46-'Unidades proceso VIP'!F46</f>
        <v>72</v>
      </c>
      <c r="G46" s="293">
        <f>'Unidades proceso VIS'!G46-'Unidades proceso VIP'!G46</f>
        <v>168</v>
      </c>
      <c r="H46" s="296">
        <f>'Unidades proceso VIS'!H46-'Unidades proceso VIP'!H46</f>
        <v>336</v>
      </c>
      <c r="I46" s="295">
        <f t="shared" si="8"/>
        <v>100</v>
      </c>
      <c r="J46" s="52">
        <f t="shared" si="9"/>
        <v>200</v>
      </c>
      <c r="K46" s="52">
        <f t="shared" si="10"/>
        <v>133.33333333333334</v>
      </c>
      <c r="L46" s="65"/>
    </row>
    <row r="47" spans="1:38" s="63" customFormat="1" ht="12.75" customHeight="1" x14ac:dyDescent="0.2">
      <c r="A47" s="1"/>
      <c r="B47" s="219" t="s">
        <v>62</v>
      </c>
      <c r="C47" s="50">
        <f>'Unidades proceso VIS'!C47-'Unidades proceso VIP'!C47</f>
        <v>2557</v>
      </c>
      <c r="D47" s="50">
        <f>'Unidades proceso VIS'!D47-'Unidades proceso VIP'!D47</f>
        <v>2524</v>
      </c>
      <c r="E47" s="50">
        <f>'Unidades proceso VIS'!E47-'Unidades proceso VIP'!E47</f>
        <v>3323</v>
      </c>
      <c r="F47" s="50">
        <f>'Unidades proceso VIS'!F47-'Unidades proceso VIP'!F47</f>
        <v>2608</v>
      </c>
      <c r="G47" s="293">
        <f>'Unidades proceso VIS'!G47-'Unidades proceso VIP'!G47</f>
        <v>3547</v>
      </c>
      <c r="H47" s="296">
        <f>'Unidades proceso VIS'!H47-'Unidades proceso VIP'!H47</f>
        <v>4997</v>
      </c>
      <c r="I47" s="295">
        <f t="shared" si="8"/>
        <v>40.879616577389342</v>
      </c>
      <c r="J47" s="52">
        <f t="shared" si="9"/>
        <v>140.87961657738936</v>
      </c>
      <c r="K47" s="52">
        <f t="shared" si="10"/>
        <v>36.00460122699387</v>
      </c>
      <c r="L47" s="65"/>
    </row>
    <row r="48" spans="1:38" s="63" customFormat="1" ht="12.75" customHeight="1" x14ac:dyDescent="0.2">
      <c r="A48" s="1"/>
      <c r="B48" s="219" t="s">
        <v>63</v>
      </c>
      <c r="C48" s="50">
        <f>'Unidades proceso VIS'!C48-'Unidades proceso VIP'!C48</f>
        <v>121</v>
      </c>
      <c r="D48" s="50">
        <f>'Unidades proceso VIS'!D48-'Unidades proceso VIP'!D48</f>
        <v>387</v>
      </c>
      <c r="E48" s="50">
        <f>'Unidades proceso VIS'!E48-'Unidades proceso VIP'!E48</f>
        <v>384</v>
      </c>
      <c r="F48" s="50">
        <f>'Unidades proceso VIS'!F48-'Unidades proceso VIP'!F48</f>
        <v>145</v>
      </c>
      <c r="G48" s="293">
        <f>'Unidades proceso VIS'!G48-'Unidades proceso VIP'!G48</f>
        <v>632</v>
      </c>
      <c r="H48" s="296">
        <f>'Unidades proceso VIS'!H48-'Unidades proceso VIP'!H48</f>
        <v>1208</v>
      </c>
      <c r="I48" s="295">
        <f t="shared" si="8"/>
        <v>91.139240506329116</v>
      </c>
      <c r="J48" s="52">
        <f t="shared" si="9"/>
        <v>191.13924050632912</v>
      </c>
      <c r="K48" s="52">
        <f t="shared" si="10"/>
        <v>335.86206896551721</v>
      </c>
      <c r="L48" s="65"/>
    </row>
    <row r="49" spans="1:12" s="63" customFormat="1" ht="12.75" customHeight="1" x14ac:dyDescent="0.2">
      <c r="A49" s="1"/>
      <c r="B49" s="219" t="s">
        <v>64</v>
      </c>
      <c r="C49" s="50">
        <f>'Unidades proceso VIS'!C49-'Unidades proceso VIP'!C49</f>
        <v>4422</v>
      </c>
      <c r="D49" s="50">
        <f>'Unidades proceso VIS'!D49-'Unidades proceso VIP'!D49</f>
        <v>6153</v>
      </c>
      <c r="E49" s="50">
        <f>'Unidades proceso VIS'!E49-'Unidades proceso VIP'!E49</f>
        <v>4435</v>
      </c>
      <c r="F49" s="50">
        <f>'Unidades proceso VIS'!F49-'Unidades proceso VIP'!F49</f>
        <v>4767</v>
      </c>
      <c r="G49" s="293">
        <f>'Unidades proceso VIS'!G49-'Unidades proceso VIP'!G49</f>
        <v>3037</v>
      </c>
      <c r="H49" s="296">
        <f>'Unidades proceso VIS'!H49-'Unidades proceso VIP'!H49</f>
        <v>3650</v>
      </c>
      <c r="I49" s="295">
        <f t="shared" si="8"/>
        <v>20.184392492591364</v>
      </c>
      <c r="J49" s="52">
        <f t="shared" si="9"/>
        <v>120.18439249259136</v>
      </c>
      <c r="K49" s="52">
        <f t="shared" si="10"/>
        <v>-36.291168449758757</v>
      </c>
      <c r="L49" s="65"/>
    </row>
    <row r="50" spans="1:12" s="63" customFormat="1" ht="12.75" customHeight="1" x14ac:dyDescent="0.2">
      <c r="A50" s="1"/>
      <c r="B50" s="219" t="s">
        <v>65</v>
      </c>
      <c r="C50" s="50">
        <f>'Unidades proceso VIS'!C50-'Unidades proceso VIP'!C50</f>
        <v>0</v>
      </c>
      <c r="D50" s="50">
        <f>'Unidades proceso VIS'!D50-'Unidades proceso VIP'!D50</f>
        <v>0</v>
      </c>
      <c r="E50" s="50">
        <f>'Unidades proceso VIS'!E50-'Unidades proceso VIP'!E50</f>
        <v>0</v>
      </c>
      <c r="F50" s="50">
        <f>'Unidades proceso VIS'!F50-'Unidades proceso VIP'!F50</f>
        <v>0</v>
      </c>
      <c r="G50" s="293">
        <f>'Unidades proceso VIS'!G50-'Unidades proceso VIP'!G50</f>
        <v>0</v>
      </c>
      <c r="H50" s="296">
        <f>'Unidades proceso VIS'!H50-'Unidades proceso VIP'!H50</f>
        <v>96</v>
      </c>
      <c r="I50" s="295" t="str">
        <f>IF(OR(OR(H50=0,G50=0),H50=""),"",(H50/G50-1)*100)</f>
        <v/>
      </c>
      <c r="J50" s="52" t="str">
        <f t="shared" si="9"/>
        <v/>
      </c>
      <c r="K50" s="52" t="str">
        <f t="shared" si="10"/>
        <v/>
      </c>
      <c r="L50" s="65"/>
    </row>
    <row r="51" spans="1:12" s="63" customFormat="1" ht="12.75" customHeight="1" x14ac:dyDescent="0.2">
      <c r="A51" s="1"/>
      <c r="B51" s="219" t="s">
        <v>66</v>
      </c>
      <c r="C51" s="50">
        <f>'Unidades proceso VIS'!C51-'Unidades proceso VIP'!C51</f>
        <v>940</v>
      </c>
      <c r="D51" s="50">
        <f>'Unidades proceso VIS'!D51-'Unidades proceso VIP'!D51</f>
        <v>950</v>
      </c>
      <c r="E51" s="50">
        <f>'Unidades proceso VIS'!E51-'Unidades proceso VIP'!E51</f>
        <v>0</v>
      </c>
      <c r="F51" s="50">
        <f>'Unidades proceso VIS'!F51-'Unidades proceso VIP'!F51</f>
        <v>1345</v>
      </c>
      <c r="G51" s="293">
        <f>'Unidades proceso VIS'!G51-'Unidades proceso VIP'!G51</f>
        <v>3333</v>
      </c>
      <c r="H51" s="296">
        <f>'Unidades proceso VIS'!H51-'Unidades proceso VIP'!H51</f>
        <v>3312</v>
      </c>
      <c r="I51" s="295">
        <f>IF(OR(OR(H51=0,G51=0),H51=""),"",(H51/G51-1)*100)</f>
        <v>-0.63006300630062961</v>
      </c>
      <c r="J51" s="52">
        <f t="shared" si="9"/>
        <v>99.369936993699369</v>
      </c>
      <c r="K51" s="52">
        <f t="shared" si="10"/>
        <v>147.80669144981414</v>
      </c>
      <c r="L51" s="65"/>
    </row>
    <row r="52" spans="1:12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</row>
    <row r="53" spans="1:12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32.953648359084255</v>
      </c>
      <c r="E53" s="60">
        <f>IF(OR(OR(E39=0,D39=0),E39=""),"",(E39/D39-1)*100)</f>
        <v>-26.753753499024512</v>
      </c>
      <c r="F53" s="60">
        <f>IF(OR(OR(F39=0,E39=0),F39=""),"",(F39/E39-1)*100)</f>
        <v>25.998841922408801</v>
      </c>
      <c r="G53" s="60">
        <f>IF(OR(OR(G39=0,F39=0),G39=""),"",(G39/F39-1)*100)</f>
        <v>19.420955882352931</v>
      </c>
      <c r="H53" s="297">
        <f>IF(OR(OR(H39=0,G39=0),H39=""),"",(H39/G39-1)*100)</f>
        <v>26.929885322866156</v>
      </c>
      <c r="I53" s="72"/>
      <c r="J53" s="72"/>
      <c r="L53" s="65"/>
    </row>
    <row r="54" spans="1:12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12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</row>
    <row r="56" spans="1:12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12" s="63" customFormat="1" x14ac:dyDescent="0.2">
      <c r="A57" s="247" t="s">
        <v>169</v>
      </c>
      <c r="C57" s="70"/>
      <c r="D57" s="70"/>
      <c r="E57" s="70"/>
      <c r="F57" s="71"/>
      <c r="G57" s="71"/>
      <c r="H57" s="71"/>
      <c r="I57" s="72"/>
      <c r="J57" s="72"/>
      <c r="L57" s="65"/>
    </row>
    <row r="58" spans="1:12" s="63" customFormat="1" ht="16.5" customHeigh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</row>
    <row r="59" spans="1:12" s="63" customFormat="1" ht="19.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12" s="63" customFormat="1" x14ac:dyDescent="0.2">
      <c r="A60" s="254" t="s">
        <v>205</v>
      </c>
      <c r="C60" s="70"/>
      <c r="D60" s="70"/>
      <c r="E60" s="70"/>
      <c r="F60" s="71"/>
      <c r="G60" s="71"/>
      <c r="H60" s="71"/>
      <c r="I60" s="72"/>
      <c r="J60" s="72"/>
      <c r="L60" s="65"/>
    </row>
    <row r="61" spans="1:12" s="63" customFormat="1" x14ac:dyDescent="0.2">
      <c r="A61" s="254" t="s">
        <v>99</v>
      </c>
      <c r="C61" s="70"/>
      <c r="D61" s="70"/>
      <c r="E61" s="70"/>
      <c r="F61" s="71"/>
      <c r="G61" s="71"/>
      <c r="H61" s="71"/>
      <c r="I61" s="72"/>
      <c r="J61" s="72"/>
      <c r="L61" s="65"/>
    </row>
    <row r="62" spans="1:12" s="63" customFormat="1" x14ac:dyDescent="0.2">
      <c r="A62" s="254" t="s">
        <v>100</v>
      </c>
      <c r="C62" s="70"/>
      <c r="D62" s="70"/>
      <c r="E62" s="70"/>
      <c r="F62" s="71"/>
      <c r="G62" s="71"/>
      <c r="H62" s="71"/>
      <c r="I62" s="72"/>
      <c r="J62" s="72"/>
      <c r="L62" s="65"/>
    </row>
    <row r="63" spans="1:12" s="63" customFormat="1" x14ac:dyDescent="0.25">
      <c r="A63" s="252" t="s">
        <v>182</v>
      </c>
      <c r="B63" s="75"/>
      <c r="C63" s="75"/>
      <c r="D63" s="75"/>
      <c r="E63" s="75"/>
      <c r="F63" s="76"/>
      <c r="G63" s="76"/>
      <c r="H63" s="76"/>
      <c r="I63" s="77"/>
      <c r="J63" s="77"/>
      <c r="K63" s="78"/>
      <c r="L63" s="79"/>
    </row>
    <row r="64" spans="1:12" s="63" customFormat="1" x14ac:dyDescent="0.25">
      <c r="A64" s="80"/>
      <c r="C64" s="70"/>
      <c r="D64" s="70"/>
      <c r="E64" s="70"/>
      <c r="F64" s="71"/>
      <c r="G64" s="71"/>
      <c r="H64" s="71"/>
      <c r="I64" s="72"/>
      <c r="J64" s="72"/>
    </row>
    <row r="65" spans="1:10" s="63" customFormat="1" x14ac:dyDescent="0.25">
      <c r="A65" s="80"/>
      <c r="C65" s="70"/>
      <c r="D65" s="70"/>
      <c r="E65" s="70"/>
      <c r="F65" s="71"/>
      <c r="G65" s="71"/>
      <c r="H65" s="71"/>
      <c r="I65" s="72"/>
      <c r="J65" s="72"/>
    </row>
    <row r="66" spans="1:10" s="63" customFormat="1" x14ac:dyDescent="0.25">
      <c r="A66" s="80"/>
      <c r="C66" s="70"/>
      <c r="D66" s="70"/>
      <c r="E66" s="70"/>
      <c r="F66" s="71"/>
      <c r="G66" s="71"/>
      <c r="H66" s="71"/>
      <c r="I66" s="72"/>
      <c r="J66" s="72"/>
    </row>
    <row r="67" spans="1:10" s="3" customFormat="1" x14ac:dyDescent="0.2">
      <c r="B67" s="87"/>
      <c r="D67" s="88"/>
      <c r="E67" s="84"/>
    </row>
    <row r="68" spans="1:10" s="3" customFormat="1" x14ac:dyDescent="0.2">
      <c r="D68" s="88"/>
      <c r="E68" s="84"/>
    </row>
    <row r="69" spans="1:10" s="3" customFormat="1" x14ac:dyDescent="0.2">
      <c r="D69" s="88"/>
      <c r="E69" s="84"/>
    </row>
    <row r="70" spans="1:10" s="3" customFormat="1" x14ac:dyDescent="0.2">
      <c r="D70" s="88"/>
      <c r="E70" s="84"/>
    </row>
    <row r="71" spans="1:10" s="3" customFormat="1" x14ac:dyDescent="0.2">
      <c r="D71" s="88"/>
      <c r="E71" s="84"/>
    </row>
    <row r="72" spans="1:10" s="3" customFormat="1" x14ac:dyDescent="0.2">
      <c r="D72" s="88"/>
      <c r="E72" s="84"/>
    </row>
    <row r="73" spans="1:10" s="3" customFormat="1" x14ac:dyDescent="0.2">
      <c r="D73" s="88"/>
      <c r="E73" s="84"/>
    </row>
    <row r="74" spans="1:10" s="3" customFormat="1" x14ac:dyDescent="0.2">
      <c r="D74" s="88"/>
      <c r="E74" s="84"/>
    </row>
    <row r="75" spans="1:10" s="3" customFormat="1" x14ac:dyDescent="0.2">
      <c r="D75" s="88"/>
      <c r="E75" s="84"/>
    </row>
    <row r="76" spans="1:10" s="3" customFormat="1" x14ac:dyDescent="0.2">
      <c r="D76" s="88"/>
      <c r="E76" s="84"/>
    </row>
    <row r="77" spans="1:10" s="3" customFormat="1" x14ac:dyDescent="0.2"/>
    <row r="78" spans="1:10" s="3" customFormat="1" x14ac:dyDescent="0.2"/>
    <row r="79" spans="1:10" s="3" customFormat="1" x14ac:dyDescent="0.2"/>
    <row r="80" spans="1:10" s="3" customFormat="1" x14ac:dyDescent="0.2"/>
    <row r="81" spans="13:38" s="3" customFormat="1" x14ac:dyDescent="0.2"/>
    <row r="82" spans="13:38" s="3" customFormat="1" x14ac:dyDescent="0.2"/>
    <row r="83" spans="13:38" s="7" customFormat="1" x14ac:dyDescent="0.2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32" customFormat="1" x14ac:dyDescent="0.2"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3"/>
      <c r="AF87" s="33"/>
      <c r="AG87" s="33"/>
      <c r="AH87" s="33"/>
      <c r="AI87" s="33"/>
      <c r="AJ87" s="33"/>
      <c r="AK87" s="33"/>
      <c r="AL87" s="33"/>
    </row>
    <row r="88" spans="13:38" s="32" customFormat="1" x14ac:dyDescent="0.2"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3"/>
      <c r="AF88" s="33"/>
      <c r="AG88" s="33"/>
      <c r="AH88" s="33"/>
      <c r="AI88" s="33"/>
      <c r="AJ88" s="33"/>
      <c r="AK88" s="33"/>
      <c r="AL88" s="33"/>
    </row>
    <row r="89" spans="13:38" s="32" customFormat="1" x14ac:dyDescent="0.2"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3"/>
      <c r="AF89" s="33"/>
      <c r="AG89" s="33"/>
      <c r="AH89" s="33"/>
      <c r="AI89" s="33"/>
      <c r="AJ89" s="33"/>
      <c r="AK89" s="33"/>
      <c r="AL89" s="33"/>
    </row>
    <row r="90" spans="13:38" s="32" customFormat="1" x14ac:dyDescent="0.2"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3"/>
      <c r="AF90" s="33"/>
      <c r="AG90" s="33"/>
      <c r="AH90" s="33"/>
      <c r="AI90" s="33"/>
      <c r="AJ90" s="33"/>
      <c r="AK90" s="33"/>
      <c r="AL90" s="33"/>
    </row>
    <row r="91" spans="13:38" s="32" customFormat="1" x14ac:dyDescent="0.2"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3"/>
      <c r="AF91" s="33"/>
      <c r="AG91" s="33"/>
      <c r="AH91" s="33"/>
      <c r="AI91" s="33"/>
      <c r="AJ91" s="33"/>
      <c r="AK91" s="33"/>
      <c r="AL91" s="33"/>
    </row>
    <row r="92" spans="13:38" s="32" customFormat="1" x14ac:dyDescent="0.2"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3"/>
      <c r="AF92" s="33"/>
      <c r="AG92" s="33"/>
      <c r="AH92" s="33"/>
      <c r="AI92" s="33"/>
      <c r="AJ92" s="33"/>
      <c r="AK92" s="33"/>
      <c r="AL92" s="33"/>
    </row>
    <row r="93" spans="13:38" s="32" customFormat="1" x14ac:dyDescent="0.2"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3"/>
      <c r="AF93" s="33"/>
      <c r="AG93" s="33"/>
      <c r="AH93" s="33"/>
      <c r="AI93" s="33"/>
      <c r="AJ93" s="33"/>
      <c r="AK93" s="33"/>
      <c r="AL93" s="33"/>
    </row>
    <row r="94" spans="13:38" s="32" customFormat="1" x14ac:dyDescent="0.2"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3"/>
      <c r="AF94" s="33"/>
      <c r="AG94" s="33"/>
      <c r="AH94" s="33"/>
      <c r="AI94" s="33"/>
      <c r="AJ94" s="33"/>
      <c r="AK94" s="33"/>
      <c r="AL94" s="33"/>
    </row>
  </sheetData>
  <sortState xmlns:xlrd2="http://schemas.microsoft.com/office/spreadsheetml/2017/richdata2" ref="B15:H33">
    <sortCondition descending="1" ref="H15:H33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10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2">
    <tabColor rgb="FF002060"/>
  </sheetPr>
  <dimension ref="A1:AL124"/>
  <sheetViews>
    <sheetView showGridLines="0" zoomScaleNormal="100" zoomScaleSheetLayoutView="100" workbookViewId="0">
      <selection activeCell="O34" sqref="O34"/>
    </sheetView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5703125" style="34" customWidth="1"/>
    <col min="13" max="13" width="11.42578125" style="7"/>
    <col min="14" max="14" width="11.42578125" style="7" customWidth="1"/>
    <col min="15" max="27" width="11.42578125" style="3"/>
    <col min="28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406" t="s">
        <v>71</v>
      </c>
      <c r="D9" s="406"/>
      <c r="E9" s="406"/>
      <c r="F9" s="406"/>
      <c r="G9" s="406"/>
      <c r="H9" s="406"/>
      <c r="I9" s="406"/>
      <c r="J9" s="406"/>
      <c r="K9" s="406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7.25" customHeight="1" x14ac:dyDescent="0.2">
      <c r="A10" s="35"/>
      <c r="B10" s="36"/>
      <c r="C10" s="384" t="s">
        <v>152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96">
        <f t="shared" ref="C16:H16" si="0">SUM(C17:C35)</f>
        <v>3517845</v>
      </c>
      <c r="D16" s="296">
        <f t="shared" si="0"/>
        <v>3082145</v>
      </c>
      <c r="E16" s="296">
        <f t="shared" si="0"/>
        <v>2512769</v>
      </c>
      <c r="F16" s="296">
        <f t="shared" si="0"/>
        <v>2752885</v>
      </c>
      <c r="G16" s="296">
        <f t="shared" si="0"/>
        <v>2804433</v>
      </c>
      <c r="H16" s="296">
        <f t="shared" si="0"/>
        <v>2874016</v>
      </c>
      <c r="I16" s="296">
        <f>IF(OR(OR(H16=0,G16=0),H16=""),"",(H16/G16-1)*100)</f>
        <v>2.4811789049693722</v>
      </c>
      <c r="J16" s="296">
        <f>IF(OR(OR(H16=0,G16=0),H16=""),"",H16/G16*100)</f>
        <v>102.48117890496937</v>
      </c>
      <c r="K16" s="296">
        <f>IF(OR(OR(F16=0,G16=0),G16=""),"",(G16/F16-1)*100)</f>
        <v>1.8725082958423567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219" t="s">
        <v>26</v>
      </c>
      <c r="C17" s="50">
        <v>8854</v>
      </c>
      <c r="D17" s="50">
        <v>23843</v>
      </c>
      <c r="E17" s="50">
        <v>35201</v>
      </c>
      <c r="F17" s="50">
        <v>7840</v>
      </c>
      <c r="G17" s="293">
        <v>18398</v>
      </c>
      <c r="H17" s="296">
        <v>6046</v>
      </c>
      <c r="I17" s="295">
        <v>-67.137732362213271</v>
      </c>
      <c r="J17" s="52">
        <v>32.862267637786715</v>
      </c>
      <c r="K17" s="52">
        <v>134.66836734693879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219" t="s">
        <v>23</v>
      </c>
      <c r="C18" s="50">
        <v>105882</v>
      </c>
      <c r="D18" s="50">
        <v>100248</v>
      </c>
      <c r="E18" s="50">
        <v>82582</v>
      </c>
      <c r="F18" s="50">
        <v>38903</v>
      </c>
      <c r="G18" s="293">
        <v>38469</v>
      </c>
      <c r="H18" s="296">
        <v>50554</v>
      </c>
      <c r="I18" s="295">
        <v>31.414905508331394</v>
      </c>
      <c r="J18" s="52">
        <v>131.4149055083314</v>
      </c>
      <c r="K18" s="52">
        <v>-1.1155951983137569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219" t="s">
        <v>18</v>
      </c>
      <c r="C19" s="50">
        <v>16684</v>
      </c>
      <c r="D19" s="50">
        <v>17184</v>
      </c>
      <c r="E19" s="50">
        <v>0</v>
      </c>
      <c r="F19" s="50">
        <v>44208</v>
      </c>
      <c r="G19" s="293">
        <v>38484</v>
      </c>
      <c r="H19" s="296">
        <v>17703</v>
      </c>
      <c r="I19" s="295">
        <v>-53.999064546304965</v>
      </c>
      <c r="J19" s="52">
        <v>46.000935453695043</v>
      </c>
      <c r="K19" s="52">
        <v>-12.947882736156346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219" t="s">
        <v>13</v>
      </c>
      <c r="C20" s="50">
        <v>349533</v>
      </c>
      <c r="D20" s="50">
        <v>258452</v>
      </c>
      <c r="E20" s="50">
        <v>163425</v>
      </c>
      <c r="F20" s="50">
        <v>131349</v>
      </c>
      <c r="G20" s="293">
        <v>134764</v>
      </c>
      <c r="H20" s="296">
        <v>239719</v>
      </c>
      <c r="I20" s="295">
        <v>77.88059125582501</v>
      </c>
      <c r="J20" s="52">
        <v>177.88059125582501</v>
      </c>
      <c r="K20" s="52">
        <v>2.5999436615429028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219" t="s">
        <v>30</v>
      </c>
      <c r="C21" s="50">
        <v>14529</v>
      </c>
      <c r="D21" s="50">
        <v>44214</v>
      </c>
      <c r="E21" s="50">
        <v>0</v>
      </c>
      <c r="F21" s="50">
        <v>16614</v>
      </c>
      <c r="G21" s="293">
        <v>15375</v>
      </c>
      <c r="H21" s="296">
        <v>14980</v>
      </c>
      <c r="I21" s="295">
        <v>-2.5691056910569054</v>
      </c>
      <c r="J21" s="52">
        <v>97.430894308943095</v>
      </c>
      <c r="K21" s="52">
        <v>-7.4575659082701362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219" t="s">
        <v>21</v>
      </c>
      <c r="C22" s="50">
        <v>143702</v>
      </c>
      <c r="D22" s="50">
        <v>229274</v>
      </c>
      <c r="E22" s="50">
        <v>221838</v>
      </c>
      <c r="F22" s="50">
        <v>162123</v>
      </c>
      <c r="G22" s="293">
        <v>195998</v>
      </c>
      <c r="H22" s="296">
        <v>158912</v>
      </c>
      <c r="I22" s="295">
        <v>-18.921621649200503</v>
      </c>
      <c r="J22" s="52">
        <v>81.078378350799497</v>
      </c>
      <c r="K22" s="52">
        <v>20.894629386330131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219" t="s">
        <v>20</v>
      </c>
      <c r="C23" s="50">
        <v>266581</v>
      </c>
      <c r="D23" s="50">
        <v>260381</v>
      </c>
      <c r="E23" s="50">
        <v>349991</v>
      </c>
      <c r="F23" s="50">
        <v>405603</v>
      </c>
      <c r="G23" s="293">
        <v>437594</v>
      </c>
      <c r="H23" s="296">
        <v>465023</v>
      </c>
      <c r="I23" s="295">
        <v>6.2681389598577608</v>
      </c>
      <c r="J23" s="52">
        <v>106.26813895985777</v>
      </c>
      <c r="K23" s="52">
        <v>7.887269078384529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219" t="s">
        <v>19</v>
      </c>
      <c r="C24" s="50">
        <v>277242</v>
      </c>
      <c r="D24" s="50">
        <v>267405</v>
      </c>
      <c r="E24" s="50">
        <v>57800</v>
      </c>
      <c r="F24" s="50">
        <v>189352</v>
      </c>
      <c r="G24" s="293">
        <v>234613</v>
      </c>
      <c r="H24" s="296">
        <v>249618</v>
      </c>
      <c r="I24" s="295">
        <v>6.3956387753449251</v>
      </c>
      <c r="J24" s="52">
        <v>106.39563877534492</v>
      </c>
      <c r="K24" s="52">
        <v>23.903101102708192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219" t="s">
        <v>25</v>
      </c>
      <c r="C25" s="50">
        <v>9782</v>
      </c>
      <c r="D25" s="50">
        <v>9067</v>
      </c>
      <c r="E25" s="50">
        <v>10135</v>
      </c>
      <c r="F25" s="50">
        <v>23401</v>
      </c>
      <c r="G25" s="293">
        <v>34772</v>
      </c>
      <c r="H25" s="296">
        <v>27154</v>
      </c>
      <c r="I25" s="295">
        <v>-21.908432071781892</v>
      </c>
      <c r="J25" s="52">
        <v>78.091567928218112</v>
      </c>
      <c r="K25" s="52">
        <v>48.591940515362595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219" t="s">
        <v>27</v>
      </c>
      <c r="C26" s="50">
        <v>38658</v>
      </c>
      <c r="D26" s="50">
        <v>16849</v>
      </c>
      <c r="E26" s="50">
        <v>19254</v>
      </c>
      <c r="F26" s="50">
        <v>40350</v>
      </c>
      <c r="G26" s="293">
        <v>93204</v>
      </c>
      <c r="H26" s="296">
        <v>96147</v>
      </c>
      <c r="I26" s="295">
        <v>3.1575898030127503</v>
      </c>
      <c r="J26" s="52">
        <v>103.15758980301275</v>
      </c>
      <c r="K26" s="52">
        <v>130.98884758364312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219" t="s">
        <v>29</v>
      </c>
      <c r="C27" s="50">
        <v>26181</v>
      </c>
      <c r="D27" s="50">
        <v>14112</v>
      </c>
      <c r="E27" s="50">
        <v>0</v>
      </c>
      <c r="F27" s="50">
        <v>44748</v>
      </c>
      <c r="G27" s="293">
        <v>36196</v>
      </c>
      <c r="H27" s="296">
        <v>33225</v>
      </c>
      <c r="I27" s="295">
        <v>-8.208089291634435</v>
      </c>
      <c r="J27" s="52">
        <v>91.791910708365563</v>
      </c>
      <c r="K27" s="52">
        <v>-19.111468668990796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219" t="s">
        <v>15</v>
      </c>
      <c r="C28" s="50">
        <v>13659</v>
      </c>
      <c r="D28" s="50">
        <v>14970</v>
      </c>
      <c r="E28" s="50">
        <v>0</v>
      </c>
      <c r="F28" s="50">
        <v>15027</v>
      </c>
      <c r="G28" s="293">
        <v>17878</v>
      </c>
      <c r="H28" s="296">
        <v>9688</v>
      </c>
      <c r="I28" s="295">
        <v>-45.810493343774475</v>
      </c>
      <c r="J28" s="52">
        <v>54.189506656225525</v>
      </c>
      <c r="K28" s="52">
        <v>18.972516137618946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219" t="s">
        <v>216</v>
      </c>
      <c r="C29" s="50">
        <v>100930</v>
      </c>
      <c r="D29" s="50">
        <v>68673</v>
      </c>
      <c r="E29" s="50">
        <v>19846</v>
      </c>
      <c r="F29" s="50">
        <v>93279</v>
      </c>
      <c r="G29" s="293">
        <v>107426</v>
      </c>
      <c r="H29" s="296">
        <v>73239</v>
      </c>
      <c r="I29" s="295">
        <v>-31.823767058254049</v>
      </c>
      <c r="J29" s="52">
        <v>68.176232941745951</v>
      </c>
      <c r="K29" s="52">
        <v>15.166328970079013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219" t="s">
        <v>22</v>
      </c>
      <c r="C30" s="50">
        <v>476801</v>
      </c>
      <c r="D30" s="50">
        <v>412130</v>
      </c>
      <c r="E30" s="50">
        <v>405385</v>
      </c>
      <c r="F30" s="50">
        <v>414362</v>
      </c>
      <c r="G30" s="293">
        <v>340572</v>
      </c>
      <c r="H30" s="296">
        <v>288704</v>
      </c>
      <c r="I30" s="295">
        <v>-15.229672433435514</v>
      </c>
      <c r="J30" s="52">
        <v>84.77032756656449</v>
      </c>
      <c r="K30" s="52">
        <v>-17.808100163625042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219" t="s">
        <v>24</v>
      </c>
      <c r="C31" s="50">
        <v>101550</v>
      </c>
      <c r="D31" s="50">
        <v>73933</v>
      </c>
      <c r="E31" s="50">
        <v>75439</v>
      </c>
      <c r="F31" s="50">
        <v>88197</v>
      </c>
      <c r="G31" s="293">
        <v>69405</v>
      </c>
      <c r="H31" s="296">
        <v>109622</v>
      </c>
      <c r="I31" s="295">
        <v>57.945392983214461</v>
      </c>
      <c r="J31" s="52">
        <v>157.94539298321445</v>
      </c>
      <c r="K31" s="52">
        <v>-21.306847171672505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219" t="s">
        <v>17</v>
      </c>
      <c r="C32" s="50">
        <v>10393</v>
      </c>
      <c r="D32" s="50">
        <v>6142</v>
      </c>
      <c r="E32" s="50">
        <v>0</v>
      </c>
      <c r="F32" s="50">
        <v>6924</v>
      </c>
      <c r="G32" s="293">
        <v>9277</v>
      </c>
      <c r="H32" s="296">
        <v>10070</v>
      </c>
      <c r="I32" s="295">
        <v>8.548021989867415</v>
      </c>
      <c r="J32" s="52">
        <v>108.54802198986742</v>
      </c>
      <c r="K32" s="52">
        <v>33.983246678220681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219" t="s">
        <v>12</v>
      </c>
      <c r="C33" s="50">
        <v>590872</v>
      </c>
      <c r="D33" s="50">
        <v>579403</v>
      </c>
      <c r="E33" s="50">
        <v>448362</v>
      </c>
      <c r="F33" s="50">
        <v>342985</v>
      </c>
      <c r="G33" s="293">
        <v>414535</v>
      </c>
      <c r="H33" s="296">
        <v>527643</v>
      </c>
      <c r="I33" s="295">
        <v>27.285512682885638</v>
      </c>
      <c r="J33" s="52">
        <v>127.28551268288564</v>
      </c>
      <c r="K33" s="52">
        <v>20.860970596381769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5.75" customHeight="1" x14ac:dyDescent="0.2">
      <c r="A34" s="35"/>
      <c r="B34" s="219" t="s">
        <v>16</v>
      </c>
      <c r="C34" s="50">
        <v>16900</v>
      </c>
      <c r="D34" s="50">
        <v>1674</v>
      </c>
      <c r="E34" s="50">
        <v>0</v>
      </c>
      <c r="F34" s="50">
        <v>1728</v>
      </c>
      <c r="G34" s="293">
        <v>5375</v>
      </c>
      <c r="H34" s="296">
        <v>4603</v>
      </c>
      <c r="I34" s="295">
        <v>-14.362790697674422</v>
      </c>
      <c r="J34" s="52">
        <v>85.637209302325573</v>
      </c>
      <c r="K34" s="52">
        <v>211.05324074074073</v>
      </c>
      <c r="L34" s="3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x14ac:dyDescent="0.2">
      <c r="A35" s="35"/>
      <c r="B35" s="219" t="s">
        <v>204</v>
      </c>
      <c r="C35" s="50">
        <v>949112</v>
      </c>
      <c r="D35" s="50">
        <v>684191</v>
      </c>
      <c r="E35" s="50">
        <v>623511</v>
      </c>
      <c r="F35" s="50">
        <v>685892</v>
      </c>
      <c r="G35" s="293">
        <v>562098</v>
      </c>
      <c r="H35" s="296">
        <v>491366</v>
      </c>
      <c r="I35" s="295">
        <v>-12.583570836402192</v>
      </c>
      <c r="J35" s="52">
        <v>87.416429163597812</v>
      </c>
      <c r="K35" s="52">
        <v>-18.04861406752083</v>
      </c>
      <c r="L35" s="38"/>
      <c r="M35" s="95"/>
      <c r="O35" s="87"/>
      <c r="P35" s="87"/>
      <c r="Q35" s="87"/>
      <c r="R35" s="87"/>
      <c r="S35" s="87"/>
      <c r="T35" s="8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9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x14ac:dyDescent="0.2">
      <c r="A37" s="35"/>
      <c r="B37" s="41" t="s">
        <v>3</v>
      </c>
      <c r="C37" s="59"/>
      <c r="D37" s="60">
        <f>IF(OR(OR(D16=0,C16=0),D16=""),"",(D16/C16-1)*100)</f>
        <v>-12.3854234623754</v>
      </c>
      <c r="E37" s="60">
        <f>IF(OR(OR(E16=0,D16=0),E16=""),"",(E16/D16-1)*100)</f>
        <v>-18.473368384680143</v>
      </c>
      <c r="F37" s="60">
        <f>IF(OR(OR(F16=0,E16=0),F16=""),"",(F16/E16-1)*100)</f>
        <v>9.5558326292627846</v>
      </c>
      <c r="G37" s="60">
        <f>IF(OR(OR(G16=0,F16=0),G16=""),"",(G16/F16-1)*100)</f>
        <v>1.8725082958423567</v>
      </c>
      <c r="H37" s="291">
        <f>IF(OR(OR(H16=0,G16=0),H16=""),"",(H16/G16-1)*100)</f>
        <v>2.4811789049693722</v>
      </c>
      <c r="I37" s="62"/>
      <c r="J37" s="62"/>
      <c r="K37" s="62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4.25" customHeight="1" x14ac:dyDescent="0.2">
      <c r="A38" s="35"/>
      <c r="C38" s="64"/>
      <c r="D38" s="64"/>
      <c r="E38" s="64"/>
      <c r="F38" s="64"/>
      <c r="G38" s="64"/>
      <c r="H38" s="64"/>
      <c r="I38" s="62"/>
      <c r="J38" s="62"/>
      <c r="K38" s="62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3" customFormat="1" ht="12.75" customHeight="1" x14ac:dyDescent="0.2">
      <c r="A39" s="1"/>
      <c r="B39" s="44" t="s">
        <v>68</v>
      </c>
      <c r="C39" s="282">
        <f t="shared" ref="C39:H39" si="1">SUM(C40:C51)</f>
        <v>1157395</v>
      </c>
      <c r="D39" s="282">
        <f t="shared" si="1"/>
        <v>899857</v>
      </c>
      <c r="E39" s="282">
        <f t="shared" si="1"/>
        <v>443520</v>
      </c>
      <c r="F39" s="282">
        <f t="shared" si="1"/>
        <v>804560</v>
      </c>
      <c r="G39" s="292">
        <f t="shared" si="1"/>
        <v>1186989</v>
      </c>
      <c r="H39" s="287">
        <f t="shared" si="1"/>
        <v>1058415</v>
      </c>
      <c r="I39" s="294">
        <f>IF(OR(OR(H39=0,G39=0),H39=""),"",(H39/G39-1)*100)</f>
        <v>-10.831945367648732</v>
      </c>
      <c r="J39" s="289">
        <f>IF(OR(OR(H39=0,G39=0),H39=""),"",H39/G39*100)</f>
        <v>89.168054632351271</v>
      </c>
      <c r="K39" s="289">
        <f>IF(OR(OR(F39=0,G39=0),G39=""),"",(G39/F39-1)*100)</f>
        <v>47.532688674555047</v>
      </c>
      <c r="L39" s="65"/>
    </row>
    <row r="40" spans="1:38" s="63" customFormat="1" ht="12.75" customHeight="1" x14ac:dyDescent="0.2">
      <c r="A40" s="1"/>
      <c r="B40" s="219" t="s">
        <v>55</v>
      </c>
      <c r="C40" s="50">
        <v>214863</v>
      </c>
      <c r="D40" s="50">
        <v>73067</v>
      </c>
      <c r="E40" s="50">
        <v>0</v>
      </c>
      <c r="F40" s="50">
        <v>128843</v>
      </c>
      <c r="G40" s="293">
        <v>280721</v>
      </c>
      <c r="H40" s="296">
        <v>269306</v>
      </c>
      <c r="I40" s="295">
        <v>-4.0663149532810134</v>
      </c>
      <c r="J40" s="52">
        <v>95.933685046718992</v>
      </c>
      <c r="K40" s="52">
        <v>117.8783480670273</v>
      </c>
      <c r="L40" s="65"/>
    </row>
    <row r="41" spans="1:38" s="63" customFormat="1" ht="12.75" customHeight="1" x14ac:dyDescent="0.2">
      <c r="A41" s="1"/>
      <c r="B41" s="219" t="s">
        <v>56</v>
      </c>
      <c r="C41" s="50">
        <v>180073</v>
      </c>
      <c r="D41" s="50">
        <v>170635</v>
      </c>
      <c r="E41" s="50">
        <v>0</v>
      </c>
      <c r="F41" s="50">
        <v>129469</v>
      </c>
      <c r="G41" s="293">
        <v>212160</v>
      </c>
      <c r="H41" s="296">
        <v>216623</v>
      </c>
      <c r="I41" s="295">
        <v>2.1036010558069362</v>
      </c>
      <c r="J41" s="52">
        <v>102.10360105580693</v>
      </c>
      <c r="K41" s="52">
        <v>63.869343240466826</v>
      </c>
      <c r="L41" s="65"/>
    </row>
    <row r="42" spans="1:38" s="63" customFormat="1" ht="12.75" customHeight="1" x14ac:dyDescent="0.2">
      <c r="A42" s="1"/>
      <c r="B42" s="219" t="s">
        <v>57</v>
      </c>
      <c r="C42" s="50">
        <v>34701</v>
      </c>
      <c r="D42" s="50">
        <v>30028</v>
      </c>
      <c r="E42" s="50">
        <v>26341</v>
      </c>
      <c r="F42" s="50">
        <v>45938</v>
      </c>
      <c r="G42" s="293">
        <v>100366</v>
      </c>
      <c r="H42" s="296">
        <v>99230</v>
      </c>
      <c r="I42" s="295">
        <v>-1.1318574019090089</v>
      </c>
      <c r="J42" s="52">
        <v>98.868142598090998</v>
      </c>
      <c r="K42" s="52">
        <v>118.48143149462319</v>
      </c>
      <c r="L42" s="65"/>
    </row>
    <row r="43" spans="1:38" s="63" customFormat="1" ht="12.75" customHeight="1" x14ac:dyDescent="0.2">
      <c r="A43" s="1"/>
      <c r="B43" s="219" t="s">
        <v>58</v>
      </c>
      <c r="C43" s="50">
        <v>8777</v>
      </c>
      <c r="D43" s="50">
        <v>11448</v>
      </c>
      <c r="E43" s="50">
        <v>6949</v>
      </c>
      <c r="F43" s="50">
        <v>3976</v>
      </c>
      <c r="G43" s="293">
        <v>2787</v>
      </c>
      <c r="H43" s="296">
        <v>4989</v>
      </c>
      <c r="I43" s="295">
        <v>79.009687836383208</v>
      </c>
      <c r="J43" s="52">
        <v>179.00968783638319</v>
      </c>
      <c r="K43" s="52">
        <v>-29.904426559356136</v>
      </c>
      <c r="L43" s="65"/>
    </row>
    <row r="44" spans="1:38" s="63" customFormat="1" ht="12.75" customHeight="1" x14ac:dyDescent="0.2">
      <c r="A44" s="1"/>
      <c r="B44" s="219" t="s">
        <v>59</v>
      </c>
      <c r="C44" s="50">
        <v>21514</v>
      </c>
      <c r="D44" s="50">
        <v>18165</v>
      </c>
      <c r="E44" s="50">
        <v>16164</v>
      </c>
      <c r="F44" s="50">
        <v>22527</v>
      </c>
      <c r="G44" s="293">
        <v>43987</v>
      </c>
      <c r="H44" s="296">
        <v>10995</v>
      </c>
      <c r="I44" s="295">
        <v>-75.003978448177875</v>
      </c>
      <c r="J44" s="52">
        <v>24.996021551822128</v>
      </c>
      <c r="K44" s="52">
        <v>95.263461623829187</v>
      </c>
      <c r="L44" s="65"/>
    </row>
    <row r="45" spans="1:38" s="63" customFormat="1" ht="12.75" customHeight="1" x14ac:dyDescent="0.2">
      <c r="A45" s="1"/>
      <c r="B45" s="219" t="s">
        <v>60</v>
      </c>
      <c r="C45" s="50">
        <v>243108</v>
      </c>
      <c r="D45" s="50">
        <v>189208</v>
      </c>
      <c r="E45" s="50">
        <v>131794</v>
      </c>
      <c r="F45" s="50">
        <v>136029</v>
      </c>
      <c r="G45" s="293">
        <v>198673</v>
      </c>
      <c r="H45" s="296">
        <v>155276</v>
      </c>
      <c r="I45" s="295">
        <v>-21.843431165784988</v>
      </c>
      <c r="J45" s="52">
        <v>78.156568834215008</v>
      </c>
      <c r="K45" s="52">
        <v>46.05194480588699</v>
      </c>
      <c r="L45" s="65"/>
    </row>
    <row r="46" spans="1:38" s="63" customFormat="1" ht="12.75" customHeight="1" x14ac:dyDescent="0.2">
      <c r="A46" s="1"/>
      <c r="B46" s="219" t="s">
        <v>61</v>
      </c>
      <c r="C46" s="50">
        <v>16995</v>
      </c>
      <c r="D46" s="50">
        <v>19251</v>
      </c>
      <c r="E46" s="50">
        <v>0</v>
      </c>
      <c r="F46" s="50">
        <v>16445</v>
      </c>
      <c r="G46" s="293">
        <v>34143</v>
      </c>
      <c r="H46" s="296">
        <v>36645</v>
      </c>
      <c r="I46" s="295">
        <v>7.3280028117037155</v>
      </c>
      <c r="J46" s="52">
        <v>107.32800281170371</v>
      </c>
      <c r="K46" s="52">
        <v>107.61933718455458</v>
      </c>
      <c r="L46" s="65"/>
    </row>
    <row r="47" spans="1:38" s="63" customFormat="1" ht="12.75" customHeight="1" x14ac:dyDescent="0.2">
      <c r="A47" s="1"/>
      <c r="B47" s="219" t="s">
        <v>62</v>
      </c>
      <c r="C47" s="50">
        <v>118692</v>
      </c>
      <c r="D47" s="50">
        <v>145942</v>
      </c>
      <c r="E47" s="50">
        <v>111405</v>
      </c>
      <c r="F47" s="50">
        <v>84337</v>
      </c>
      <c r="G47" s="293">
        <v>50473</v>
      </c>
      <c r="H47" s="296">
        <v>40810</v>
      </c>
      <c r="I47" s="295">
        <v>-19.144889346779472</v>
      </c>
      <c r="J47" s="52">
        <v>80.855110653220535</v>
      </c>
      <c r="K47" s="52">
        <v>-40.153194920378951</v>
      </c>
      <c r="L47" s="65"/>
    </row>
    <row r="48" spans="1:38" s="63" customFormat="1" ht="12.75" customHeight="1" x14ac:dyDescent="0.2">
      <c r="A48" s="1"/>
      <c r="B48" s="219" t="s">
        <v>63</v>
      </c>
      <c r="C48" s="50">
        <v>158621</v>
      </c>
      <c r="D48" s="50">
        <v>78107</v>
      </c>
      <c r="E48" s="50">
        <v>117788</v>
      </c>
      <c r="F48" s="50">
        <v>98061</v>
      </c>
      <c r="G48" s="293">
        <v>120342</v>
      </c>
      <c r="H48" s="296">
        <v>91532</v>
      </c>
      <c r="I48" s="295">
        <v>-23.94010403682837</v>
      </c>
      <c r="J48" s="52">
        <v>76.059895963171627</v>
      </c>
      <c r="K48" s="52">
        <v>22.721571266864494</v>
      </c>
      <c r="L48" s="65"/>
    </row>
    <row r="49" spans="1:38" s="63" customFormat="1" ht="12.75" customHeight="1" x14ac:dyDescent="0.2">
      <c r="A49" s="1"/>
      <c r="B49" s="219" t="s">
        <v>64</v>
      </c>
      <c r="C49" s="50">
        <v>30129</v>
      </c>
      <c r="D49" s="50">
        <v>16434</v>
      </c>
      <c r="E49" s="50">
        <v>33079</v>
      </c>
      <c r="F49" s="50">
        <v>5966</v>
      </c>
      <c r="G49" s="293">
        <v>10024</v>
      </c>
      <c r="H49" s="296">
        <v>10364</v>
      </c>
      <c r="I49" s="295">
        <v>3.3918595371109417</v>
      </c>
      <c r="J49" s="52">
        <v>103.39185953711095</v>
      </c>
      <c r="K49" s="52">
        <v>68.018773047267842</v>
      </c>
      <c r="L49" s="65"/>
    </row>
    <row r="50" spans="1:38" s="63" customFormat="1" ht="12.75" customHeight="1" x14ac:dyDescent="0.2">
      <c r="A50" s="1"/>
      <c r="B50" s="219" t="s">
        <v>65</v>
      </c>
      <c r="C50" s="50">
        <v>11869</v>
      </c>
      <c r="D50" s="50">
        <v>12613</v>
      </c>
      <c r="E50" s="50">
        <v>0</v>
      </c>
      <c r="F50" s="50">
        <v>9571</v>
      </c>
      <c r="G50" s="293">
        <v>16329</v>
      </c>
      <c r="H50" s="296">
        <v>15983</v>
      </c>
      <c r="I50" s="295">
        <v>-2.1189295119113272</v>
      </c>
      <c r="J50" s="52">
        <v>97.881070488088668</v>
      </c>
      <c r="K50" s="52">
        <v>70.609131752168011</v>
      </c>
      <c r="L50" s="65"/>
    </row>
    <row r="51" spans="1:38" s="63" customFormat="1" ht="12.75" customHeight="1" x14ac:dyDescent="0.2">
      <c r="A51" s="1"/>
      <c r="B51" s="219" t="s">
        <v>66</v>
      </c>
      <c r="C51" s="50">
        <v>118053</v>
      </c>
      <c r="D51" s="50">
        <v>134959</v>
      </c>
      <c r="E51" s="50">
        <v>0</v>
      </c>
      <c r="F51" s="50">
        <v>123398</v>
      </c>
      <c r="G51" s="293">
        <v>116984</v>
      </c>
      <c r="H51" s="296">
        <v>106662</v>
      </c>
      <c r="I51" s="295">
        <v>-8.8234288449702483</v>
      </c>
      <c r="J51" s="52">
        <v>91.176571155029748</v>
      </c>
      <c r="K51" s="52">
        <v>-5.1978151995980433</v>
      </c>
      <c r="L51" s="65"/>
    </row>
    <row r="52" spans="1:38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</row>
    <row r="53" spans="1:38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-22.251521736313016</v>
      </c>
      <c r="E53" s="60">
        <f>IF(OR(OR(E39=0,D39=0),E39=""),"",(E39/D39-1)*100)</f>
        <v>-50.712168711250797</v>
      </c>
      <c r="F53" s="60">
        <f>IF(OR(OR(F39=0,E39=0),F39=""),"",(F39/E39-1)*100)</f>
        <v>81.403318903318905</v>
      </c>
      <c r="G53" s="60">
        <f>IF(OR(OR(G39=0,F39=0),G39=""),"",(G39/F39-1)*100)</f>
        <v>47.532688674555047</v>
      </c>
      <c r="H53" s="297">
        <f>IF(OR(OR(H39=0,G39=0),H39=""),"",(H39/G39-1)*100)</f>
        <v>-10.831945367648732</v>
      </c>
      <c r="I53" s="72"/>
      <c r="J53" s="72"/>
      <c r="L53" s="65"/>
    </row>
    <row r="54" spans="1:38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</row>
    <row r="55" spans="1:38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63" customFormat="1" x14ac:dyDescent="0.2">
      <c r="A57" s="247" t="s">
        <v>170</v>
      </c>
      <c r="C57" s="70"/>
      <c r="D57" s="70"/>
      <c r="E57" s="70"/>
      <c r="F57" s="71"/>
      <c r="G57" s="71"/>
      <c r="H57" s="71"/>
      <c r="I57" s="72"/>
      <c r="J57" s="72"/>
      <c r="L57" s="65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</row>
    <row r="58" spans="1:38" s="63" customFormat="1" ht="19.5" customHeigh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38" s="66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79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38" s="66" customFormat="1" x14ac:dyDescent="0.25">
      <c r="A61" s="96"/>
      <c r="C61" s="97"/>
      <c r="D61" s="97"/>
      <c r="E61" s="97"/>
      <c r="F61" s="98"/>
      <c r="G61" s="98"/>
      <c r="H61" s="98"/>
      <c r="I61" s="99"/>
      <c r="J61" s="99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38" s="3" customFormat="1" x14ac:dyDescent="0.2">
      <c r="D62" s="88"/>
      <c r="E62" s="84"/>
    </row>
    <row r="63" spans="1:38" s="3" customFormat="1" x14ac:dyDescent="0.2">
      <c r="D63" s="88"/>
      <c r="E63" s="84"/>
    </row>
    <row r="64" spans="1:38" s="3" customFormat="1" x14ac:dyDescent="0.2">
      <c r="D64" s="88"/>
      <c r="E64" s="84"/>
    </row>
    <row r="65" spans="1:38" s="3" customFormat="1" x14ac:dyDescent="0.2">
      <c r="D65" s="88"/>
      <c r="E65" s="84"/>
    </row>
    <row r="66" spans="1:38" s="3" customFormat="1" x14ac:dyDescent="0.2">
      <c r="D66" s="88"/>
      <c r="E66" s="84"/>
    </row>
    <row r="67" spans="1:38" s="3" customFormat="1" x14ac:dyDescent="0.2">
      <c r="D67" s="88"/>
      <c r="E67" s="84"/>
    </row>
    <row r="68" spans="1:38" s="3" customFormat="1" x14ac:dyDescent="0.2">
      <c r="D68" s="88"/>
      <c r="E68" s="84"/>
    </row>
    <row r="69" spans="1:38" s="3" customFormat="1" x14ac:dyDescent="0.2">
      <c r="D69" s="88"/>
      <c r="E69" s="84"/>
    </row>
    <row r="70" spans="1:38" s="3" customFormat="1" x14ac:dyDescent="0.2">
      <c r="D70" s="88"/>
      <c r="E70" s="84"/>
    </row>
    <row r="71" spans="1:38" s="3" customFormat="1" x14ac:dyDescent="0.2"/>
    <row r="72" spans="1:38" s="3" customFormat="1" x14ac:dyDescent="0.2"/>
    <row r="73" spans="1:38" s="3" customFormat="1" x14ac:dyDescent="0.2"/>
    <row r="74" spans="1:38" s="3" customFormat="1" x14ac:dyDescent="0.2"/>
    <row r="75" spans="1:38" s="3" customFormat="1" x14ac:dyDescent="0.2"/>
    <row r="76" spans="1:38" s="7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7" customFormat="1" x14ac:dyDescent="0.2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7" customFormat="1" x14ac:dyDescent="0.2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7" customFormat="1" x14ac:dyDescent="0.2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7" customFormat="1" x14ac:dyDescent="0.2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5:38" s="7" customFormat="1" x14ac:dyDescent="0.2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5:38" s="7" customFormat="1" x14ac:dyDescent="0.2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5:38" s="7" customFormat="1" x14ac:dyDescent="0.2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5:38" s="7" customFormat="1" x14ac:dyDescent="0.2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5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5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5:38" s="7" customFormat="1" x14ac:dyDescent="0.2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5:38" s="7" customFormat="1" x14ac:dyDescent="0.2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5:38" s="7" customFormat="1" x14ac:dyDescent="0.2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5:38" s="7" customFormat="1" x14ac:dyDescent="0.2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5:38" s="7" customFormat="1" x14ac:dyDescent="0.2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5:38" s="7" customFormat="1" x14ac:dyDescent="0.2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5:38" s="7" customFormat="1" x14ac:dyDescent="0.2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5:38" s="7" customFormat="1" x14ac:dyDescent="0.2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5:38" s="7" customFormat="1" x14ac:dyDescent="0.2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5:38" s="7" customFormat="1" x14ac:dyDescent="0.2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5:38" s="7" customFormat="1" x14ac:dyDescent="0.2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5:38" s="7" customFormat="1" x14ac:dyDescent="0.2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5:38" s="7" customFormat="1" x14ac:dyDescent="0.2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5:38" s="7" customFormat="1" x14ac:dyDescent="0.2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5:38" s="7" customFormat="1" x14ac:dyDescent="0.2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5:38" s="7" customFormat="1" x14ac:dyDescent="0.2"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5:38" s="7" customFormat="1" x14ac:dyDescent="0.2"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5:38" s="7" customFormat="1" x14ac:dyDescent="0.2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5:38" s="7" customFormat="1" x14ac:dyDescent="0.2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5:38" s="7" customFormat="1" x14ac:dyDescent="0.2"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5:38" s="7" customFormat="1" x14ac:dyDescent="0.2"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5:38" s="7" customFormat="1" x14ac:dyDescent="0.2"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5:38" s="7" customFormat="1" x14ac:dyDescent="0.2"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5:38" s="7" customFormat="1" x14ac:dyDescent="0.2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5:38" s="7" customFormat="1" x14ac:dyDescent="0.2"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5:38" s="7" customFormat="1" x14ac:dyDescent="0.2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3:38" s="7" customFormat="1" x14ac:dyDescent="0.2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3:38" s="7" customFormat="1" x14ac:dyDescent="0.2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3:38" s="7" customFormat="1" x14ac:dyDescent="0.2"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3:38" s="7" customFormat="1" x14ac:dyDescent="0.2"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3:38" s="32" customFormat="1" x14ac:dyDescent="0.2">
      <c r="M117" s="7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13:38" s="32" customFormat="1" x14ac:dyDescent="0.2">
      <c r="M118" s="7"/>
      <c r="N118" s="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3:38" s="32" customFormat="1" x14ac:dyDescent="0.2">
      <c r="M119" s="7"/>
      <c r="N119" s="7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13:38" s="32" customFormat="1" x14ac:dyDescent="0.2">
      <c r="M120" s="7"/>
      <c r="N120" s="7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3:38" s="32" customFormat="1" x14ac:dyDescent="0.2">
      <c r="M121" s="7"/>
      <c r="N121" s="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13:38" s="32" customFormat="1" x14ac:dyDescent="0.2">
      <c r="M122" s="7"/>
      <c r="N122" s="7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3:38" s="32" customFormat="1" x14ac:dyDescent="0.2">
      <c r="M123" s="7"/>
      <c r="N123" s="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13:38" s="32" customFormat="1" x14ac:dyDescent="0.2">
      <c r="M124" s="7"/>
      <c r="N124" s="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3">
    <tabColor rgb="FF002060"/>
  </sheetPr>
  <dimension ref="A1:AL124"/>
  <sheetViews>
    <sheetView showGridLines="0" topLeftCell="A25" zoomScaleNormal="100" zoomScaleSheetLayoutView="100" workbookViewId="0">
      <selection activeCell="B29" sqref="B29:B35"/>
    </sheetView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27" width="11.42578125" style="3"/>
    <col min="28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406" t="s">
        <v>175</v>
      </c>
      <c r="D9" s="406"/>
      <c r="E9" s="406"/>
      <c r="F9" s="406"/>
      <c r="G9" s="406"/>
      <c r="H9" s="406"/>
      <c r="I9" s="406"/>
      <c r="J9" s="406"/>
      <c r="K9" s="406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4" t="s">
        <v>173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82">
        <f t="shared" ref="C16:H16" si="0">SUM(C17:C35)</f>
        <v>32677</v>
      </c>
      <c r="D16" s="282">
        <f t="shared" si="0"/>
        <v>30936</v>
      </c>
      <c r="E16" s="282">
        <f t="shared" si="0"/>
        <v>25381</v>
      </c>
      <c r="F16" s="282">
        <f t="shared" si="0"/>
        <v>32854</v>
      </c>
      <c r="G16" s="292">
        <f t="shared" si="0"/>
        <v>36226</v>
      </c>
      <c r="H16" s="287">
        <f t="shared" si="0"/>
        <v>36722</v>
      </c>
      <c r="I16" s="294">
        <f>IF(OR(OR(H16=0,G16=0),H16=""),"",(H16/G16-1)*100)</f>
        <v>1.3691823552144822</v>
      </c>
      <c r="J16" s="289">
        <f>IF(OR(OR(H16=0,G16=0),H16=""),"",H16/G16*100)</f>
        <v>101.36918235521448</v>
      </c>
      <c r="K16" s="289">
        <f>IF(OR(OR(F16=0,G16=0),G16=""),"",(G16/F16-1)*100)</f>
        <v>10.263590430389002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219" t="s">
        <v>26</v>
      </c>
      <c r="C17" s="50">
        <v>91</v>
      </c>
      <c r="D17" s="50">
        <v>281</v>
      </c>
      <c r="E17" s="50">
        <v>616</v>
      </c>
      <c r="F17" s="50">
        <v>109</v>
      </c>
      <c r="G17" s="293">
        <v>217</v>
      </c>
      <c r="H17" s="296">
        <v>77</v>
      </c>
      <c r="I17" s="295">
        <v>-64.516129032258064</v>
      </c>
      <c r="J17" s="52">
        <v>35.483870967741936</v>
      </c>
      <c r="K17" s="52">
        <v>99.082568807339456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219" t="s">
        <v>23</v>
      </c>
      <c r="C18" s="50">
        <v>1035</v>
      </c>
      <c r="D18" s="50">
        <v>1000</v>
      </c>
      <c r="E18" s="50">
        <v>773</v>
      </c>
      <c r="F18" s="50">
        <v>499</v>
      </c>
      <c r="G18" s="293">
        <v>541</v>
      </c>
      <c r="H18" s="296">
        <v>777</v>
      </c>
      <c r="I18" s="295">
        <v>43.622920517560068</v>
      </c>
      <c r="J18" s="52">
        <v>143.62292051756006</v>
      </c>
      <c r="K18" s="52">
        <v>8.4168336673346786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219" t="s">
        <v>18</v>
      </c>
      <c r="C19" s="50">
        <v>213</v>
      </c>
      <c r="D19" s="50">
        <v>256</v>
      </c>
      <c r="E19" s="50">
        <v>0</v>
      </c>
      <c r="F19" s="50">
        <v>752</v>
      </c>
      <c r="G19" s="293">
        <v>615</v>
      </c>
      <c r="H19" s="296">
        <v>309</v>
      </c>
      <c r="I19" s="295">
        <v>-49.756097560975611</v>
      </c>
      <c r="J19" s="52">
        <v>50.243902439024389</v>
      </c>
      <c r="K19" s="52">
        <v>-18.218085106382976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219" t="s">
        <v>13</v>
      </c>
      <c r="C20" s="50">
        <v>2285</v>
      </c>
      <c r="D20" s="50">
        <v>1883</v>
      </c>
      <c r="E20" s="50">
        <v>1336</v>
      </c>
      <c r="F20" s="50">
        <v>1524</v>
      </c>
      <c r="G20" s="293">
        <v>2178</v>
      </c>
      <c r="H20" s="296">
        <v>4101</v>
      </c>
      <c r="I20" s="295">
        <v>88.292011019283748</v>
      </c>
      <c r="J20" s="52">
        <v>188.29201101928373</v>
      </c>
      <c r="K20" s="52">
        <v>42.913385826771645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219" t="s">
        <v>30</v>
      </c>
      <c r="C21" s="50">
        <v>178</v>
      </c>
      <c r="D21" s="50">
        <v>701</v>
      </c>
      <c r="E21" s="50">
        <v>0</v>
      </c>
      <c r="F21" s="50">
        <v>227</v>
      </c>
      <c r="G21" s="293">
        <v>263</v>
      </c>
      <c r="H21" s="296">
        <v>261</v>
      </c>
      <c r="I21" s="295">
        <v>-0.76045627376425395</v>
      </c>
      <c r="J21" s="52">
        <v>99.239543726235752</v>
      </c>
      <c r="K21" s="52">
        <v>15.859030837004395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219" t="s">
        <v>21</v>
      </c>
      <c r="C22" s="50">
        <v>1641</v>
      </c>
      <c r="D22" s="50">
        <v>2830</v>
      </c>
      <c r="E22" s="50">
        <v>2863</v>
      </c>
      <c r="F22" s="50">
        <v>2001</v>
      </c>
      <c r="G22" s="293">
        <v>2457</v>
      </c>
      <c r="H22" s="296">
        <v>2033</v>
      </c>
      <c r="I22" s="295">
        <v>-17.256817256817257</v>
      </c>
      <c r="J22" s="52">
        <v>82.743182743182743</v>
      </c>
      <c r="K22" s="52">
        <v>22.788605697151421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219" t="s">
        <v>20</v>
      </c>
      <c r="C23" s="50">
        <v>2918</v>
      </c>
      <c r="D23" s="50">
        <v>2992</v>
      </c>
      <c r="E23" s="50">
        <v>4091</v>
      </c>
      <c r="F23" s="50">
        <v>4990</v>
      </c>
      <c r="G23" s="293">
        <v>5321</v>
      </c>
      <c r="H23" s="296">
        <v>5747</v>
      </c>
      <c r="I23" s="295">
        <v>8.0060139071603142</v>
      </c>
      <c r="J23" s="52">
        <v>108.00601390716031</v>
      </c>
      <c r="K23" s="52">
        <v>6.6332665330661289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219" t="s">
        <v>19</v>
      </c>
      <c r="C24" s="50">
        <v>3046</v>
      </c>
      <c r="D24" s="50">
        <v>3604</v>
      </c>
      <c r="E24" s="50">
        <v>703</v>
      </c>
      <c r="F24" s="50">
        <v>2369</v>
      </c>
      <c r="G24" s="293">
        <v>2912</v>
      </c>
      <c r="H24" s="296">
        <v>2896</v>
      </c>
      <c r="I24" s="295">
        <v>-0.5494505494505475</v>
      </c>
      <c r="J24" s="52">
        <v>99.45054945054946</v>
      </c>
      <c r="K24" s="52">
        <v>22.921063739974667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219" t="s">
        <v>25</v>
      </c>
      <c r="C25" s="50">
        <v>97</v>
      </c>
      <c r="D25" s="50">
        <v>92</v>
      </c>
      <c r="E25" s="50">
        <v>120</v>
      </c>
      <c r="F25" s="50">
        <v>420</v>
      </c>
      <c r="G25" s="293">
        <v>643</v>
      </c>
      <c r="H25" s="296">
        <v>431</v>
      </c>
      <c r="I25" s="295">
        <v>-32.970451010886471</v>
      </c>
      <c r="J25" s="52">
        <v>67.029548989113536</v>
      </c>
      <c r="K25" s="52">
        <v>53.095238095238088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219" t="s">
        <v>27</v>
      </c>
      <c r="C26" s="50">
        <v>539</v>
      </c>
      <c r="D26" s="50">
        <v>189</v>
      </c>
      <c r="E26" s="50">
        <v>215</v>
      </c>
      <c r="F26" s="50">
        <v>628</v>
      </c>
      <c r="G26" s="293">
        <v>1769</v>
      </c>
      <c r="H26" s="296">
        <v>1706</v>
      </c>
      <c r="I26" s="295">
        <v>-3.5613340870548349</v>
      </c>
      <c r="J26" s="52">
        <v>96.438665912945169</v>
      </c>
      <c r="K26" s="52">
        <v>181.68789808917199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219" t="s">
        <v>29</v>
      </c>
      <c r="C27" s="50">
        <v>390</v>
      </c>
      <c r="D27" s="50">
        <v>158</v>
      </c>
      <c r="E27" s="50">
        <v>0</v>
      </c>
      <c r="F27" s="50">
        <v>665</v>
      </c>
      <c r="G27" s="293">
        <v>571</v>
      </c>
      <c r="H27" s="296">
        <v>517</v>
      </c>
      <c r="I27" s="295">
        <v>-9.4570928196147097</v>
      </c>
      <c r="J27" s="52">
        <v>90.542907180385285</v>
      </c>
      <c r="K27" s="52">
        <v>-14.135338345864657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219" t="s">
        <v>15</v>
      </c>
      <c r="C28" s="50">
        <v>153</v>
      </c>
      <c r="D28" s="50">
        <v>184</v>
      </c>
      <c r="E28" s="50">
        <v>0</v>
      </c>
      <c r="F28" s="50">
        <v>225</v>
      </c>
      <c r="G28" s="293">
        <v>285</v>
      </c>
      <c r="H28" s="296">
        <v>130</v>
      </c>
      <c r="I28" s="295">
        <v>-54.385964912280706</v>
      </c>
      <c r="J28" s="52">
        <v>45.614035087719294</v>
      </c>
      <c r="K28" s="52">
        <v>26.666666666666661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219" t="s">
        <v>203</v>
      </c>
      <c r="C29" s="50">
        <v>1071</v>
      </c>
      <c r="D29" s="50">
        <v>1099</v>
      </c>
      <c r="E29" s="50">
        <v>347</v>
      </c>
      <c r="F29" s="50">
        <v>1986</v>
      </c>
      <c r="G29" s="293">
        <v>2296</v>
      </c>
      <c r="H29" s="296">
        <v>1402</v>
      </c>
      <c r="I29" s="295">
        <v>-38.937282229965156</v>
      </c>
      <c r="J29" s="52">
        <v>61.062717770034844</v>
      </c>
      <c r="K29" s="52">
        <v>15.609264853977844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219" t="s">
        <v>22</v>
      </c>
      <c r="C30" s="50">
        <v>4585</v>
      </c>
      <c r="D30" s="50">
        <v>4010</v>
      </c>
      <c r="E30" s="50">
        <v>4258</v>
      </c>
      <c r="F30" s="50">
        <v>5151</v>
      </c>
      <c r="G30" s="293">
        <v>4179</v>
      </c>
      <c r="H30" s="296">
        <v>3278</v>
      </c>
      <c r="I30" s="295">
        <v>-21.560181861689397</v>
      </c>
      <c r="J30" s="52">
        <v>78.439818138310599</v>
      </c>
      <c r="K30" s="52">
        <v>-18.870122306348279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219" t="s">
        <v>24</v>
      </c>
      <c r="C31" s="50">
        <v>1388</v>
      </c>
      <c r="D31" s="50">
        <v>911</v>
      </c>
      <c r="E31" s="50">
        <v>924</v>
      </c>
      <c r="F31" s="50">
        <v>1062</v>
      </c>
      <c r="G31" s="293">
        <v>968</v>
      </c>
      <c r="H31" s="296">
        <v>1678</v>
      </c>
      <c r="I31" s="295">
        <v>73.347107438016536</v>
      </c>
      <c r="J31" s="52">
        <v>173.34710743801654</v>
      </c>
      <c r="K31" s="52">
        <v>-8.851224105461398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219" t="s">
        <v>17</v>
      </c>
      <c r="C32" s="50">
        <v>119</v>
      </c>
      <c r="D32" s="50">
        <v>74</v>
      </c>
      <c r="E32" s="50">
        <v>0</v>
      </c>
      <c r="F32" s="50">
        <v>88</v>
      </c>
      <c r="G32" s="293">
        <v>108</v>
      </c>
      <c r="H32" s="296">
        <v>115</v>
      </c>
      <c r="I32" s="295">
        <v>6.4814814814814881</v>
      </c>
      <c r="J32" s="52">
        <v>106.4814814814815</v>
      </c>
      <c r="K32" s="52">
        <v>22.72727272727273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219" t="s">
        <v>12</v>
      </c>
      <c r="C33" s="50">
        <v>4400</v>
      </c>
      <c r="D33" s="50">
        <v>4540</v>
      </c>
      <c r="E33" s="50">
        <v>3701</v>
      </c>
      <c r="F33" s="50">
        <v>3152</v>
      </c>
      <c r="G33" s="293">
        <v>4438</v>
      </c>
      <c r="H33" s="296">
        <v>5677</v>
      </c>
      <c r="I33" s="295">
        <v>27.917981072555207</v>
      </c>
      <c r="J33" s="52">
        <v>127.91798107255521</v>
      </c>
      <c r="K33" s="52">
        <v>40.799492385786792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5.75" customHeight="1" x14ac:dyDescent="0.2">
      <c r="A34" s="35"/>
      <c r="B34" s="219" t="s">
        <v>16</v>
      </c>
      <c r="C34" s="50">
        <v>298</v>
      </c>
      <c r="D34" s="50">
        <v>9</v>
      </c>
      <c r="E34" s="50">
        <v>0</v>
      </c>
      <c r="F34" s="50">
        <v>14</v>
      </c>
      <c r="G34" s="293">
        <v>51</v>
      </c>
      <c r="H34" s="296">
        <v>58</v>
      </c>
      <c r="I34" s="295">
        <v>13.725490196078427</v>
      </c>
      <c r="J34" s="52">
        <v>113.72549019607843</v>
      </c>
      <c r="K34" s="52">
        <v>264.28571428571428</v>
      </c>
      <c r="L34" s="3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x14ac:dyDescent="0.2">
      <c r="A35" s="35"/>
      <c r="B35" s="219" t="s">
        <v>207</v>
      </c>
      <c r="C35" s="50">
        <v>8230</v>
      </c>
      <c r="D35" s="50">
        <v>6123</v>
      </c>
      <c r="E35" s="50">
        <v>5434</v>
      </c>
      <c r="F35" s="50">
        <v>6992</v>
      </c>
      <c r="G35" s="293">
        <v>6414</v>
      </c>
      <c r="H35" s="296">
        <v>5529</v>
      </c>
      <c r="I35" s="295">
        <v>-13.797942001870911</v>
      </c>
      <c r="J35" s="52">
        <v>86.202057998129092</v>
      </c>
      <c r="K35" s="52">
        <v>-8.2665903890160148</v>
      </c>
      <c r="L35" s="38"/>
      <c r="M35" s="95"/>
      <c r="O35" s="87"/>
      <c r="P35" s="87"/>
      <c r="Q35" s="87"/>
      <c r="R35" s="87"/>
      <c r="S35" s="87"/>
      <c r="T35" s="8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9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x14ac:dyDescent="0.2">
      <c r="A37" s="35"/>
      <c r="B37" s="41" t="s">
        <v>3</v>
      </c>
      <c r="C37" s="59"/>
      <c r="D37" s="60">
        <f>IF(OR(OR(D16=0,C16=0),D16=""),"",(D16/C16-1)*100)</f>
        <v>-5.3279064785629053</v>
      </c>
      <c r="E37" s="60">
        <f>IF(OR(OR(E16=0,D16=0),E16=""),"",(E16/D16-1)*100)</f>
        <v>-17.956426170157748</v>
      </c>
      <c r="F37" s="60">
        <f>IF(OR(OR(F16=0,E16=0),F16=""),"",(F16/E16-1)*100)</f>
        <v>29.44328434655845</v>
      </c>
      <c r="G37" s="60">
        <f>IF(OR(OR(G16=0,F16=0),G16=""),"",(G16/F16-1)*100)</f>
        <v>10.263590430389002</v>
      </c>
      <c r="H37" s="291">
        <f>IF(OR(OR(H16=0,G16=0),H16=""),"",(H16/G16-1)*100)</f>
        <v>1.3691823552144822</v>
      </c>
      <c r="I37" s="62"/>
      <c r="J37" s="62"/>
      <c r="K37" s="62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4.25" customHeight="1" x14ac:dyDescent="0.2">
      <c r="A38" s="35"/>
      <c r="C38" s="64"/>
      <c r="D38" s="64"/>
      <c r="E38" s="64"/>
      <c r="F38" s="64"/>
      <c r="G38" s="64"/>
      <c r="H38" s="64"/>
      <c r="I38" s="62"/>
      <c r="J38" s="62"/>
      <c r="K38" s="62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3" customFormat="1" ht="12.75" customHeight="1" x14ac:dyDescent="0.2">
      <c r="A39" s="1"/>
      <c r="B39" s="44" t="s">
        <v>68</v>
      </c>
      <c r="C39" s="282">
        <f t="shared" ref="C39:H39" si="1">SUM(C40:C51)</f>
        <v>11265</v>
      </c>
      <c r="D39" s="282">
        <f t="shared" si="1"/>
        <v>9285</v>
      </c>
      <c r="E39" s="282">
        <f t="shared" si="1"/>
        <v>5143</v>
      </c>
      <c r="F39" s="282">
        <f t="shared" si="1"/>
        <v>8441</v>
      </c>
      <c r="G39" s="292">
        <f t="shared" si="1"/>
        <v>11489</v>
      </c>
      <c r="H39" s="287">
        <f t="shared" si="1"/>
        <v>10951</v>
      </c>
      <c r="I39" s="294">
        <f>IF(OR(OR(H39=0,G39=0),H39=""),"",(H39/G39-1)*100)</f>
        <v>-4.6827400121855707</v>
      </c>
      <c r="J39" s="289">
        <f>IF(OR(OR(H39=0,G39=0),H39=""),"",H39/G39*100)</f>
        <v>95.317259987814424</v>
      </c>
      <c r="K39" s="289">
        <f>IF(OR(OR(F39=0,G39=0),G39=""),"",(G39/F39-1)*100)</f>
        <v>36.109465703115752</v>
      </c>
      <c r="L39" s="65"/>
    </row>
    <row r="40" spans="1:38" s="63" customFormat="1" ht="12.75" customHeight="1" x14ac:dyDescent="0.2">
      <c r="A40" s="1"/>
      <c r="B40" s="219" t="s">
        <v>55</v>
      </c>
      <c r="C40" s="50">
        <v>1695</v>
      </c>
      <c r="D40" s="50">
        <v>547</v>
      </c>
      <c r="E40" s="50">
        <v>0</v>
      </c>
      <c r="F40" s="50">
        <v>1290</v>
      </c>
      <c r="G40" s="293">
        <v>2769</v>
      </c>
      <c r="H40" s="296">
        <v>2754</v>
      </c>
      <c r="I40" s="295">
        <v>-0.54171180931744667</v>
      </c>
      <c r="J40" s="52">
        <v>99.458288190682552</v>
      </c>
      <c r="K40" s="52">
        <v>114.6511627906977</v>
      </c>
      <c r="L40" s="65"/>
    </row>
    <row r="41" spans="1:38" s="63" customFormat="1" ht="12.75" customHeight="1" x14ac:dyDescent="0.2">
      <c r="A41" s="1"/>
      <c r="B41" s="219" t="s">
        <v>56</v>
      </c>
      <c r="C41" s="50">
        <v>1728</v>
      </c>
      <c r="D41" s="50">
        <v>1655</v>
      </c>
      <c r="E41" s="50">
        <v>0</v>
      </c>
      <c r="F41" s="50">
        <v>1473</v>
      </c>
      <c r="G41" s="293">
        <v>2117</v>
      </c>
      <c r="H41" s="296">
        <v>2441</v>
      </c>
      <c r="I41" s="295">
        <v>15.304676428908826</v>
      </c>
      <c r="J41" s="52">
        <v>115.30467642890882</v>
      </c>
      <c r="K41" s="52">
        <v>43.720298710115401</v>
      </c>
      <c r="L41" s="65"/>
    </row>
    <row r="42" spans="1:38" s="63" customFormat="1" ht="12.75" customHeight="1" x14ac:dyDescent="0.2">
      <c r="A42" s="1"/>
      <c r="B42" s="219" t="s">
        <v>57</v>
      </c>
      <c r="C42" s="50">
        <v>250</v>
      </c>
      <c r="D42" s="50">
        <v>221</v>
      </c>
      <c r="E42" s="50">
        <v>172</v>
      </c>
      <c r="F42" s="50">
        <v>331</v>
      </c>
      <c r="G42" s="293">
        <v>703</v>
      </c>
      <c r="H42" s="296">
        <v>663</v>
      </c>
      <c r="I42" s="295">
        <v>-5.6899004267425335</v>
      </c>
      <c r="J42" s="52">
        <v>94.31009957325746</v>
      </c>
      <c r="K42" s="52">
        <v>112.38670694864048</v>
      </c>
      <c r="L42" s="65"/>
    </row>
    <row r="43" spans="1:38" s="63" customFormat="1" ht="12.75" customHeight="1" x14ac:dyDescent="0.2">
      <c r="A43" s="1"/>
      <c r="B43" s="219" t="s">
        <v>58</v>
      </c>
      <c r="C43" s="50">
        <v>74</v>
      </c>
      <c r="D43" s="50">
        <v>125</v>
      </c>
      <c r="E43" s="50">
        <v>81</v>
      </c>
      <c r="F43" s="50">
        <v>29</v>
      </c>
      <c r="G43" s="293">
        <v>17</v>
      </c>
      <c r="H43" s="296">
        <v>29</v>
      </c>
      <c r="I43" s="295">
        <v>70.588235294117638</v>
      </c>
      <c r="J43" s="52">
        <v>170.58823529411765</v>
      </c>
      <c r="K43" s="52">
        <v>-41.379310344827594</v>
      </c>
      <c r="L43" s="65"/>
    </row>
    <row r="44" spans="1:38" s="63" customFormat="1" ht="12.75" customHeight="1" x14ac:dyDescent="0.2">
      <c r="A44" s="1"/>
      <c r="B44" s="219" t="s">
        <v>59</v>
      </c>
      <c r="C44" s="50">
        <v>209</v>
      </c>
      <c r="D44" s="50">
        <v>175</v>
      </c>
      <c r="E44" s="50">
        <v>193</v>
      </c>
      <c r="F44" s="50">
        <v>250</v>
      </c>
      <c r="G44" s="293">
        <v>488</v>
      </c>
      <c r="H44" s="296">
        <v>121</v>
      </c>
      <c r="I44" s="295">
        <v>-75.204918032786878</v>
      </c>
      <c r="J44" s="52">
        <v>24.795081967213115</v>
      </c>
      <c r="K44" s="52">
        <v>95.199999999999989</v>
      </c>
      <c r="L44" s="65"/>
    </row>
    <row r="45" spans="1:38" s="63" customFormat="1" ht="12.75" customHeight="1" x14ac:dyDescent="0.2">
      <c r="A45" s="1"/>
      <c r="B45" s="219" t="s">
        <v>60</v>
      </c>
      <c r="C45" s="50">
        <v>2045</v>
      </c>
      <c r="D45" s="50">
        <v>1686</v>
      </c>
      <c r="E45" s="50">
        <v>1105</v>
      </c>
      <c r="F45" s="50">
        <v>1139</v>
      </c>
      <c r="G45" s="293">
        <v>1744</v>
      </c>
      <c r="H45" s="296">
        <v>1493</v>
      </c>
      <c r="I45" s="295">
        <v>-14.392201834862384</v>
      </c>
      <c r="J45" s="52">
        <v>85.607798165137609</v>
      </c>
      <c r="K45" s="52">
        <v>53.116769095697983</v>
      </c>
      <c r="L45" s="65"/>
    </row>
    <row r="46" spans="1:38" s="63" customFormat="1" ht="12.75" customHeight="1" x14ac:dyDescent="0.2">
      <c r="A46" s="1"/>
      <c r="B46" s="219" t="s">
        <v>61</v>
      </c>
      <c r="C46" s="50">
        <v>131</v>
      </c>
      <c r="D46" s="50">
        <v>142</v>
      </c>
      <c r="E46" s="50">
        <v>0</v>
      </c>
      <c r="F46" s="50">
        <v>119</v>
      </c>
      <c r="G46" s="293">
        <v>282</v>
      </c>
      <c r="H46" s="296">
        <v>338</v>
      </c>
      <c r="I46" s="295">
        <v>19.8581560283688</v>
      </c>
      <c r="J46" s="52">
        <v>119.8581560283688</v>
      </c>
      <c r="K46" s="52">
        <v>136.9747899159664</v>
      </c>
      <c r="L46" s="65"/>
    </row>
    <row r="47" spans="1:38" s="63" customFormat="1" ht="12.75" customHeight="1" x14ac:dyDescent="0.2">
      <c r="A47" s="1"/>
      <c r="B47" s="219" t="s">
        <v>62</v>
      </c>
      <c r="C47" s="50">
        <v>1507</v>
      </c>
      <c r="D47" s="50">
        <v>1991</v>
      </c>
      <c r="E47" s="50">
        <v>1441</v>
      </c>
      <c r="F47" s="50">
        <v>1102</v>
      </c>
      <c r="G47" s="293">
        <v>583</v>
      </c>
      <c r="H47" s="296">
        <v>524</v>
      </c>
      <c r="I47" s="295">
        <v>-10.120068610634647</v>
      </c>
      <c r="J47" s="52">
        <v>89.879931389365353</v>
      </c>
      <c r="K47" s="52">
        <v>-47.096188747731397</v>
      </c>
      <c r="L47" s="65"/>
    </row>
    <row r="48" spans="1:38" s="63" customFormat="1" ht="12.75" customHeight="1" x14ac:dyDescent="0.2">
      <c r="A48" s="1"/>
      <c r="B48" s="219" t="s">
        <v>63</v>
      </c>
      <c r="C48" s="50">
        <v>1855</v>
      </c>
      <c r="D48" s="50">
        <v>906</v>
      </c>
      <c r="E48" s="50">
        <v>1570</v>
      </c>
      <c r="F48" s="50">
        <v>1148</v>
      </c>
      <c r="G48" s="293">
        <v>1379</v>
      </c>
      <c r="H48" s="296">
        <v>1248</v>
      </c>
      <c r="I48" s="295">
        <v>-9.4996374184191481</v>
      </c>
      <c r="J48" s="52">
        <v>90.500362581580845</v>
      </c>
      <c r="K48" s="52">
        <v>20.121951219512191</v>
      </c>
      <c r="L48" s="65"/>
    </row>
    <row r="49" spans="1:38" s="63" customFormat="1" ht="12.75" customHeight="1" x14ac:dyDescent="0.2">
      <c r="A49" s="1"/>
      <c r="B49" s="219" t="s">
        <v>64</v>
      </c>
      <c r="C49" s="50">
        <v>418</v>
      </c>
      <c r="D49" s="50">
        <v>216</v>
      </c>
      <c r="E49" s="50">
        <v>581</v>
      </c>
      <c r="F49" s="50">
        <v>68</v>
      </c>
      <c r="G49" s="293">
        <v>130</v>
      </c>
      <c r="H49" s="296">
        <v>131</v>
      </c>
      <c r="I49" s="295">
        <v>0.7692307692307665</v>
      </c>
      <c r="J49" s="52">
        <v>100.76923076923077</v>
      </c>
      <c r="K49" s="52">
        <v>91.176470588235304</v>
      </c>
      <c r="L49" s="65"/>
    </row>
    <row r="50" spans="1:38" s="63" customFormat="1" ht="12.75" customHeight="1" x14ac:dyDescent="0.2">
      <c r="A50" s="1"/>
      <c r="B50" s="219" t="s">
        <v>65</v>
      </c>
      <c r="C50" s="50">
        <v>38</v>
      </c>
      <c r="D50" s="50">
        <v>54</v>
      </c>
      <c r="E50" s="50">
        <v>0</v>
      </c>
      <c r="F50" s="50">
        <v>46</v>
      </c>
      <c r="G50" s="293">
        <v>54</v>
      </c>
      <c r="H50" s="296">
        <v>48</v>
      </c>
      <c r="I50" s="295">
        <v>-11.111111111111116</v>
      </c>
      <c r="J50" s="52">
        <v>88.888888888888886</v>
      </c>
      <c r="K50" s="52">
        <v>17.391304347826097</v>
      </c>
      <c r="L50" s="65"/>
    </row>
    <row r="51" spans="1:38" s="63" customFormat="1" ht="12.75" customHeight="1" x14ac:dyDescent="0.2">
      <c r="A51" s="1"/>
      <c r="B51" s="219" t="s">
        <v>66</v>
      </c>
      <c r="C51" s="50">
        <v>1315</v>
      </c>
      <c r="D51" s="50">
        <v>1567</v>
      </c>
      <c r="E51" s="50">
        <v>0</v>
      </c>
      <c r="F51" s="50">
        <v>1446</v>
      </c>
      <c r="G51" s="293">
        <v>1223</v>
      </c>
      <c r="H51" s="296">
        <v>1161</v>
      </c>
      <c r="I51" s="295">
        <v>-5.0695012264922346</v>
      </c>
      <c r="J51" s="52">
        <v>94.930498773507765</v>
      </c>
      <c r="K51" s="52">
        <v>-15.421853388658368</v>
      </c>
      <c r="L51" s="65"/>
    </row>
    <row r="52" spans="1:38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</row>
    <row r="53" spans="1:38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-17.57656458055925</v>
      </c>
      <c r="E53" s="60">
        <f>IF(OR(OR(E39=0,D39=0),E39=""),"",(E39/D39-1)*100)</f>
        <v>-44.609585352719435</v>
      </c>
      <c r="F53" s="60">
        <f>IF(OR(OR(F39=0,E39=0),F39=""),"",(F39/E39-1)*100)</f>
        <v>64.12599650009723</v>
      </c>
      <c r="G53" s="60">
        <f>IF(OR(OR(G39=0,F39=0),G39=""),"",(G39/F39-1)*100)</f>
        <v>36.109465703115752</v>
      </c>
      <c r="H53" s="297">
        <f>IF(OR(OR(H39=0,G39=0),H39=""),"",(H39/G39-1)*100)</f>
        <v>-4.6827400121855707</v>
      </c>
      <c r="I53" s="72"/>
      <c r="J53" s="72"/>
      <c r="L53" s="65"/>
    </row>
    <row r="54" spans="1:38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</row>
    <row r="55" spans="1:38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63" customFormat="1" x14ac:dyDescent="0.2">
      <c r="A57" s="247" t="s">
        <v>170</v>
      </c>
      <c r="C57" s="70"/>
      <c r="D57" s="70"/>
      <c r="E57" s="70"/>
      <c r="F57" s="71"/>
      <c r="G57" s="71"/>
      <c r="H57" s="71"/>
      <c r="I57" s="72"/>
      <c r="J57" s="72"/>
      <c r="L57" s="65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</row>
    <row r="58" spans="1:38" s="63" customForma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s="63" customFormat="1" ht="21.7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</row>
    <row r="60" spans="1:38" s="66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79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38" s="66" customFormat="1" x14ac:dyDescent="0.25">
      <c r="A61" s="96"/>
      <c r="C61" s="97"/>
      <c r="D61" s="97"/>
      <c r="E61" s="97"/>
      <c r="F61" s="98"/>
      <c r="G61" s="98"/>
      <c r="H61" s="98"/>
      <c r="I61" s="99"/>
      <c r="J61" s="99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38" s="3" customFormat="1" x14ac:dyDescent="0.2">
      <c r="D62" s="88"/>
      <c r="E62" s="84"/>
    </row>
    <row r="63" spans="1:38" s="3" customFormat="1" x14ac:dyDescent="0.2">
      <c r="D63" s="88"/>
      <c r="E63" s="84"/>
    </row>
    <row r="64" spans="1:38" s="3" customFormat="1" x14ac:dyDescent="0.2">
      <c r="D64" s="88"/>
      <c r="E64" s="84"/>
    </row>
    <row r="65" spans="1:38" s="3" customFormat="1" x14ac:dyDescent="0.2">
      <c r="D65" s="88"/>
      <c r="E65" s="84"/>
    </row>
    <row r="66" spans="1:38" s="3" customFormat="1" x14ac:dyDescent="0.2">
      <c r="D66" s="88"/>
      <c r="E66" s="84"/>
    </row>
    <row r="67" spans="1:38" s="3" customFormat="1" x14ac:dyDescent="0.2">
      <c r="D67" s="88"/>
      <c r="E67" s="84"/>
    </row>
    <row r="68" spans="1:38" s="3" customFormat="1" x14ac:dyDescent="0.2">
      <c r="D68" s="88"/>
      <c r="E68" s="84"/>
    </row>
    <row r="69" spans="1:38" s="3" customFormat="1" x14ac:dyDescent="0.2">
      <c r="D69" s="88"/>
      <c r="E69" s="84"/>
    </row>
    <row r="70" spans="1:38" s="3" customFormat="1" x14ac:dyDescent="0.2">
      <c r="D70" s="88"/>
      <c r="E70" s="84"/>
    </row>
    <row r="71" spans="1:38" s="3" customFormat="1" x14ac:dyDescent="0.2"/>
    <row r="72" spans="1:38" s="3" customFormat="1" x14ac:dyDescent="0.2"/>
    <row r="73" spans="1:38" s="3" customFormat="1" x14ac:dyDescent="0.2"/>
    <row r="74" spans="1:38" s="3" customFormat="1" x14ac:dyDescent="0.2"/>
    <row r="75" spans="1:38" s="3" customFormat="1" x14ac:dyDescent="0.2"/>
    <row r="76" spans="1:38" s="7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7" customFormat="1" x14ac:dyDescent="0.2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7" customFormat="1" x14ac:dyDescent="0.2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7" customFormat="1" x14ac:dyDescent="0.2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7" customFormat="1" x14ac:dyDescent="0.2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5:38" s="7" customFormat="1" x14ac:dyDescent="0.2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5:38" s="7" customFormat="1" x14ac:dyDescent="0.2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5:38" s="7" customFormat="1" x14ac:dyDescent="0.2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5:38" s="7" customFormat="1" x14ac:dyDescent="0.2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5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5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5:38" s="7" customFormat="1" x14ac:dyDescent="0.2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5:38" s="7" customFormat="1" x14ac:dyDescent="0.2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5:38" s="7" customFormat="1" x14ac:dyDescent="0.2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5:38" s="7" customFormat="1" x14ac:dyDescent="0.2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5:38" s="7" customFormat="1" x14ac:dyDescent="0.2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5:38" s="7" customFormat="1" x14ac:dyDescent="0.2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5:38" s="7" customFormat="1" x14ac:dyDescent="0.2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5:38" s="7" customFormat="1" x14ac:dyDescent="0.2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5:38" s="7" customFormat="1" x14ac:dyDescent="0.2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5:38" s="7" customFormat="1" x14ac:dyDescent="0.2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5:38" s="7" customFormat="1" x14ac:dyDescent="0.2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5:38" s="7" customFormat="1" x14ac:dyDescent="0.2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5:38" s="7" customFormat="1" x14ac:dyDescent="0.2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5:38" s="7" customFormat="1" x14ac:dyDescent="0.2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5:38" s="7" customFormat="1" x14ac:dyDescent="0.2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5:38" s="7" customFormat="1" x14ac:dyDescent="0.2"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5:38" s="7" customFormat="1" x14ac:dyDescent="0.2"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5:38" s="7" customFormat="1" x14ac:dyDescent="0.2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5:38" s="7" customFormat="1" x14ac:dyDescent="0.2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5:38" s="7" customFormat="1" x14ac:dyDescent="0.2"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5:38" s="7" customFormat="1" x14ac:dyDescent="0.2"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5:38" s="7" customFormat="1" x14ac:dyDescent="0.2"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5:38" s="7" customFormat="1" x14ac:dyDescent="0.2"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5:38" s="7" customFormat="1" x14ac:dyDescent="0.2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5:38" s="7" customFormat="1" x14ac:dyDescent="0.2"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5:38" s="7" customFormat="1" x14ac:dyDescent="0.2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3:38" s="7" customFormat="1" x14ac:dyDescent="0.2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3:38" s="7" customFormat="1" x14ac:dyDescent="0.2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3:38" s="7" customFormat="1" x14ac:dyDescent="0.2"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3:38" s="7" customFormat="1" x14ac:dyDescent="0.2"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3:38" s="32" customFormat="1" x14ac:dyDescent="0.2">
      <c r="M117" s="7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13:38" s="32" customFormat="1" x14ac:dyDescent="0.2">
      <c r="M118" s="7"/>
      <c r="N118" s="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3:38" s="32" customFormat="1" x14ac:dyDescent="0.2">
      <c r="M119" s="7"/>
      <c r="N119" s="7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13:38" s="32" customFormat="1" x14ac:dyDescent="0.2">
      <c r="M120" s="7"/>
      <c r="N120" s="7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3:38" s="32" customFormat="1" x14ac:dyDescent="0.2">
      <c r="M121" s="7"/>
      <c r="N121" s="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13:38" s="32" customFormat="1" x14ac:dyDescent="0.2">
      <c r="M122" s="7"/>
      <c r="N122" s="7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3:38" s="32" customFormat="1" x14ac:dyDescent="0.2">
      <c r="M123" s="7"/>
      <c r="N123" s="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13:38" s="32" customFormat="1" x14ac:dyDescent="0.2">
      <c r="M124" s="7"/>
      <c r="N124" s="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4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7" customWidth="1"/>
    <col min="2" max="2" width="19.28515625" style="117" customWidth="1"/>
    <col min="3" max="8" width="10.42578125" style="117" customWidth="1"/>
    <col min="9" max="11" width="11.5703125" style="117" customWidth="1"/>
    <col min="12" max="12" width="1.28515625" style="117" customWidth="1"/>
    <col min="13" max="13" width="11.42578125" style="115"/>
    <col min="14" max="14" width="11.42578125" style="115" customWidth="1"/>
    <col min="15" max="28" width="11.42578125" style="116"/>
    <col min="29" max="38" width="11.42578125" style="127"/>
    <col min="39" max="16384" width="11.42578125" style="117"/>
  </cols>
  <sheetData>
    <row r="1" spans="1:20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20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20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20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1"/>
    </row>
    <row r="5" spans="1:20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1"/>
    </row>
    <row r="6" spans="1:20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1"/>
    </row>
    <row r="7" spans="1:20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1"/>
    </row>
    <row r="8" spans="1:20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1"/>
    </row>
    <row r="9" spans="1:20" ht="14.25" x14ac:dyDescent="0.2">
      <c r="A9" s="118"/>
      <c r="B9" s="119"/>
      <c r="C9" s="384" t="s">
        <v>151</v>
      </c>
      <c r="D9" s="384"/>
      <c r="E9" s="384"/>
      <c r="F9" s="384"/>
      <c r="G9" s="384"/>
      <c r="H9" s="384"/>
      <c r="I9" s="384"/>
      <c r="J9" s="384"/>
      <c r="K9" s="384"/>
      <c r="L9" s="121"/>
    </row>
    <row r="10" spans="1:20" x14ac:dyDescent="0.2">
      <c r="A10" s="118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121"/>
    </row>
    <row r="11" spans="1:20" x14ac:dyDescent="0.2">
      <c r="A11" s="118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121"/>
      <c r="O11" s="122"/>
    </row>
    <row r="12" spans="1:20" x14ac:dyDescent="0.2">
      <c r="A12" s="118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1"/>
      <c r="M12" s="7"/>
      <c r="N12" s="7"/>
    </row>
    <row r="13" spans="1:20" ht="15.75" customHeight="1" x14ac:dyDescent="0.2">
      <c r="A13" s="118"/>
      <c r="B13" s="34"/>
      <c r="C13" s="407" t="s">
        <v>1</v>
      </c>
      <c r="D13" s="407"/>
      <c r="E13" s="407"/>
      <c r="F13" s="407"/>
      <c r="G13" s="407"/>
      <c r="H13" s="407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21"/>
    </row>
    <row r="14" spans="1:20" x14ac:dyDescent="0.2">
      <c r="A14" s="118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21"/>
      <c r="O14" s="123"/>
    </row>
    <row r="15" spans="1:20" ht="9.75" customHeight="1" x14ac:dyDescent="0.2">
      <c r="A15" s="118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1"/>
    </row>
    <row r="16" spans="1:20" x14ac:dyDescent="0.2">
      <c r="A16" s="118"/>
      <c r="B16" s="44" t="s">
        <v>31</v>
      </c>
      <c r="C16" s="282">
        <f t="shared" ref="C16:H16" si="0">SUM(C17:C35)</f>
        <v>3076997</v>
      </c>
      <c r="D16" s="282">
        <f t="shared" si="0"/>
        <v>2477642</v>
      </c>
      <c r="E16" s="282">
        <f t="shared" si="0"/>
        <v>1041097</v>
      </c>
      <c r="F16" s="282">
        <f t="shared" si="0"/>
        <v>1200162</v>
      </c>
      <c r="G16" s="292">
        <f t="shared" si="0"/>
        <v>1277156</v>
      </c>
      <c r="H16" s="287">
        <f t="shared" si="0"/>
        <v>1375806</v>
      </c>
      <c r="I16" s="294">
        <f>IF(OR(OR(H16=0,G16=0),H16=""),"",(H16/G16-1)*100)</f>
        <v>7.7241934423046166</v>
      </c>
      <c r="J16" s="289">
        <f>IF(OR(OR(H16=0,G16=0),H16=""),"",H16/G16*100)</f>
        <v>107.72419344230461</v>
      </c>
      <c r="K16" s="289">
        <f>IF(OR(OR(F16=0,G16=0),G16=""),"",(G16/F16-1)*100)</f>
        <v>6.4153006010855274</v>
      </c>
      <c r="L16" s="121"/>
      <c r="M16" s="124"/>
      <c r="O16" s="125"/>
      <c r="P16" s="125"/>
      <c r="Q16" s="125"/>
      <c r="R16" s="125"/>
      <c r="S16" s="125"/>
      <c r="T16" s="125"/>
    </row>
    <row r="17" spans="1:38" x14ac:dyDescent="0.2">
      <c r="A17" s="118"/>
      <c r="B17" s="126" t="s">
        <v>26</v>
      </c>
      <c r="C17" s="50">
        <v>13000</v>
      </c>
      <c r="D17" s="50">
        <v>14385</v>
      </c>
      <c r="E17" s="50">
        <v>1312</v>
      </c>
      <c r="F17" s="50">
        <v>1950</v>
      </c>
      <c r="G17" s="293">
        <v>4963</v>
      </c>
      <c r="H17" s="296">
        <v>11452</v>
      </c>
      <c r="I17" s="295">
        <v>130.74753173483779</v>
      </c>
      <c r="J17" s="52">
        <v>230.74753173483779</v>
      </c>
      <c r="K17" s="52">
        <v>154.51282051282053</v>
      </c>
      <c r="L17" s="121"/>
      <c r="M17" s="124"/>
      <c r="O17" s="125"/>
      <c r="P17" s="125"/>
      <c r="Q17" s="125"/>
      <c r="R17" s="125"/>
      <c r="S17" s="125"/>
      <c r="T17" s="125"/>
    </row>
    <row r="18" spans="1:38" x14ac:dyDescent="0.2">
      <c r="A18" s="118"/>
      <c r="B18" s="126" t="s">
        <v>23</v>
      </c>
      <c r="C18" s="50">
        <v>52109</v>
      </c>
      <c r="D18" s="50">
        <v>29745</v>
      </c>
      <c r="E18" s="50">
        <v>21140</v>
      </c>
      <c r="F18" s="50">
        <v>23588</v>
      </c>
      <c r="G18" s="293">
        <v>88986</v>
      </c>
      <c r="H18" s="296">
        <v>95142</v>
      </c>
      <c r="I18" s="295">
        <v>6.9179421482030934</v>
      </c>
      <c r="J18" s="52">
        <v>106.9179421482031</v>
      </c>
      <c r="K18" s="52">
        <v>277.25114464982192</v>
      </c>
      <c r="L18" s="121"/>
      <c r="M18" s="124"/>
      <c r="O18" s="125"/>
      <c r="P18" s="125"/>
      <c r="Q18" s="125"/>
      <c r="R18" s="125"/>
      <c r="S18" s="125"/>
      <c r="T18" s="125"/>
    </row>
    <row r="19" spans="1:38" x14ac:dyDescent="0.2">
      <c r="A19" s="118"/>
      <c r="B19" s="126" t="s">
        <v>18</v>
      </c>
      <c r="C19" s="50">
        <v>41063</v>
      </c>
      <c r="D19" s="50">
        <v>53655</v>
      </c>
      <c r="E19" s="50">
        <v>730</v>
      </c>
      <c r="F19" s="50">
        <v>71420</v>
      </c>
      <c r="G19" s="293">
        <v>102615</v>
      </c>
      <c r="H19" s="296">
        <v>59263</v>
      </c>
      <c r="I19" s="295">
        <v>-42.247234809725676</v>
      </c>
      <c r="J19" s="52">
        <v>57.752765190274324</v>
      </c>
      <c r="K19" s="52">
        <v>43.678241388966676</v>
      </c>
      <c r="L19" s="121"/>
      <c r="M19" s="124"/>
      <c r="O19" s="125"/>
      <c r="P19" s="125"/>
      <c r="Q19" s="125"/>
      <c r="R19" s="125"/>
      <c r="S19" s="125"/>
      <c r="T19" s="125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</row>
    <row r="20" spans="1:38" x14ac:dyDescent="0.2">
      <c r="A20" s="118"/>
      <c r="B20" s="126" t="s">
        <v>13</v>
      </c>
      <c r="C20" s="50">
        <v>389361</v>
      </c>
      <c r="D20" s="50">
        <v>293093</v>
      </c>
      <c r="E20" s="50">
        <v>177907</v>
      </c>
      <c r="F20" s="50">
        <v>139875</v>
      </c>
      <c r="G20" s="293">
        <v>132945</v>
      </c>
      <c r="H20" s="296">
        <v>187012</v>
      </c>
      <c r="I20" s="295">
        <v>40.668697581706724</v>
      </c>
      <c r="J20" s="52">
        <v>140.66869758170674</v>
      </c>
      <c r="K20" s="52">
        <v>-4.9544235924932956</v>
      </c>
      <c r="L20" s="121"/>
      <c r="M20" s="124"/>
      <c r="O20" s="125"/>
      <c r="P20" s="125"/>
      <c r="Q20" s="125"/>
      <c r="R20" s="125"/>
      <c r="S20" s="125"/>
      <c r="T20" s="125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x14ac:dyDescent="0.2">
      <c r="A21" s="118"/>
      <c r="B21" s="126" t="s">
        <v>30</v>
      </c>
      <c r="C21" s="50">
        <v>49386</v>
      </c>
      <c r="D21" s="50">
        <v>26540</v>
      </c>
      <c r="E21" s="50">
        <v>0</v>
      </c>
      <c r="F21" s="50">
        <v>24653</v>
      </c>
      <c r="G21" s="293">
        <v>42652</v>
      </c>
      <c r="H21" s="296">
        <v>65820</v>
      </c>
      <c r="I21" s="295">
        <v>54.318672043514951</v>
      </c>
      <c r="J21" s="52">
        <v>154.31867204351494</v>
      </c>
      <c r="K21" s="52">
        <v>73.009370056382593</v>
      </c>
      <c r="L21" s="121"/>
      <c r="M21" s="124"/>
      <c r="O21" s="125"/>
      <c r="P21" s="125"/>
      <c r="Q21" s="125"/>
      <c r="R21" s="125"/>
      <c r="S21" s="125"/>
      <c r="T21" s="125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</row>
    <row r="22" spans="1:38" x14ac:dyDescent="0.2">
      <c r="A22" s="118"/>
      <c r="B22" s="126" t="s">
        <v>21</v>
      </c>
      <c r="C22" s="50">
        <v>70401</v>
      </c>
      <c r="D22" s="50">
        <v>72078</v>
      </c>
      <c r="E22" s="50">
        <v>60184</v>
      </c>
      <c r="F22" s="50">
        <v>47911</v>
      </c>
      <c r="G22" s="293">
        <v>62942</v>
      </c>
      <c r="H22" s="296">
        <v>73052</v>
      </c>
      <c r="I22" s="295">
        <v>16.062406660099771</v>
      </c>
      <c r="J22" s="52">
        <v>116.06240666009977</v>
      </c>
      <c r="K22" s="52">
        <v>31.372753647387874</v>
      </c>
      <c r="L22" s="121"/>
      <c r="M22" s="124"/>
      <c r="O22" s="125"/>
      <c r="P22" s="125"/>
      <c r="Q22" s="125"/>
      <c r="R22" s="125"/>
      <c r="S22" s="125"/>
      <c r="T22" s="125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3" spans="1:38" x14ac:dyDescent="0.2">
      <c r="A23" s="118"/>
      <c r="B23" s="126" t="s">
        <v>20</v>
      </c>
      <c r="C23" s="50">
        <v>201014</v>
      </c>
      <c r="D23" s="50">
        <v>122441</v>
      </c>
      <c r="E23" s="50">
        <v>105013</v>
      </c>
      <c r="F23" s="50">
        <v>71627</v>
      </c>
      <c r="G23" s="293">
        <v>64965</v>
      </c>
      <c r="H23" s="296">
        <v>77330</v>
      </c>
      <c r="I23" s="295">
        <v>19.033325636881404</v>
      </c>
      <c r="J23" s="52">
        <v>119.0333256368814</v>
      </c>
      <c r="K23" s="52">
        <v>-9.3009619277646731</v>
      </c>
      <c r="L23" s="121"/>
      <c r="M23" s="124"/>
      <c r="O23" s="125"/>
      <c r="P23" s="125"/>
      <c r="Q23" s="125"/>
      <c r="R23" s="125"/>
      <c r="S23" s="125"/>
      <c r="T23" s="125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</row>
    <row r="24" spans="1:38" x14ac:dyDescent="0.2">
      <c r="A24" s="118"/>
      <c r="B24" s="126" t="s">
        <v>19</v>
      </c>
      <c r="C24" s="50">
        <v>141142</v>
      </c>
      <c r="D24" s="50">
        <v>103804</v>
      </c>
      <c r="E24" s="50">
        <v>16377</v>
      </c>
      <c r="F24" s="50">
        <v>70959</v>
      </c>
      <c r="G24" s="293">
        <v>78721</v>
      </c>
      <c r="H24" s="296">
        <v>167891</v>
      </c>
      <c r="I24" s="295">
        <v>113.27345943267999</v>
      </c>
      <c r="J24" s="52">
        <v>213.27345943268</v>
      </c>
      <c r="K24" s="52">
        <v>10.938711086683849</v>
      </c>
      <c r="L24" s="121"/>
      <c r="M24" s="124"/>
      <c r="O24" s="125"/>
      <c r="P24" s="125"/>
      <c r="Q24" s="125"/>
      <c r="R24" s="125"/>
      <c r="S24" s="125"/>
      <c r="T24" s="125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</row>
    <row r="25" spans="1:38" x14ac:dyDescent="0.2">
      <c r="A25" s="118"/>
      <c r="B25" s="126" t="s">
        <v>25</v>
      </c>
      <c r="C25" s="50">
        <v>4241</v>
      </c>
      <c r="D25" s="50">
        <v>30778</v>
      </c>
      <c r="E25" s="50">
        <v>50810</v>
      </c>
      <c r="F25" s="50">
        <v>43480</v>
      </c>
      <c r="G25" s="293">
        <v>63500</v>
      </c>
      <c r="H25" s="296">
        <v>44059</v>
      </c>
      <c r="I25" s="295">
        <v>-30.615748031496061</v>
      </c>
      <c r="J25" s="52">
        <v>69.384251968503946</v>
      </c>
      <c r="K25" s="52">
        <v>46.04415823367065</v>
      </c>
      <c r="L25" s="121"/>
      <c r="M25" s="124"/>
      <c r="O25" s="125"/>
      <c r="P25" s="125"/>
      <c r="Q25" s="125"/>
      <c r="R25" s="87"/>
      <c r="S25" s="125"/>
      <c r="T25" s="125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</row>
    <row r="26" spans="1:38" x14ac:dyDescent="0.2">
      <c r="A26" s="118"/>
      <c r="B26" s="126" t="s">
        <v>27</v>
      </c>
      <c r="C26" s="50">
        <v>53287</v>
      </c>
      <c r="D26" s="50">
        <v>31699</v>
      </c>
      <c r="E26" s="50">
        <v>17098</v>
      </c>
      <c r="F26" s="50">
        <v>11291</v>
      </c>
      <c r="G26" s="293">
        <v>11733</v>
      </c>
      <c r="H26" s="296">
        <v>44905</v>
      </c>
      <c r="I26" s="295">
        <v>282.7239410210517</v>
      </c>
      <c r="J26" s="52">
        <v>382.7239410210517</v>
      </c>
      <c r="K26" s="52">
        <v>3.9146222655212171</v>
      </c>
      <c r="L26" s="121"/>
      <c r="M26" s="124"/>
      <c r="O26" s="125"/>
      <c r="P26" s="125"/>
      <c r="Q26" s="125"/>
      <c r="R26" s="125"/>
      <c r="S26" s="125"/>
      <c r="T26" s="125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</row>
    <row r="27" spans="1:38" x14ac:dyDescent="0.2">
      <c r="A27" s="118"/>
      <c r="B27" s="126" t="s">
        <v>29</v>
      </c>
      <c r="C27" s="50">
        <v>12375</v>
      </c>
      <c r="D27" s="50">
        <v>26103</v>
      </c>
      <c r="E27" s="50">
        <v>0</v>
      </c>
      <c r="F27" s="50">
        <v>23569</v>
      </c>
      <c r="G27" s="293">
        <v>13111</v>
      </c>
      <c r="H27" s="296">
        <v>3788</v>
      </c>
      <c r="I27" s="295">
        <v>-71.108229730760428</v>
      </c>
      <c r="J27" s="52">
        <v>28.891770269239569</v>
      </c>
      <c r="K27" s="52">
        <v>-44.371844371844368</v>
      </c>
      <c r="L27" s="121"/>
      <c r="M27" s="124"/>
      <c r="O27" s="125"/>
      <c r="P27" s="125"/>
      <c r="Q27" s="125"/>
      <c r="R27" s="125"/>
      <c r="S27" s="125"/>
      <c r="T27" s="125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1:38" x14ac:dyDescent="0.2">
      <c r="A28" s="118"/>
      <c r="B28" s="126" t="s">
        <v>15</v>
      </c>
      <c r="C28" s="50">
        <v>11672</v>
      </c>
      <c r="D28" s="50">
        <v>25930</v>
      </c>
      <c r="E28" s="50">
        <v>0</v>
      </c>
      <c r="F28" s="50">
        <v>23695</v>
      </c>
      <c r="G28" s="293">
        <v>13952</v>
      </c>
      <c r="H28" s="296">
        <v>7394</v>
      </c>
      <c r="I28" s="295">
        <v>-47.004013761467888</v>
      </c>
      <c r="J28" s="52">
        <v>52.995986238532112</v>
      </c>
      <c r="K28" s="52">
        <v>-41.118379404937755</v>
      </c>
      <c r="L28" s="121"/>
      <c r="M28" s="124"/>
      <c r="O28" s="125"/>
      <c r="P28" s="125"/>
      <c r="Q28" s="125"/>
      <c r="R28" s="125"/>
      <c r="S28" s="125"/>
      <c r="T28" s="125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</row>
    <row r="29" spans="1:38" x14ac:dyDescent="0.2">
      <c r="A29" s="118"/>
      <c r="B29" s="219" t="s">
        <v>203</v>
      </c>
      <c r="C29" s="50">
        <v>107061</v>
      </c>
      <c r="D29" s="50">
        <v>38342</v>
      </c>
      <c r="E29" s="50">
        <v>192</v>
      </c>
      <c r="F29" s="50">
        <v>30734</v>
      </c>
      <c r="G29" s="293">
        <v>6943</v>
      </c>
      <c r="H29" s="296">
        <v>4999</v>
      </c>
      <c r="I29" s="295">
        <v>-27.999423880167072</v>
      </c>
      <c r="J29" s="52">
        <v>72.000576119832928</v>
      </c>
      <c r="K29" s="52">
        <v>-77.409383744387327</v>
      </c>
      <c r="L29" s="121"/>
      <c r="M29" s="124"/>
      <c r="O29" s="125"/>
      <c r="P29" s="125"/>
      <c r="Q29" s="125"/>
      <c r="R29" s="125"/>
      <c r="S29" s="125"/>
      <c r="T29" s="125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</row>
    <row r="30" spans="1:38" x14ac:dyDescent="0.2">
      <c r="A30" s="118"/>
      <c r="B30" s="219" t="s">
        <v>22</v>
      </c>
      <c r="C30" s="50">
        <v>43803</v>
      </c>
      <c r="D30" s="50">
        <v>65374</v>
      </c>
      <c r="E30" s="50">
        <v>45421</v>
      </c>
      <c r="F30" s="50">
        <v>71717</v>
      </c>
      <c r="G30" s="293">
        <v>146369</v>
      </c>
      <c r="H30" s="296">
        <v>150042</v>
      </c>
      <c r="I30" s="295">
        <v>2.5094111458027424</v>
      </c>
      <c r="J30" s="52">
        <v>102.50941114580274</v>
      </c>
      <c r="K30" s="52">
        <v>104.09247458761519</v>
      </c>
      <c r="L30" s="121"/>
      <c r="M30" s="124"/>
      <c r="O30" s="125"/>
      <c r="P30" s="125"/>
      <c r="Q30" s="125"/>
      <c r="R30" s="125"/>
      <c r="S30" s="125"/>
      <c r="T30" s="125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</row>
    <row r="31" spans="1:38" x14ac:dyDescent="0.2">
      <c r="A31" s="118"/>
      <c r="B31" s="219" t="s">
        <v>24</v>
      </c>
      <c r="C31" s="50">
        <v>166296</v>
      </c>
      <c r="D31" s="50">
        <v>68063</v>
      </c>
      <c r="E31" s="50">
        <v>58156</v>
      </c>
      <c r="F31" s="50">
        <v>86472</v>
      </c>
      <c r="G31" s="293">
        <v>71589</v>
      </c>
      <c r="H31" s="296">
        <v>15119</v>
      </c>
      <c r="I31" s="295">
        <v>-78.880833647627441</v>
      </c>
      <c r="J31" s="52">
        <v>21.11916635237257</v>
      </c>
      <c r="K31" s="52">
        <v>-17.211351651401607</v>
      </c>
      <c r="L31" s="121"/>
      <c r="M31" s="124"/>
      <c r="O31" s="125"/>
      <c r="P31" s="125"/>
      <c r="Q31" s="125"/>
      <c r="R31" s="125"/>
      <c r="S31" s="125"/>
      <c r="T31" s="12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</row>
    <row r="32" spans="1:38" x14ac:dyDescent="0.2">
      <c r="A32" s="118"/>
      <c r="B32" s="219" t="s">
        <v>17</v>
      </c>
      <c r="C32" s="50">
        <v>13127</v>
      </c>
      <c r="D32" s="50">
        <v>20676</v>
      </c>
      <c r="E32" s="50">
        <v>0</v>
      </c>
      <c r="F32" s="50">
        <v>10342</v>
      </c>
      <c r="G32" s="293">
        <v>1247</v>
      </c>
      <c r="H32" s="296">
        <v>2123</v>
      </c>
      <c r="I32" s="295">
        <v>70.248596631916598</v>
      </c>
      <c r="J32" s="52">
        <v>170.2485966319166</v>
      </c>
      <c r="K32" s="52">
        <v>-87.94237091471669</v>
      </c>
      <c r="L32" s="121"/>
      <c r="M32" s="124"/>
      <c r="O32" s="125"/>
      <c r="P32" s="125"/>
      <c r="Q32" s="125"/>
      <c r="R32" s="125"/>
      <c r="S32" s="125"/>
      <c r="T32" s="12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</row>
    <row r="33" spans="1:38" x14ac:dyDescent="0.2">
      <c r="A33" s="118"/>
      <c r="B33" s="219" t="s">
        <v>12</v>
      </c>
      <c r="C33" s="50">
        <v>451437</v>
      </c>
      <c r="D33" s="50">
        <v>332905</v>
      </c>
      <c r="E33" s="50">
        <v>190733</v>
      </c>
      <c r="F33" s="50">
        <v>160505</v>
      </c>
      <c r="G33" s="293">
        <v>93273</v>
      </c>
      <c r="H33" s="296">
        <v>91124</v>
      </c>
      <c r="I33" s="295">
        <v>-2.3039893645535159</v>
      </c>
      <c r="J33" s="52">
        <v>97.696010635446484</v>
      </c>
      <c r="K33" s="52">
        <v>-41.887791657580763</v>
      </c>
      <c r="L33" s="121"/>
      <c r="O33" s="125"/>
      <c r="P33" s="125"/>
      <c r="Q33" s="125"/>
      <c r="R33" s="125"/>
      <c r="S33" s="125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</row>
    <row r="34" spans="1:38" ht="15" customHeight="1" x14ac:dyDescent="0.2">
      <c r="A34" s="118"/>
      <c r="B34" s="219" t="s">
        <v>16</v>
      </c>
      <c r="C34" s="50">
        <v>9839</v>
      </c>
      <c r="D34" s="50">
        <v>23451</v>
      </c>
      <c r="E34" s="50">
        <v>0</v>
      </c>
      <c r="F34" s="50">
        <v>1619</v>
      </c>
      <c r="G34" s="293">
        <v>45463</v>
      </c>
      <c r="H34" s="296">
        <v>51327</v>
      </c>
      <c r="I34" s="295">
        <v>12.898400897433081</v>
      </c>
      <c r="J34" s="52">
        <v>112.89840089743308</v>
      </c>
      <c r="K34" s="52">
        <v>2708.0914144533663</v>
      </c>
      <c r="L34" s="121"/>
    </row>
    <row r="35" spans="1:38" x14ac:dyDescent="0.2">
      <c r="A35" s="118"/>
      <c r="B35" s="219" t="s">
        <v>207</v>
      </c>
      <c r="C35" s="50">
        <v>1246383</v>
      </c>
      <c r="D35" s="50">
        <v>1098580</v>
      </c>
      <c r="E35" s="50">
        <v>296024</v>
      </c>
      <c r="F35" s="50">
        <v>284755</v>
      </c>
      <c r="G35" s="293">
        <v>231187</v>
      </c>
      <c r="H35" s="296">
        <v>223964</v>
      </c>
      <c r="I35" s="295">
        <v>-3.1243106230021578</v>
      </c>
      <c r="J35" s="52">
        <v>96.87568937699784</v>
      </c>
      <c r="K35" s="52">
        <v>-18.811961159593338</v>
      </c>
      <c r="L35" s="121"/>
      <c r="M35" s="124"/>
      <c r="O35" s="125"/>
      <c r="P35" s="125"/>
      <c r="Q35" s="125"/>
      <c r="R35" s="125"/>
      <c r="S35" s="125"/>
      <c r="T35" s="125"/>
    </row>
    <row r="36" spans="1:38" ht="9.75" customHeight="1" x14ac:dyDescent="0.2">
      <c r="A36" s="118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121"/>
    </row>
    <row r="37" spans="1:38" s="127" customFormat="1" x14ac:dyDescent="0.2">
      <c r="A37" s="118"/>
      <c r="B37" s="41" t="s">
        <v>3</v>
      </c>
      <c r="C37" s="59"/>
      <c r="D37" s="60">
        <f>IF(OR(OR(D16=0,C16=0),D16=""),"",(D16/C16-1)*100)</f>
        <v>-19.478569527367107</v>
      </c>
      <c r="E37" s="60">
        <f>IF(OR(OR(E16=0,D16=0),E16=""),"",(E16/D16-1)*100)</f>
        <v>-57.980329684433826</v>
      </c>
      <c r="F37" s="60">
        <f>IF(OR(OR(F16=0,E16=0),F16=""),"",(F16/E16-1)*100)</f>
        <v>15.278595558338948</v>
      </c>
      <c r="G37" s="60">
        <f>IF(OR(OR(G16=0,F16=0),G16=""),"",(G16/F16-1)*100)</f>
        <v>6.4153006010855274</v>
      </c>
      <c r="H37" s="291">
        <f>IF(OR(OR(H16=0,G16=0),H16=""),"",(H16/G16-1)*100)</f>
        <v>7.7241934423046166</v>
      </c>
      <c r="I37" s="62"/>
      <c r="J37" s="62"/>
      <c r="K37" s="62"/>
      <c r="L37" s="121"/>
      <c r="M37" s="115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38" s="127" customFormat="1" ht="14.25" customHeight="1" x14ac:dyDescent="0.2">
      <c r="A38" s="118"/>
      <c r="B38" s="34"/>
      <c r="C38" s="64"/>
      <c r="D38" s="64"/>
      <c r="E38" s="64"/>
      <c r="F38" s="64"/>
      <c r="G38" s="64"/>
      <c r="H38" s="64"/>
      <c r="I38" s="62"/>
      <c r="J38" s="62"/>
      <c r="K38" s="62"/>
      <c r="L38" s="121"/>
      <c r="M38" s="11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38" s="110" customFormat="1" ht="12.75" customHeight="1" x14ac:dyDescent="0.2">
      <c r="A39" s="108"/>
      <c r="B39" s="44" t="s">
        <v>68</v>
      </c>
      <c r="C39" s="282">
        <f t="shared" ref="C39:H39" si="1">SUM(C40:C51)</f>
        <v>677972</v>
      </c>
      <c r="D39" s="282">
        <f t="shared" si="1"/>
        <v>640893</v>
      </c>
      <c r="E39" s="282">
        <f t="shared" si="1"/>
        <v>372161</v>
      </c>
      <c r="F39" s="282">
        <f t="shared" si="1"/>
        <v>658523</v>
      </c>
      <c r="G39" s="292">
        <f t="shared" si="1"/>
        <v>731134</v>
      </c>
      <c r="H39" s="287">
        <f t="shared" si="1"/>
        <v>726473</v>
      </c>
      <c r="I39" s="294">
        <f>IF(OR(OR(H39=0,G39=0),H39=""),"",(H39/G39-1)*100)</f>
        <v>-0.63750283805704688</v>
      </c>
      <c r="J39" s="289">
        <f>IF(OR(OR(H39=0,G39=0),H39=""),"",H39/G39*100)</f>
        <v>99.362497161942954</v>
      </c>
      <c r="K39" s="289">
        <f>IF(OR(OR(F39=0,G39=0),G39=""),"",(G39/F39-1)*100)</f>
        <v>11.026342284172298</v>
      </c>
      <c r="L39" s="109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7" customFormat="1" ht="12.75" customHeight="1" x14ac:dyDescent="0.2">
      <c r="A40" s="118"/>
      <c r="B40" s="219" t="s">
        <v>55</v>
      </c>
      <c r="C40" s="50">
        <v>45605</v>
      </c>
      <c r="D40" s="50">
        <v>35596</v>
      </c>
      <c r="E40" s="50">
        <v>0</v>
      </c>
      <c r="F40" s="50">
        <v>31392</v>
      </c>
      <c r="G40" s="293">
        <v>59088</v>
      </c>
      <c r="H40" s="296">
        <v>30713</v>
      </c>
      <c r="I40" s="295">
        <v>-48.021594909287849</v>
      </c>
      <c r="J40" s="52">
        <v>51.978405090712151</v>
      </c>
      <c r="K40" s="52">
        <v>88.226299694189606</v>
      </c>
      <c r="L40" s="121"/>
      <c r="M40" s="115"/>
      <c r="N40" s="115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38" s="127" customFormat="1" ht="12.75" customHeight="1" x14ac:dyDescent="0.2">
      <c r="A41" s="118"/>
      <c r="B41" s="219" t="s">
        <v>56</v>
      </c>
      <c r="C41" s="50">
        <v>150182</v>
      </c>
      <c r="D41" s="50">
        <v>80389</v>
      </c>
      <c r="E41" s="50">
        <v>0</v>
      </c>
      <c r="F41" s="50">
        <v>62982</v>
      </c>
      <c r="G41" s="293">
        <v>62144</v>
      </c>
      <c r="H41" s="296">
        <v>87499</v>
      </c>
      <c r="I41" s="295">
        <v>40.800399073120495</v>
      </c>
      <c r="J41" s="52">
        <v>140.8003990731205</v>
      </c>
      <c r="K41" s="52">
        <v>-1.3305388841256205</v>
      </c>
      <c r="L41" s="121"/>
      <c r="M41" s="115"/>
      <c r="N41" s="11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38" s="127" customFormat="1" ht="12.75" customHeight="1" x14ac:dyDescent="0.2">
      <c r="A42" s="118"/>
      <c r="B42" s="219" t="s">
        <v>57</v>
      </c>
      <c r="C42" s="50">
        <v>150649</v>
      </c>
      <c r="D42" s="50">
        <v>145407</v>
      </c>
      <c r="E42" s="50">
        <v>109447</v>
      </c>
      <c r="F42" s="50">
        <v>104811</v>
      </c>
      <c r="G42" s="293">
        <v>174382</v>
      </c>
      <c r="H42" s="296">
        <v>195690</v>
      </c>
      <c r="I42" s="295">
        <v>12.219151059168954</v>
      </c>
      <c r="J42" s="52">
        <v>112.21915105916895</v>
      </c>
      <c r="K42" s="52">
        <v>66.37757487286639</v>
      </c>
      <c r="L42" s="121"/>
      <c r="M42" s="115"/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38" s="127" customFormat="1" ht="12.75" customHeight="1" x14ac:dyDescent="0.2">
      <c r="A43" s="118"/>
      <c r="B43" s="219" t="s">
        <v>58</v>
      </c>
      <c r="C43" s="50">
        <v>3457</v>
      </c>
      <c r="D43" s="50">
        <v>7524</v>
      </c>
      <c r="E43" s="50">
        <v>1087</v>
      </c>
      <c r="F43" s="50">
        <v>7347</v>
      </c>
      <c r="G43" s="293">
        <v>7019</v>
      </c>
      <c r="H43" s="296">
        <v>5303</v>
      </c>
      <c r="I43" s="295">
        <v>-24.447927055136056</v>
      </c>
      <c r="J43" s="52">
        <v>75.552072944863951</v>
      </c>
      <c r="K43" s="52">
        <v>-4.4644072410507718</v>
      </c>
      <c r="L43" s="121"/>
      <c r="M43" s="115"/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38" s="127" customFormat="1" ht="12.75" customHeight="1" x14ac:dyDescent="0.2">
      <c r="A44" s="118"/>
      <c r="B44" s="219" t="s">
        <v>59</v>
      </c>
      <c r="C44" s="50">
        <v>34940</v>
      </c>
      <c r="D44" s="50">
        <v>71362</v>
      </c>
      <c r="E44" s="50">
        <v>62856</v>
      </c>
      <c r="F44" s="50">
        <v>132159</v>
      </c>
      <c r="G44" s="293">
        <v>122027</v>
      </c>
      <c r="H44" s="296">
        <v>82963</v>
      </c>
      <c r="I44" s="295">
        <v>-32.012587378203186</v>
      </c>
      <c r="J44" s="52">
        <v>67.987412621796821</v>
      </c>
      <c r="K44" s="52">
        <v>-7.6665229004456714</v>
      </c>
      <c r="L44" s="121"/>
      <c r="M44" s="115"/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38" s="127" customFormat="1" ht="12.75" customHeight="1" x14ac:dyDescent="0.2">
      <c r="A45" s="118"/>
      <c r="B45" s="219" t="s">
        <v>60</v>
      </c>
      <c r="C45" s="50">
        <v>111761</v>
      </c>
      <c r="D45" s="50">
        <v>115036</v>
      </c>
      <c r="E45" s="50">
        <v>97729</v>
      </c>
      <c r="F45" s="50">
        <v>106422</v>
      </c>
      <c r="G45" s="293">
        <v>26142</v>
      </c>
      <c r="H45" s="296">
        <v>31950</v>
      </c>
      <c r="I45" s="295">
        <v>22.217121872848299</v>
      </c>
      <c r="J45" s="52">
        <v>122.2171218728483</v>
      </c>
      <c r="K45" s="52">
        <v>-75.435530247505213</v>
      </c>
      <c r="L45" s="121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38" s="127" customFormat="1" ht="12.75" customHeight="1" x14ac:dyDescent="0.2">
      <c r="A46" s="118"/>
      <c r="B46" s="219" t="s">
        <v>61</v>
      </c>
      <c r="C46" s="50">
        <v>10982</v>
      </c>
      <c r="D46" s="50">
        <v>9387</v>
      </c>
      <c r="E46" s="50">
        <v>0</v>
      </c>
      <c r="F46" s="50">
        <v>2708</v>
      </c>
      <c r="G46" s="293">
        <v>14073</v>
      </c>
      <c r="H46" s="296">
        <v>13270</v>
      </c>
      <c r="I46" s="295">
        <v>-5.705961770766721</v>
      </c>
      <c r="J46" s="52">
        <v>94.29403822923328</v>
      </c>
      <c r="K46" s="52">
        <v>419.68242245199406</v>
      </c>
      <c r="L46" s="121"/>
      <c r="M46" s="115"/>
      <c r="N46" s="115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38" s="127" customFormat="1" ht="12.75" customHeight="1" x14ac:dyDescent="0.2">
      <c r="A47" s="118"/>
      <c r="B47" s="219" t="s">
        <v>62</v>
      </c>
      <c r="C47" s="50">
        <v>35490</v>
      </c>
      <c r="D47" s="50">
        <v>27092</v>
      </c>
      <c r="E47" s="50">
        <v>18250</v>
      </c>
      <c r="F47" s="50">
        <v>22495</v>
      </c>
      <c r="G47" s="293">
        <v>22262</v>
      </c>
      <c r="H47" s="296">
        <v>41070</v>
      </c>
      <c r="I47" s="295">
        <v>84.484772257658776</v>
      </c>
      <c r="J47" s="52">
        <v>184.48477225765879</v>
      </c>
      <c r="K47" s="52">
        <v>-1.0357857301622531</v>
      </c>
      <c r="L47" s="121"/>
      <c r="M47" s="115"/>
      <c r="N47" s="11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38" s="127" customFormat="1" ht="12.75" customHeight="1" x14ac:dyDescent="0.2">
      <c r="A48" s="118"/>
      <c r="B48" s="219" t="s">
        <v>63</v>
      </c>
      <c r="C48" s="50">
        <v>59024</v>
      </c>
      <c r="D48" s="50">
        <v>77667</v>
      </c>
      <c r="E48" s="50">
        <v>62186</v>
      </c>
      <c r="F48" s="50">
        <v>103164</v>
      </c>
      <c r="G48" s="293">
        <v>56665</v>
      </c>
      <c r="H48" s="296">
        <v>75693</v>
      </c>
      <c r="I48" s="295">
        <v>33.579811170916798</v>
      </c>
      <c r="J48" s="52">
        <v>133.5798111709168</v>
      </c>
      <c r="K48" s="52">
        <v>-45.072893645069989</v>
      </c>
      <c r="L48" s="121"/>
      <c r="M48" s="115"/>
      <c r="N48" s="11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38" s="127" customFormat="1" ht="12.75" customHeight="1" x14ac:dyDescent="0.2">
      <c r="A49" s="118"/>
      <c r="B49" s="219" t="s">
        <v>64</v>
      </c>
      <c r="C49" s="50">
        <v>44364</v>
      </c>
      <c r="D49" s="50">
        <v>27365</v>
      </c>
      <c r="E49" s="50">
        <v>20606</v>
      </c>
      <c r="F49" s="50">
        <v>58425</v>
      </c>
      <c r="G49" s="293">
        <v>120039</v>
      </c>
      <c r="H49" s="296">
        <v>83083</v>
      </c>
      <c r="I49" s="295">
        <v>-30.786661001841065</v>
      </c>
      <c r="J49" s="52">
        <v>69.213338998158932</v>
      </c>
      <c r="K49" s="52">
        <v>105.45827984595637</v>
      </c>
      <c r="L49" s="121"/>
      <c r="M49" s="115"/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38" s="127" customFormat="1" ht="12.75" customHeight="1" x14ac:dyDescent="0.2">
      <c r="A50" s="118"/>
      <c r="B50" s="219" t="s">
        <v>65</v>
      </c>
      <c r="C50" s="50">
        <v>1569</v>
      </c>
      <c r="D50" s="50">
        <v>3622</v>
      </c>
      <c r="E50" s="50">
        <v>0</v>
      </c>
      <c r="F50" s="50">
        <v>0</v>
      </c>
      <c r="G50" s="293">
        <v>9435</v>
      </c>
      <c r="H50" s="296">
        <v>957</v>
      </c>
      <c r="I50" s="295">
        <v>-89.856915739268686</v>
      </c>
      <c r="J50" s="52">
        <v>10.143084260731319</v>
      </c>
      <c r="K50" s="52" t="s">
        <v>6</v>
      </c>
      <c r="L50" s="121"/>
      <c r="M50" s="115"/>
      <c r="N50" s="115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38" s="110" customFormat="1" ht="12.75" customHeight="1" x14ac:dyDescent="0.2">
      <c r="A51" s="108"/>
      <c r="B51" s="219" t="s">
        <v>66</v>
      </c>
      <c r="C51" s="50">
        <v>29949</v>
      </c>
      <c r="D51" s="50">
        <v>40446</v>
      </c>
      <c r="E51" s="50">
        <v>0</v>
      </c>
      <c r="F51" s="50">
        <v>26618</v>
      </c>
      <c r="G51" s="293">
        <v>57858</v>
      </c>
      <c r="H51" s="296">
        <v>78282</v>
      </c>
      <c r="I51" s="295">
        <v>35.300217774551477</v>
      </c>
      <c r="J51" s="52">
        <v>135.30021777455147</v>
      </c>
      <c r="K51" s="52">
        <v>117.36418964610414</v>
      </c>
      <c r="L51" s="109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3"/>
      <c r="C52" s="70"/>
      <c r="D52" s="70"/>
      <c r="E52" s="70"/>
      <c r="F52" s="71"/>
      <c r="G52" s="71"/>
      <c r="H52" s="71"/>
      <c r="I52" s="72"/>
      <c r="J52" s="72"/>
      <c r="K52" s="63"/>
      <c r="L52" s="109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3"/>
      <c r="D53" s="60">
        <f>IF(OR(OR(D39=0,C39=0),D39=""),"",(D39/C39-1)*100)</f>
        <v>-5.4691049187872043</v>
      </c>
      <c r="E53" s="60">
        <f>IF(OR(OR(E39=0,D39=0),E39=""),"",(E39/D39-1)*100)</f>
        <v>-41.930868335275939</v>
      </c>
      <c r="F53" s="60">
        <f>IF(OR(OR(F39=0,E39=0),F39=""),"",(F39/E39-1)*100)</f>
        <v>76.945730476863503</v>
      </c>
      <c r="G53" s="60">
        <f>IF(OR(OR(G39=0,F39=0),G39=""),"",(G39/F39-1)*100)</f>
        <v>11.026342284172298</v>
      </c>
      <c r="H53" s="297">
        <f>IF(OR(OR(H39=0,G39=0),H39=""),"",(H39/G39-1)*100)</f>
        <v>-0.63750283805704688</v>
      </c>
      <c r="I53" s="72"/>
      <c r="J53" s="72"/>
      <c r="K53" s="63"/>
      <c r="L53" s="109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x14ac:dyDescent="0.25">
      <c r="A54" s="108"/>
      <c r="B54" s="63"/>
      <c r="C54" s="70"/>
      <c r="D54" s="70"/>
      <c r="E54" s="70"/>
      <c r="F54" s="71"/>
      <c r="G54" s="71"/>
      <c r="H54" s="71"/>
      <c r="I54" s="72"/>
      <c r="J54" s="72"/>
      <c r="K54" s="63"/>
      <c r="L54" s="109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3"/>
      <c r="C55" s="70"/>
      <c r="D55" s="70"/>
      <c r="E55" s="70"/>
      <c r="F55" s="71"/>
      <c r="G55" s="71"/>
      <c r="H55" s="71"/>
      <c r="I55" s="72"/>
      <c r="J55" s="72"/>
      <c r="K55" s="63"/>
      <c r="L55" s="109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110" customFormat="1" x14ac:dyDescent="0.25">
      <c r="A57" s="317" t="s">
        <v>192</v>
      </c>
      <c r="B57" s="318"/>
      <c r="C57" s="319"/>
      <c r="D57" s="319"/>
      <c r="E57" s="319"/>
      <c r="F57" s="71"/>
      <c r="G57" s="71"/>
      <c r="H57" s="71"/>
      <c r="I57" s="72"/>
      <c r="J57" s="72"/>
      <c r="K57" s="63"/>
      <c r="L57" s="109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ht="21" customHeigh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09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38" s="111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128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9"/>
      <c r="C61" s="130"/>
      <c r="D61" s="130"/>
      <c r="E61" s="130"/>
      <c r="F61" s="131"/>
      <c r="G61" s="131"/>
      <c r="H61" s="131"/>
      <c r="I61" s="132"/>
      <c r="J61" s="132"/>
    </row>
    <row r="62" spans="1:38" s="110" customFormat="1" x14ac:dyDescent="0.25">
      <c r="A62" s="129"/>
      <c r="B62" s="133"/>
      <c r="C62" s="133"/>
      <c r="D62" s="133"/>
      <c r="E62" s="133"/>
      <c r="F62" s="133"/>
      <c r="G62" s="133"/>
    </row>
    <row r="63" spans="1:38" s="110" customFormat="1" x14ac:dyDescent="0.25">
      <c r="B63" s="133"/>
      <c r="C63" s="134"/>
      <c r="D63" s="133"/>
      <c r="E63" s="133"/>
      <c r="F63" s="133"/>
      <c r="G63" s="133"/>
    </row>
    <row r="64" spans="1:38" s="110" customFormat="1" x14ac:dyDescent="0.25">
      <c r="B64" s="133"/>
      <c r="C64" s="134"/>
    </row>
    <row r="65" spans="1:12" s="110" customFormat="1" x14ac:dyDescent="0.25">
      <c r="B65" s="133"/>
      <c r="C65" s="134"/>
    </row>
    <row r="66" spans="1:12" s="110" customFormat="1" x14ac:dyDescent="0.25">
      <c r="B66" s="133"/>
      <c r="C66" s="134"/>
      <c r="D66" s="133"/>
      <c r="E66" s="133"/>
      <c r="F66" s="133"/>
      <c r="G66" s="133"/>
      <c r="H66" s="133"/>
    </row>
    <row r="67" spans="1:12" s="116" customFormat="1" x14ac:dyDescent="0.2">
      <c r="A67" s="110"/>
      <c r="B67" s="133"/>
      <c r="C67" s="134"/>
      <c r="D67" s="133"/>
      <c r="E67" s="133"/>
      <c r="F67" s="133"/>
      <c r="G67" s="133"/>
      <c r="H67" s="133"/>
      <c r="I67" s="110"/>
      <c r="J67" s="110"/>
      <c r="K67" s="110"/>
      <c r="L67" s="110"/>
    </row>
    <row r="68" spans="1:12" s="116" customFormat="1" x14ac:dyDescent="0.2">
      <c r="B68" s="133"/>
      <c r="C68" s="134"/>
      <c r="D68" s="135"/>
    </row>
    <row r="69" spans="1:12" s="116" customFormat="1" x14ac:dyDescent="0.2">
      <c r="B69" s="133"/>
      <c r="C69" s="134"/>
      <c r="D69" s="135"/>
    </row>
    <row r="70" spans="1:12" s="116" customFormat="1" x14ac:dyDescent="0.2">
      <c r="B70" s="133"/>
      <c r="C70" s="134"/>
      <c r="D70" s="135"/>
    </row>
    <row r="71" spans="1:12" s="116" customFormat="1" x14ac:dyDescent="0.2">
      <c r="B71" s="133"/>
      <c r="C71" s="134"/>
      <c r="D71" s="135"/>
    </row>
    <row r="72" spans="1:12" s="116" customFormat="1" x14ac:dyDescent="0.2">
      <c r="B72" s="133"/>
      <c r="C72" s="134"/>
      <c r="D72" s="135"/>
    </row>
    <row r="73" spans="1:12" s="116" customFormat="1" x14ac:dyDescent="0.2">
      <c r="B73" s="133"/>
      <c r="C73" s="134"/>
      <c r="D73" s="135"/>
    </row>
    <row r="74" spans="1:12" s="116" customFormat="1" x14ac:dyDescent="0.2">
      <c r="B74" s="133"/>
      <c r="C74" s="134"/>
      <c r="D74" s="135"/>
    </row>
    <row r="75" spans="1:12" s="116" customFormat="1" x14ac:dyDescent="0.2">
      <c r="B75" s="133"/>
      <c r="C75" s="134"/>
      <c r="D75" s="135"/>
      <c r="E75" s="136"/>
    </row>
    <row r="76" spans="1:12" s="116" customFormat="1" x14ac:dyDescent="0.2">
      <c r="B76" s="133"/>
      <c r="C76" s="134"/>
      <c r="D76" s="135"/>
      <c r="E76" s="136"/>
    </row>
    <row r="77" spans="1:12" s="116" customFormat="1" x14ac:dyDescent="0.2">
      <c r="B77" s="133"/>
      <c r="C77" s="134"/>
      <c r="D77" s="135"/>
      <c r="E77" s="136"/>
    </row>
    <row r="78" spans="1:12" s="116" customFormat="1" x14ac:dyDescent="0.2">
      <c r="B78" s="133"/>
      <c r="C78" s="134"/>
      <c r="D78" s="135"/>
      <c r="E78" s="136"/>
    </row>
    <row r="79" spans="1:12" s="116" customFormat="1" x14ac:dyDescent="0.2">
      <c r="B79" s="133"/>
      <c r="C79" s="134"/>
      <c r="D79" s="135"/>
      <c r="E79" s="136"/>
    </row>
    <row r="80" spans="1:12" s="116" customFormat="1" x14ac:dyDescent="0.2">
      <c r="B80" s="133"/>
      <c r="C80" s="134"/>
      <c r="D80" s="135"/>
      <c r="E80" s="136"/>
    </row>
    <row r="81" spans="2:5" s="116" customFormat="1" x14ac:dyDescent="0.2">
      <c r="B81" s="133"/>
      <c r="C81" s="134"/>
      <c r="D81" s="135"/>
      <c r="E81" s="136"/>
    </row>
    <row r="82" spans="2:5" s="116" customFormat="1" x14ac:dyDescent="0.2">
      <c r="B82" s="133"/>
      <c r="C82" s="134"/>
      <c r="D82" s="135"/>
      <c r="E82" s="136"/>
    </row>
    <row r="83" spans="2:5" s="116" customFormat="1" x14ac:dyDescent="0.2">
      <c r="B83" s="137"/>
      <c r="C83" s="138"/>
      <c r="D83" s="135"/>
      <c r="E83" s="136"/>
    </row>
    <row r="84" spans="2:5" s="116" customFormat="1" x14ac:dyDescent="0.2">
      <c r="B84" s="137"/>
      <c r="C84" s="138"/>
      <c r="D84" s="135"/>
      <c r="E84" s="136"/>
    </row>
    <row r="85" spans="2:5" s="116" customFormat="1" x14ac:dyDescent="0.2">
      <c r="B85" s="137"/>
      <c r="C85" s="138"/>
      <c r="D85" s="135"/>
      <c r="E85" s="136"/>
    </row>
    <row r="86" spans="2:5" s="116" customFormat="1" x14ac:dyDescent="0.2">
      <c r="B86" s="137"/>
      <c r="C86" s="138"/>
      <c r="D86" s="135"/>
      <c r="E86" s="136"/>
    </row>
    <row r="87" spans="2:5" s="116" customFormat="1" x14ac:dyDescent="0.2">
      <c r="B87" s="137"/>
      <c r="C87" s="138"/>
      <c r="D87" s="135"/>
      <c r="E87" s="136"/>
    </row>
    <row r="88" spans="2:5" s="116" customFormat="1" x14ac:dyDescent="0.2">
      <c r="B88" s="137"/>
      <c r="C88" s="138"/>
      <c r="D88" s="135"/>
      <c r="E88" s="136"/>
    </row>
    <row r="89" spans="2:5" s="116" customFormat="1" x14ac:dyDescent="0.2">
      <c r="B89" s="137"/>
      <c r="C89" s="138"/>
      <c r="D89" s="135"/>
      <c r="E89" s="136"/>
    </row>
    <row r="90" spans="2:5" s="116" customFormat="1" x14ac:dyDescent="0.2">
      <c r="B90" s="137"/>
      <c r="C90" s="138"/>
      <c r="D90" s="135"/>
      <c r="E90" s="136"/>
    </row>
    <row r="91" spans="2:5" s="116" customFormat="1" x14ac:dyDescent="0.2">
      <c r="B91" s="137"/>
      <c r="C91" s="138"/>
      <c r="D91" s="135"/>
      <c r="E91" s="136"/>
    </row>
    <row r="92" spans="2:5" s="116" customFormat="1" x14ac:dyDescent="0.2">
      <c r="B92" s="137"/>
      <c r="C92" s="138"/>
      <c r="D92" s="135"/>
      <c r="E92" s="136"/>
    </row>
    <row r="93" spans="2:5" s="116" customFormat="1" x14ac:dyDescent="0.2">
      <c r="B93" s="135"/>
      <c r="C93" s="138"/>
      <c r="D93" s="135"/>
      <c r="E93" s="136"/>
    </row>
    <row r="94" spans="2:5" s="116" customFormat="1" x14ac:dyDescent="0.2">
      <c r="B94" s="135"/>
      <c r="C94" s="138"/>
      <c r="D94" s="135"/>
      <c r="E94" s="136"/>
    </row>
    <row r="95" spans="2:5" s="116" customFormat="1" x14ac:dyDescent="0.2">
      <c r="B95" s="135"/>
      <c r="C95" s="138"/>
      <c r="D95" s="135"/>
      <c r="E95" s="136"/>
    </row>
    <row r="96" spans="2:5" s="116" customFormat="1" x14ac:dyDescent="0.2">
      <c r="B96" s="125"/>
      <c r="D96" s="139"/>
      <c r="E96" s="136"/>
    </row>
    <row r="97" spans="2:5" s="116" customFormat="1" x14ac:dyDescent="0.2">
      <c r="B97" s="125"/>
      <c r="D97" s="139"/>
      <c r="E97" s="136"/>
    </row>
    <row r="98" spans="2:5" s="116" customFormat="1" x14ac:dyDescent="0.2">
      <c r="B98" s="125"/>
      <c r="D98" s="139"/>
      <c r="E98" s="136"/>
    </row>
    <row r="99" spans="2:5" s="116" customFormat="1" x14ac:dyDescent="0.2">
      <c r="B99" s="125"/>
      <c r="D99" s="139"/>
      <c r="E99" s="136"/>
    </row>
    <row r="100" spans="2:5" s="116" customFormat="1" x14ac:dyDescent="0.2">
      <c r="B100" s="125"/>
      <c r="D100" s="139"/>
      <c r="E100" s="136"/>
    </row>
    <row r="101" spans="2:5" s="116" customFormat="1" x14ac:dyDescent="0.2">
      <c r="B101" s="125"/>
      <c r="D101" s="139"/>
      <c r="E101" s="136"/>
    </row>
    <row r="102" spans="2:5" s="116" customFormat="1" x14ac:dyDescent="0.2">
      <c r="B102" s="125"/>
      <c r="D102" s="139"/>
      <c r="E102" s="136"/>
    </row>
    <row r="103" spans="2:5" s="116" customFormat="1" x14ac:dyDescent="0.2">
      <c r="B103" s="125"/>
      <c r="D103" s="139"/>
      <c r="E103" s="136"/>
    </row>
    <row r="104" spans="2:5" s="116" customFormat="1" x14ac:dyDescent="0.2">
      <c r="B104" s="125"/>
      <c r="D104" s="139"/>
      <c r="E104" s="136"/>
    </row>
    <row r="105" spans="2:5" s="116" customFormat="1" x14ac:dyDescent="0.2">
      <c r="B105" s="125"/>
      <c r="D105" s="139"/>
      <c r="E105" s="136"/>
    </row>
    <row r="106" spans="2:5" s="116" customFormat="1" x14ac:dyDescent="0.2">
      <c r="B106" s="125"/>
      <c r="D106" s="139"/>
      <c r="E106" s="136"/>
    </row>
    <row r="107" spans="2:5" s="116" customFormat="1" x14ac:dyDescent="0.2">
      <c r="B107" s="125"/>
      <c r="D107" s="139"/>
      <c r="E107" s="136"/>
    </row>
    <row r="108" spans="2:5" s="116" customFormat="1" x14ac:dyDescent="0.2">
      <c r="B108" s="125"/>
      <c r="D108" s="139"/>
      <c r="E108" s="136"/>
    </row>
    <row r="109" spans="2:5" s="116" customFormat="1" x14ac:dyDescent="0.2">
      <c r="B109" s="125"/>
      <c r="D109" s="139"/>
      <c r="E109" s="136"/>
    </row>
    <row r="110" spans="2:5" s="116" customFormat="1" x14ac:dyDescent="0.2">
      <c r="B110" s="125"/>
      <c r="D110" s="139"/>
      <c r="E110" s="136"/>
    </row>
    <row r="111" spans="2:5" s="116" customFormat="1" x14ac:dyDescent="0.2">
      <c r="B111" s="125"/>
      <c r="D111" s="139"/>
      <c r="E111" s="136"/>
    </row>
    <row r="112" spans="2:5" s="116" customFormat="1" x14ac:dyDescent="0.2">
      <c r="B112" s="125"/>
      <c r="D112" s="139"/>
      <c r="E112" s="136"/>
    </row>
    <row r="113" spans="2:5" s="116" customFormat="1" x14ac:dyDescent="0.2">
      <c r="B113" s="125"/>
      <c r="D113" s="139"/>
      <c r="E113" s="136"/>
    </row>
    <row r="114" spans="2:5" s="116" customFormat="1" x14ac:dyDescent="0.2">
      <c r="B114" s="125"/>
      <c r="D114" s="139"/>
      <c r="E114" s="136"/>
    </row>
    <row r="115" spans="2:5" s="116" customFormat="1" x14ac:dyDescent="0.2">
      <c r="B115" s="125"/>
      <c r="D115" s="139"/>
      <c r="E115" s="136"/>
    </row>
    <row r="116" spans="2:5" s="116" customFormat="1" x14ac:dyDescent="0.2">
      <c r="B116" s="125"/>
      <c r="D116" s="139"/>
      <c r="E116" s="136"/>
    </row>
    <row r="117" spans="2:5" s="116" customFormat="1" x14ac:dyDescent="0.2">
      <c r="B117" s="125"/>
      <c r="D117" s="139"/>
      <c r="E117" s="136"/>
    </row>
    <row r="118" spans="2:5" s="116" customFormat="1" x14ac:dyDescent="0.2">
      <c r="B118" s="125"/>
      <c r="D118" s="139"/>
      <c r="E118" s="136"/>
    </row>
    <row r="119" spans="2:5" s="116" customFormat="1" x14ac:dyDescent="0.2">
      <c r="B119" s="125"/>
      <c r="D119" s="139"/>
      <c r="E119" s="136"/>
    </row>
    <row r="120" spans="2:5" s="116" customFormat="1" x14ac:dyDescent="0.2">
      <c r="B120" s="125"/>
      <c r="D120" s="139"/>
      <c r="E120" s="136"/>
    </row>
    <row r="121" spans="2:5" s="116" customFormat="1" x14ac:dyDescent="0.2">
      <c r="B121" s="125"/>
      <c r="D121" s="139"/>
      <c r="E121" s="136"/>
    </row>
    <row r="122" spans="2:5" s="116" customFormat="1" x14ac:dyDescent="0.2">
      <c r="B122" s="125"/>
      <c r="D122" s="139"/>
      <c r="E122" s="136"/>
    </row>
    <row r="123" spans="2:5" s="116" customFormat="1" x14ac:dyDescent="0.2">
      <c r="B123" s="125"/>
      <c r="D123" s="139"/>
      <c r="E123" s="136"/>
    </row>
    <row r="124" spans="2:5" s="116" customFormat="1" x14ac:dyDescent="0.2">
      <c r="B124" s="125"/>
      <c r="D124" s="139"/>
      <c r="E124" s="136"/>
    </row>
    <row r="125" spans="2:5" s="116" customFormat="1" x14ac:dyDescent="0.2">
      <c r="B125" s="125"/>
      <c r="D125" s="139"/>
      <c r="E125" s="136"/>
    </row>
    <row r="126" spans="2:5" s="116" customFormat="1" x14ac:dyDescent="0.2">
      <c r="B126" s="125"/>
      <c r="D126" s="139"/>
      <c r="E126" s="136"/>
    </row>
    <row r="127" spans="2:5" s="116" customFormat="1" x14ac:dyDescent="0.2">
      <c r="B127" s="125"/>
      <c r="D127" s="139"/>
      <c r="E127" s="136"/>
    </row>
    <row r="128" spans="2:5" s="116" customFormat="1" x14ac:dyDescent="0.2">
      <c r="B128" s="125"/>
      <c r="D128" s="139"/>
      <c r="E128" s="136"/>
    </row>
    <row r="129" spans="2:5" s="116" customFormat="1" x14ac:dyDescent="0.2">
      <c r="B129" s="125"/>
      <c r="D129" s="139"/>
      <c r="E129" s="136"/>
    </row>
    <row r="130" spans="2:5" s="116" customFormat="1" x14ac:dyDescent="0.2">
      <c r="B130" s="125"/>
      <c r="D130" s="139"/>
      <c r="E130" s="136"/>
    </row>
    <row r="131" spans="2:5" s="116" customFormat="1" x14ac:dyDescent="0.2">
      <c r="B131" s="125"/>
      <c r="D131" s="139"/>
      <c r="E131" s="136"/>
    </row>
    <row r="132" spans="2:5" s="116" customFormat="1" x14ac:dyDescent="0.2">
      <c r="B132" s="125"/>
      <c r="D132" s="139"/>
      <c r="E132" s="136"/>
    </row>
    <row r="133" spans="2:5" s="116" customFormat="1" x14ac:dyDescent="0.2">
      <c r="B133" s="125"/>
      <c r="D133" s="139"/>
      <c r="E133" s="136"/>
    </row>
    <row r="134" spans="2:5" s="116" customFormat="1" x14ac:dyDescent="0.2">
      <c r="B134" s="125"/>
      <c r="D134" s="139"/>
      <c r="E134" s="136"/>
    </row>
    <row r="135" spans="2:5" s="116" customFormat="1" x14ac:dyDescent="0.2">
      <c r="B135" s="125"/>
      <c r="D135" s="139"/>
      <c r="E135" s="136"/>
    </row>
    <row r="136" spans="2:5" s="116" customFormat="1" x14ac:dyDescent="0.2">
      <c r="B136" s="125"/>
      <c r="D136" s="139"/>
      <c r="E136" s="136"/>
    </row>
    <row r="137" spans="2:5" s="116" customFormat="1" x14ac:dyDescent="0.2">
      <c r="B137" s="125"/>
      <c r="D137" s="139"/>
      <c r="E137" s="136"/>
    </row>
    <row r="138" spans="2:5" s="116" customFormat="1" x14ac:dyDescent="0.2">
      <c r="B138" s="125"/>
      <c r="D138" s="139"/>
      <c r="E138" s="136"/>
    </row>
    <row r="139" spans="2:5" s="116" customFormat="1" x14ac:dyDescent="0.2">
      <c r="B139" s="125"/>
      <c r="D139" s="139"/>
      <c r="E139" s="136"/>
    </row>
    <row r="140" spans="2:5" s="116" customFormat="1" x14ac:dyDescent="0.2">
      <c r="B140" s="125"/>
      <c r="D140" s="139"/>
      <c r="E140" s="136"/>
    </row>
    <row r="141" spans="2:5" s="116" customFormat="1" x14ac:dyDescent="0.2">
      <c r="B141" s="125"/>
      <c r="D141" s="139"/>
      <c r="E141" s="136"/>
    </row>
    <row r="142" spans="2:5" s="116" customFormat="1" x14ac:dyDescent="0.2">
      <c r="B142" s="125"/>
      <c r="D142" s="139"/>
      <c r="E142" s="136"/>
    </row>
    <row r="143" spans="2:5" s="116" customFormat="1" x14ac:dyDescent="0.2">
      <c r="B143" s="125"/>
      <c r="D143" s="139"/>
      <c r="E143" s="136"/>
    </row>
    <row r="144" spans="2:5" s="116" customFormat="1" x14ac:dyDescent="0.2">
      <c r="B144" s="125"/>
      <c r="D144" s="139"/>
      <c r="E144" s="136"/>
    </row>
    <row r="145" spans="1:38" s="116" customFormat="1" x14ac:dyDescent="0.2">
      <c r="D145" s="139"/>
      <c r="E145" s="136"/>
    </row>
    <row r="146" spans="1:38" s="116" customFormat="1" x14ac:dyDescent="0.2">
      <c r="D146" s="139"/>
      <c r="E146" s="136"/>
    </row>
    <row r="147" spans="1:38" s="116" customFormat="1" x14ac:dyDescent="0.2">
      <c r="D147" s="139"/>
      <c r="E147" s="136"/>
    </row>
    <row r="148" spans="1:38" s="116" customFormat="1" x14ac:dyDescent="0.2">
      <c r="D148" s="139"/>
      <c r="E148" s="136"/>
    </row>
    <row r="149" spans="1:38" s="116" customFormat="1" x14ac:dyDescent="0.2">
      <c r="D149" s="139"/>
      <c r="E149" s="136"/>
    </row>
    <row r="150" spans="1:38" s="116" customFormat="1" x14ac:dyDescent="0.2">
      <c r="D150" s="139"/>
      <c r="E150" s="136"/>
    </row>
    <row r="151" spans="1:38" s="116" customFormat="1" x14ac:dyDescent="0.2">
      <c r="D151" s="139"/>
      <c r="E151" s="136"/>
    </row>
    <row r="152" spans="1:38" s="116" customFormat="1" x14ac:dyDescent="0.2">
      <c r="D152" s="139"/>
      <c r="E152" s="136"/>
    </row>
    <row r="153" spans="1:38" s="116" customFormat="1" x14ac:dyDescent="0.2">
      <c r="D153" s="139"/>
      <c r="E153" s="136"/>
    </row>
    <row r="154" spans="1:38" s="116" customFormat="1" x14ac:dyDescent="0.2"/>
    <row r="155" spans="1:38" s="116" customFormat="1" x14ac:dyDescent="0.2"/>
    <row r="156" spans="1:38" s="116" customFormat="1" x14ac:dyDescent="0.2"/>
    <row r="157" spans="1:38" s="116" customFormat="1" x14ac:dyDescent="0.2"/>
    <row r="158" spans="1:38" s="127" customFormat="1" x14ac:dyDescent="0.2"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</row>
    <row r="159" spans="1:38" s="140" customForma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15"/>
      <c r="N159" s="115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s="140" customFormat="1" x14ac:dyDescent="0.2">
      <c r="M160" s="115"/>
      <c r="N160" s="115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</row>
    <row r="161" spans="1:38" s="140" customFormat="1" x14ac:dyDescent="0.2">
      <c r="M161" s="115"/>
      <c r="N161" s="115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</row>
    <row r="162" spans="1:38" s="140" customFormat="1" x14ac:dyDescent="0.2">
      <c r="M162" s="115"/>
      <c r="N162" s="115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</row>
    <row r="163" spans="1:38" s="140" customFormat="1" x14ac:dyDescent="0.2">
      <c r="M163" s="115"/>
      <c r="N163" s="115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</row>
    <row r="164" spans="1:38" s="140" customFormat="1" x14ac:dyDescent="0.2">
      <c r="M164" s="115"/>
      <c r="N164" s="115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</row>
    <row r="165" spans="1:38" s="140" customFormat="1" x14ac:dyDescent="0.2">
      <c r="M165" s="115"/>
      <c r="N165" s="115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</row>
    <row r="166" spans="1:38" s="140" customFormat="1" x14ac:dyDescent="0.2">
      <c r="M166" s="115"/>
      <c r="N166" s="115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</row>
    <row r="167" spans="1:38" s="140" customFormat="1" x14ac:dyDescent="0.2">
      <c r="M167" s="115"/>
      <c r="N167" s="115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</row>
    <row r="168" spans="1:38" s="140" customFormat="1" x14ac:dyDescent="0.2">
      <c r="M168" s="115"/>
      <c r="N168" s="115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</row>
    <row r="169" spans="1:38" s="140" customFormat="1" x14ac:dyDescent="0.2">
      <c r="M169" s="115"/>
      <c r="N169" s="115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</row>
    <row r="170" spans="1:38" s="140" customFormat="1" x14ac:dyDescent="0.2">
      <c r="M170" s="115"/>
      <c r="N170" s="115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</row>
    <row r="171" spans="1:38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5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7" customWidth="1"/>
    <col min="2" max="2" width="19.28515625" style="117" customWidth="1"/>
    <col min="3" max="8" width="10.42578125" style="117" customWidth="1"/>
    <col min="9" max="11" width="11.5703125" style="117" customWidth="1"/>
    <col min="12" max="12" width="1.28515625" style="117" customWidth="1"/>
    <col min="13" max="13" width="11.42578125" style="115"/>
    <col min="14" max="14" width="11.42578125" style="115" customWidth="1"/>
    <col min="15" max="28" width="11.42578125" style="116"/>
    <col min="29" max="38" width="11.42578125" style="127"/>
    <col min="39" max="16384" width="11.42578125" style="117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</row>
    <row r="4" spans="1:38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1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</row>
    <row r="5" spans="1:38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1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</row>
    <row r="6" spans="1:38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1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</row>
    <row r="7" spans="1:38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1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38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1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</row>
    <row r="9" spans="1:38" ht="14.25" x14ac:dyDescent="0.2">
      <c r="A9" s="118"/>
      <c r="B9" s="119"/>
      <c r="C9" s="384" t="s">
        <v>150</v>
      </c>
      <c r="D9" s="384"/>
      <c r="E9" s="384"/>
      <c r="F9" s="384"/>
      <c r="G9" s="384"/>
      <c r="H9" s="384"/>
      <c r="I9" s="384"/>
      <c r="J9" s="384"/>
      <c r="K9" s="384"/>
      <c r="L9" s="121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x14ac:dyDescent="0.2">
      <c r="A10" s="118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121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38" x14ac:dyDescent="0.2">
      <c r="A11" s="118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121"/>
      <c r="O11" s="122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</row>
    <row r="12" spans="1:38" x14ac:dyDescent="0.2">
      <c r="A12" s="118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1"/>
      <c r="M12" s="7"/>
      <c r="N12" s="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3" spans="1:38" ht="15.75" customHeight="1" x14ac:dyDescent="0.2">
      <c r="A13" s="118"/>
      <c r="B13" s="34"/>
      <c r="C13" s="407" t="s">
        <v>1</v>
      </c>
      <c r="D13" s="407"/>
      <c r="E13" s="407"/>
      <c r="F13" s="407"/>
      <c r="G13" s="407"/>
      <c r="H13" s="407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2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</row>
    <row r="14" spans="1:38" x14ac:dyDescent="0.2">
      <c r="A14" s="118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21"/>
      <c r="O14" s="123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</row>
    <row r="15" spans="1:38" ht="9.75" customHeight="1" x14ac:dyDescent="0.2">
      <c r="A15" s="118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pans="1:38" x14ac:dyDescent="0.2">
      <c r="A16" s="118"/>
      <c r="B16" s="44" t="s">
        <v>31</v>
      </c>
      <c r="C16" s="282">
        <f t="shared" ref="C16:H16" si="0">SUM(C17:C35)</f>
        <v>1046822</v>
      </c>
      <c r="D16" s="282">
        <f t="shared" si="0"/>
        <v>660550</v>
      </c>
      <c r="E16" s="282">
        <f t="shared" si="0"/>
        <v>282636</v>
      </c>
      <c r="F16" s="282">
        <f t="shared" si="0"/>
        <v>188133</v>
      </c>
      <c r="G16" s="292">
        <f t="shared" si="0"/>
        <v>92107</v>
      </c>
      <c r="H16" s="287">
        <f t="shared" si="0"/>
        <v>195044</v>
      </c>
      <c r="I16" s="294">
        <f>IF(OR(OR(H16=0,G16=0),H16=""),"",(H16/G16-1)*100)</f>
        <v>111.75806399079332</v>
      </c>
      <c r="J16" s="289">
        <f>IF(OR(OR(H16=0,G16=0),H16=""),"",H16/G16*100)</f>
        <v>211.75806399079332</v>
      </c>
      <c r="K16" s="289">
        <f>IF(OR(OR(F16=0,G16=0),G16=""),"",(G16/F16-1)*100)</f>
        <v>-51.041550392541446</v>
      </c>
      <c r="L16" s="121"/>
      <c r="M16" s="124"/>
      <c r="O16" s="125"/>
      <c r="P16" s="125"/>
      <c r="Q16" s="125"/>
      <c r="R16" s="125"/>
      <c r="S16" s="125"/>
      <c r="T16" s="125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</row>
    <row r="17" spans="1:38" x14ac:dyDescent="0.2">
      <c r="A17" s="118"/>
      <c r="B17" s="365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0</v>
      </c>
      <c r="H17" s="296">
        <v>80</v>
      </c>
      <c r="I17" s="295" t="s">
        <v>6</v>
      </c>
      <c r="J17" s="52" t="s">
        <v>6</v>
      </c>
      <c r="K17" s="52" t="s">
        <v>6</v>
      </c>
      <c r="L17" s="121"/>
      <c r="M17" s="124"/>
      <c r="O17" s="125"/>
      <c r="P17" s="125"/>
      <c r="Q17" s="125"/>
      <c r="R17" s="125"/>
      <c r="S17" s="125"/>
      <c r="T17" s="125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</row>
    <row r="18" spans="1:38" x14ac:dyDescent="0.2">
      <c r="A18" s="118"/>
      <c r="B18" s="365" t="s">
        <v>23</v>
      </c>
      <c r="C18" s="50">
        <v>17484</v>
      </c>
      <c r="D18" s="50">
        <v>5966</v>
      </c>
      <c r="E18" s="50">
        <v>5306</v>
      </c>
      <c r="F18" s="50">
        <v>5809</v>
      </c>
      <c r="G18" s="293">
        <v>8538</v>
      </c>
      <c r="H18" s="296">
        <v>9530</v>
      </c>
      <c r="I18" s="295">
        <v>11.618646052939807</v>
      </c>
      <c r="J18" s="52">
        <v>111.61864605293981</v>
      </c>
      <c r="K18" s="52">
        <v>46.978825959717675</v>
      </c>
      <c r="L18" s="121"/>
      <c r="M18" s="124"/>
      <c r="O18" s="125"/>
      <c r="P18" s="125"/>
      <c r="Q18" s="125"/>
      <c r="R18" s="125"/>
      <c r="S18" s="125"/>
      <c r="T18" s="125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</row>
    <row r="19" spans="1:38" x14ac:dyDescent="0.2">
      <c r="A19" s="118"/>
      <c r="B19" s="365" t="s">
        <v>18</v>
      </c>
      <c r="C19" s="50">
        <v>0</v>
      </c>
      <c r="D19" s="50">
        <v>0</v>
      </c>
      <c r="E19" s="50">
        <v>0</v>
      </c>
      <c r="F19" s="50">
        <v>0</v>
      </c>
      <c r="G19" s="293">
        <v>0</v>
      </c>
      <c r="H19" s="296">
        <v>0</v>
      </c>
      <c r="I19" s="295" t="s">
        <v>6</v>
      </c>
      <c r="J19" s="52" t="s">
        <v>6</v>
      </c>
      <c r="K19" s="52" t="s">
        <v>6</v>
      </c>
      <c r="L19" s="121"/>
      <c r="M19" s="124"/>
      <c r="O19" s="125"/>
      <c r="P19" s="125"/>
      <c r="Q19" s="125"/>
      <c r="R19" s="125"/>
      <c r="S19" s="125"/>
      <c r="T19" s="125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</row>
    <row r="20" spans="1:38" x14ac:dyDescent="0.2">
      <c r="A20" s="118"/>
      <c r="B20" s="365" t="s">
        <v>13</v>
      </c>
      <c r="C20" s="50">
        <v>236987</v>
      </c>
      <c r="D20" s="50">
        <v>165198</v>
      </c>
      <c r="E20" s="50">
        <v>90815</v>
      </c>
      <c r="F20" s="50">
        <v>57604</v>
      </c>
      <c r="G20" s="293">
        <v>43272</v>
      </c>
      <c r="H20" s="296">
        <v>46750</v>
      </c>
      <c r="I20" s="295">
        <v>8.0375300425217233</v>
      </c>
      <c r="J20" s="52">
        <v>108.03753004252172</v>
      </c>
      <c r="K20" s="52">
        <v>-24.88021665162141</v>
      </c>
      <c r="L20" s="121"/>
      <c r="M20" s="124"/>
      <c r="O20" s="125"/>
      <c r="P20" s="125"/>
      <c r="Q20" s="125"/>
      <c r="R20" s="125"/>
      <c r="S20" s="125"/>
      <c r="T20" s="125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x14ac:dyDescent="0.2">
      <c r="A21" s="118"/>
      <c r="B21" s="365" t="s">
        <v>30</v>
      </c>
      <c r="C21" s="50">
        <v>0</v>
      </c>
      <c r="D21" s="50">
        <v>0</v>
      </c>
      <c r="E21" s="50">
        <v>0</v>
      </c>
      <c r="F21" s="50">
        <v>0</v>
      </c>
      <c r="G21" s="293">
        <v>0</v>
      </c>
      <c r="H21" s="296">
        <v>0</v>
      </c>
      <c r="I21" s="295" t="s">
        <v>6</v>
      </c>
      <c r="J21" s="52" t="s">
        <v>6</v>
      </c>
      <c r="K21" s="52" t="s">
        <v>6</v>
      </c>
      <c r="L21" s="121"/>
      <c r="M21" s="124"/>
      <c r="O21" s="125"/>
      <c r="P21" s="125"/>
      <c r="Q21" s="125"/>
      <c r="R21" s="125"/>
      <c r="S21" s="125"/>
      <c r="T21" s="125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</row>
    <row r="22" spans="1:38" x14ac:dyDescent="0.2">
      <c r="A22" s="118"/>
      <c r="B22" s="365" t="s">
        <v>21</v>
      </c>
      <c r="C22" s="50">
        <v>30161</v>
      </c>
      <c r="D22" s="50">
        <v>26141</v>
      </c>
      <c r="E22" s="50">
        <v>31729</v>
      </c>
      <c r="F22" s="50">
        <v>0</v>
      </c>
      <c r="G22" s="293">
        <v>0</v>
      </c>
      <c r="H22" s="296">
        <v>0</v>
      </c>
      <c r="I22" s="295" t="s">
        <v>6</v>
      </c>
      <c r="J22" s="52" t="s">
        <v>6</v>
      </c>
      <c r="K22" s="52" t="s">
        <v>6</v>
      </c>
      <c r="L22" s="121"/>
      <c r="M22" s="124"/>
      <c r="O22" s="125"/>
      <c r="P22" s="125"/>
      <c r="Q22" s="125"/>
      <c r="R22" s="125"/>
      <c r="S22" s="125"/>
      <c r="T22" s="125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3" spans="1:38" x14ac:dyDescent="0.2">
      <c r="A23" s="118"/>
      <c r="B23" s="365" t="s">
        <v>20</v>
      </c>
      <c r="C23" s="50">
        <v>169034</v>
      </c>
      <c r="D23" s="50">
        <v>56993</v>
      </c>
      <c r="E23" s="50">
        <v>25656</v>
      </c>
      <c r="F23" s="50">
        <v>8110</v>
      </c>
      <c r="G23" s="293">
        <v>0</v>
      </c>
      <c r="H23" s="296">
        <v>0</v>
      </c>
      <c r="I23" s="295" t="s">
        <v>6</v>
      </c>
      <c r="J23" s="52" t="s">
        <v>6</v>
      </c>
      <c r="K23" s="52" t="s">
        <v>6</v>
      </c>
      <c r="L23" s="121"/>
      <c r="M23" s="124"/>
      <c r="O23" s="125"/>
      <c r="P23" s="125"/>
      <c r="Q23" s="125"/>
      <c r="R23" s="125"/>
      <c r="S23" s="125"/>
      <c r="T23" s="125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</row>
    <row r="24" spans="1:38" x14ac:dyDescent="0.2">
      <c r="A24" s="118"/>
      <c r="B24" s="365" t="s">
        <v>19</v>
      </c>
      <c r="C24" s="50">
        <v>0</v>
      </c>
      <c r="D24" s="50">
        <v>0</v>
      </c>
      <c r="E24" s="50">
        <v>0</v>
      </c>
      <c r="F24" s="50">
        <v>0</v>
      </c>
      <c r="G24" s="293">
        <v>348</v>
      </c>
      <c r="H24" s="296">
        <v>750</v>
      </c>
      <c r="I24" s="295">
        <v>115.51724137931036</v>
      </c>
      <c r="J24" s="52">
        <v>215.51724137931038</v>
      </c>
      <c r="K24" s="52" t="s">
        <v>6</v>
      </c>
      <c r="L24" s="121"/>
      <c r="M24" s="124"/>
      <c r="O24" s="125"/>
      <c r="P24" s="125"/>
      <c r="Q24" s="125"/>
      <c r="R24" s="125"/>
      <c r="S24" s="125"/>
      <c r="T24" s="125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</row>
    <row r="25" spans="1:38" x14ac:dyDescent="0.2">
      <c r="A25" s="118"/>
      <c r="B25" s="365" t="s">
        <v>25</v>
      </c>
      <c r="C25" s="50">
        <v>0</v>
      </c>
      <c r="D25" s="50">
        <v>0</v>
      </c>
      <c r="E25" s="50">
        <v>0</v>
      </c>
      <c r="F25" s="50">
        <v>0</v>
      </c>
      <c r="G25" s="293">
        <v>0</v>
      </c>
      <c r="H25" s="296">
        <v>0</v>
      </c>
      <c r="I25" s="295" t="s">
        <v>6</v>
      </c>
      <c r="J25" s="52" t="s">
        <v>6</v>
      </c>
      <c r="K25" s="52" t="s">
        <v>6</v>
      </c>
      <c r="L25" s="121"/>
      <c r="M25" s="124"/>
      <c r="O25" s="125"/>
      <c r="P25" s="125"/>
      <c r="Q25" s="125"/>
      <c r="R25" s="87"/>
      <c r="S25" s="125"/>
      <c r="T25" s="125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</row>
    <row r="26" spans="1:38" x14ac:dyDescent="0.2">
      <c r="A26" s="118"/>
      <c r="B26" s="365" t="s">
        <v>27</v>
      </c>
      <c r="C26" s="50">
        <v>0</v>
      </c>
      <c r="D26" s="50">
        <v>0</v>
      </c>
      <c r="E26" s="50">
        <v>320</v>
      </c>
      <c r="F26" s="50">
        <v>0</v>
      </c>
      <c r="G26" s="293">
        <v>0</v>
      </c>
      <c r="H26" s="296">
        <v>1506</v>
      </c>
      <c r="I26" s="295" t="s">
        <v>6</v>
      </c>
      <c r="J26" s="52" t="s">
        <v>6</v>
      </c>
      <c r="K26" s="52" t="s">
        <v>6</v>
      </c>
      <c r="L26" s="121"/>
      <c r="M26" s="124"/>
      <c r="O26" s="125"/>
      <c r="P26" s="125"/>
      <c r="Q26" s="125"/>
      <c r="R26" s="125"/>
      <c r="S26" s="125"/>
      <c r="T26" s="125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</row>
    <row r="27" spans="1:38" x14ac:dyDescent="0.2">
      <c r="A27" s="118"/>
      <c r="B27" s="365" t="s">
        <v>29</v>
      </c>
      <c r="C27" s="50">
        <v>0</v>
      </c>
      <c r="D27" s="50">
        <v>0</v>
      </c>
      <c r="E27" s="50">
        <v>0</v>
      </c>
      <c r="F27" s="50">
        <v>0</v>
      </c>
      <c r="G27" s="293">
        <v>0</v>
      </c>
      <c r="H27" s="296">
        <v>0</v>
      </c>
      <c r="I27" s="295" t="s">
        <v>6</v>
      </c>
      <c r="J27" s="52" t="s">
        <v>6</v>
      </c>
      <c r="K27" s="52" t="s">
        <v>6</v>
      </c>
      <c r="L27" s="121"/>
      <c r="M27" s="124"/>
      <c r="O27" s="125"/>
      <c r="P27" s="125"/>
      <c r="Q27" s="125"/>
      <c r="R27" s="125"/>
      <c r="S27" s="125"/>
      <c r="T27" s="125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1:38" x14ac:dyDescent="0.2">
      <c r="A28" s="118"/>
      <c r="B28" s="365" t="s">
        <v>15</v>
      </c>
      <c r="C28" s="50">
        <v>0</v>
      </c>
      <c r="D28" s="50">
        <v>180</v>
      </c>
      <c r="E28" s="50">
        <v>0</v>
      </c>
      <c r="F28" s="50">
        <v>0</v>
      </c>
      <c r="G28" s="293">
        <v>0</v>
      </c>
      <c r="H28" s="296">
        <v>0</v>
      </c>
      <c r="I28" s="295" t="s">
        <v>6</v>
      </c>
      <c r="J28" s="52" t="s">
        <v>6</v>
      </c>
      <c r="K28" s="52" t="s">
        <v>6</v>
      </c>
      <c r="L28" s="121"/>
      <c r="M28" s="124"/>
      <c r="O28" s="125"/>
      <c r="P28" s="125"/>
      <c r="Q28" s="125"/>
      <c r="R28" s="125"/>
      <c r="S28" s="125"/>
      <c r="T28" s="125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</row>
    <row r="29" spans="1:38" x14ac:dyDescent="0.2">
      <c r="A29" s="118"/>
      <c r="B29" s="366" t="s">
        <v>203</v>
      </c>
      <c r="C29" s="50">
        <v>28575</v>
      </c>
      <c r="D29" s="50">
        <v>3702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121"/>
      <c r="M29" s="124"/>
      <c r="O29" s="125"/>
      <c r="P29" s="125"/>
      <c r="Q29" s="125"/>
      <c r="R29" s="125"/>
      <c r="S29" s="125"/>
      <c r="T29" s="125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</row>
    <row r="30" spans="1:38" x14ac:dyDescent="0.2">
      <c r="A30" s="118"/>
      <c r="B30" s="366" t="s">
        <v>22</v>
      </c>
      <c r="C30" s="50">
        <v>1685</v>
      </c>
      <c r="D30" s="50">
        <v>0</v>
      </c>
      <c r="E30" s="50">
        <v>0</v>
      </c>
      <c r="F30" s="50">
        <v>0</v>
      </c>
      <c r="G30" s="293">
        <v>903</v>
      </c>
      <c r="H30" s="296">
        <v>2665</v>
      </c>
      <c r="I30" s="295">
        <v>195.12735326688815</v>
      </c>
      <c r="J30" s="52">
        <v>295.12735326688812</v>
      </c>
      <c r="K30" s="52" t="s">
        <v>6</v>
      </c>
      <c r="L30" s="121"/>
      <c r="M30" s="124"/>
      <c r="O30" s="125"/>
      <c r="P30" s="125"/>
      <c r="Q30" s="125"/>
      <c r="R30" s="125"/>
      <c r="S30" s="125"/>
      <c r="T30" s="125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</row>
    <row r="31" spans="1:38" x14ac:dyDescent="0.2">
      <c r="A31" s="118"/>
      <c r="B31" s="366" t="s">
        <v>24</v>
      </c>
      <c r="C31" s="50">
        <v>1654</v>
      </c>
      <c r="D31" s="50">
        <v>4098</v>
      </c>
      <c r="E31" s="50">
        <v>3496</v>
      </c>
      <c r="F31" s="50">
        <v>2726</v>
      </c>
      <c r="G31" s="293">
        <v>0</v>
      </c>
      <c r="H31" s="296">
        <v>5867</v>
      </c>
      <c r="I31" s="295" t="s">
        <v>6</v>
      </c>
      <c r="J31" s="52" t="s">
        <v>6</v>
      </c>
      <c r="K31" s="52" t="s">
        <v>6</v>
      </c>
      <c r="L31" s="121"/>
      <c r="M31" s="124"/>
      <c r="O31" s="125"/>
      <c r="P31" s="125"/>
      <c r="Q31" s="125"/>
      <c r="R31" s="125"/>
      <c r="S31" s="125"/>
      <c r="T31" s="12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</row>
    <row r="32" spans="1:38" x14ac:dyDescent="0.2">
      <c r="A32" s="118"/>
      <c r="B32" s="366" t="s">
        <v>17</v>
      </c>
      <c r="C32" s="50">
        <v>0</v>
      </c>
      <c r="D32" s="50">
        <v>0</v>
      </c>
      <c r="E32" s="50">
        <v>0</v>
      </c>
      <c r="F32" s="50">
        <v>0</v>
      </c>
      <c r="G32" s="293">
        <v>0</v>
      </c>
      <c r="H32" s="296">
        <v>0</v>
      </c>
      <c r="I32" s="295" t="s">
        <v>6</v>
      </c>
      <c r="J32" s="52" t="s">
        <v>6</v>
      </c>
      <c r="K32" s="52" t="s">
        <v>6</v>
      </c>
      <c r="L32" s="121"/>
      <c r="M32" s="124"/>
      <c r="O32" s="125"/>
      <c r="P32" s="125"/>
      <c r="Q32" s="125"/>
      <c r="R32" s="125"/>
      <c r="S32" s="125"/>
      <c r="T32" s="12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</row>
    <row r="33" spans="1:38" x14ac:dyDescent="0.2">
      <c r="A33" s="118"/>
      <c r="B33" s="366" t="s">
        <v>12</v>
      </c>
      <c r="C33" s="50">
        <v>102554</v>
      </c>
      <c r="D33" s="50">
        <v>48538</v>
      </c>
      <c r="E33" s="50">
        <v>39369</v>
      </c>
      <c r="F33" s="50">
        <v>29042</v>
      </c>
      <c r="G33" s="293">
        <v>7774</v>
      </c>
      <c r="H33" s="296">
        <v>21743</v>
      </c>
      <c r="I33" s="295">
        <v>179.68870594288654</v>
      </c>
      <c r="J33" s="52">
        <v>279.68870594288654</v>
      </c>
      <c r="K33" s="52">
        <v>-73.231871083258724</v>
      </c>
      <c r="L33" s="121"/>
      <c r="O33" s="125"/>
      <c r="P33" s="125"/>
      <c r="Q33" s="125"/>
      <c r="R33" s="125"/>
      <c r="S33" s="125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</row>
    <row r="34" spans="1:38" ht="15" customHeight="1" x14ac:dyDescent="0.2">
      <c r="A34" s="118"/>
      <c r="B34" s="366" t="s">
        <v>16</v>
      </c>
      <c r="C34" s="50">
        <v>0</v>
      </c>
      <c r="D34" s="50">
        <v>0</v>
      </c>
      <c r="E34" s="50">
        <v>0</v>
      </c>
      <c r="F34" s="50">
        <v>0</v>
      </c>
      <c r="G34" s="293">
        <v>0</v>
      </c>
      <c r="H34" s="296">
        <v>0</v>
      </c>
      <c r="I34" s="295" t="s">
        <v>6</v>
      </c>
      <c r="J34" s="52" t="s">
        <v>6</v>
      </c>
      <c r="K34" s="52" t="s">
        <v>6</v>
      </c>
      <c r="L34" s="121"/>
    </row>
    <row r="35" spans="1:38" x14ac:dyDescent="0.2">
      <c r="A35" s="118"/>
      <c r="B35" s="366" t="s">
        <v>207</v>
      </c>
      <c r="C35" s="50">
        <v>458688</v>
      </c>
      <c r="D35" s="50">
        <v>349734</v>
      </c>
      <c r="E35" s="50">
        <v>85945</v>
      </c>
      <c r="F35" s="50">
        <v>84842</v>
      </c>
      <c r="G35" s="293">
        <v>31272</v>
      </c>
      <c r="H35" s="296">
        <v>106153</v>
      </c>
      <c r="I35" s="295">
        <v>239.45062675876184</v>
      </c>
      <c r="J35" s="52">
        <v>339.45062675876187</v>
      </c>
      <c r="K35" s="52">
        <v>-63.140897197142934</v>
      </c>
      <c r="L35" s="121"/>
      <c r="M35" s="124"/>
      <c r="O35" s="125"/>
      <c r="P35" s="125"/>
      <c r="Q35" s="125"/>
      <c r="R35" s="125"/>
      <c r="S35" s="125"/>
      <c r="T35" s="125"/>
    </row>
    <row r="36" spans="1:38" ht="9.75" customHeight="1" x14ac:dyDescent="0.2">
      <c r="A36" s="118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121"/>
    </row>
    <row r="37" spans="1:38" s="127" customFormat="1" x14ac:dyDescent="0.2">
      <c r="A37" s="118"/>
      <c r="B37" s="41" t="s">
        <v>3</v>
      </c>
      <c r="C37" s="59"/>
      <c r="D37" s="60">
        <f>IF(OR(OR(D16=0,C16=0),D16=""),"",(D16/C16-1)*100)</f>
        <v>-36.899491986221157</v>
      </c>
      <c r="E37" s="60">
        <f>IF(OR(OR(E16=0,D16=0),E16=""),"",(E16/D16-1)*100)</f>
        <v>-57.212020286125195</v>
      </c>
      <c r="F37" s="60">
        <f>IF(OR(OR(F16=0,E16=0),F16=""),"",(F16/E16-1)*100)</f>
        <v>-33.436292616651805</v>
      </c>
      <c r="G37" s="60">
        <f>IF(OR(OR(G16=0,F16=0),G16=""),"",(G16/F16-1)*100)</f>
        <v>-51.041550392541446</v>
      </c>
      <c r="H37" s="291">
        <f>IF(OR(OR(H16=0,G16=0),H16=""),"",(H16/G16-1)*100)</f>
        <v>111.75806399079332</v>
      </c>
      <c r="I37" s="62"/>
      <c r="J37" s="62"/>
      <c r="K37" s="62"/>
      <c r="L37" s="121"/>
      <c r="M37" s="115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38" s="127" customFormat="1" ht="14.25" customHeight="1" x14ac:dyDescent="0.2">
      <c r="A38" s="118"/>
      <c r="B38" s="34"/>
      <c r="C38" s="64"/>
      <c r="D38" s="64"/>
      <c r="E38" s="64"/>
      <c r="F38" s="64"/>
      <c r="G38" s="64"/>
      <c r="H38" s="64"/>
      <c r="I38" s="62"/>
      <c r="J38" s="62"/>
      <c r="K38" s="62"/>
      <c r="L38" s="121"/>
      <c r="M38" s="11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38" s="110" customFormat="1" ht="12.75" customHeight="1" x14ac:dyDescent="0.2">
      <c r="A39" s="108"/>
      <c r="B39" s="44" t="s">
        <v>68</v>
      </c>
      <c r="C39" s="282">
        <f t="shared" ref="C39:H39" si="1">SUM(C40:C51)</f>
        <v>77388</v>
      </c>
      <c r="D39" s="282">
        <f t="shared" si="1"/>
        <v>56892</v>
      </c>
      <c r="E39" s="282">
        <f t="shared" si="1"/>
        <v>1166</v>
      </c>
      <c r="F39" s="282">
        <f t="shared" si="1"/>
        <v>4376</v>
      </c>
      <c r="G39" s="292">
        <f t="shared" si="1"/>
        <v>14776</v>
      </c>
      <c r="H39" s="287">
        <f t="shared" si="1"/>
        <v>21789</v>
      </c>
      <c r="I39" s="294">
        <f>IF(OR(OR(H39=0,G39=0),H39=""),"",(H39/G39-1)*100)</f>
        <v>47.462100703844065</v>
      </c>
      <c r="J39" s="289">
        <f>IF(OR(OR(H39=0,G39=0),H39=""),"",H39/G39*100)</f>
        <v>147.46210070384407</v>
      </c>
      <c r="K39" s="289">
        <f>IF(OR(OR(F39=0,G39=0),G39=""),"",(G39/F39-1)*100)</f>
        <v>237.65996343692871</v>
      </c>
      <c r="L39" s="109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7" customFormat="1" ht="12.75" customHeight="1" x14ac:dyDescent="0.2">
      <c r="A40" s="118"/>
      <c r="B40" s="219" t="s">
        <v>55</v>
      </c>
      <c r="C40" s="50">
        <v>0</v>
      </c>
      <c r="D40" s="50">
        <v>0</v>
      </c>
      <c r="E40" s="50">
        <v>0</v>
      </c>
      <c r="F40" s="50">
        <v>0</v>
      </c>
      <c r="G40" s="293">
        <v>0</v>
      </c>
      <c r="H40" s="296">
        <v>0</v>
      </c>
      <c r="I40" s="295" t="s">
        <v>6</v>
      </c>
      <c r="J40" s="52" t="s">
        <v>6</v>
      </c>
      <c r="K40" s="52" t="s">
        <v>6</v>
      </c>
      <c r="L40" s="121"/>
      <c r="M40" s="115"/>
      <c r="N40" s="115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38" s="127" customFormat="1" ht="12.75" customHeight="1" x14ac:dyDescent="0.2">
      <c r="A41" s="118"/>
      <c r="B41" s="219" t="s">
        <v>56</v>
      </c>
      <c r="C41" s="50">
        <v>69791</v>
      </c>
      <c r="D41" s="50">
        <v>54316</v>
      </c>
      <c r="E41" s="50">
        <v>0</v>
      </c>
      <c r="F41" s="50">
        <v>0</v>
      </c>
      <c r="G41" s="293">
        <v>280</v>
      </c>
      <c r="H41" s="296">
        <v>0</v>
      </c>
      <c r="I41" s="295" t="s">
        <v>6</v>
      </c>
      <c r="J41" s="52" t="s">
        <v>6</v>
      </c>
      <c r="K41" s="52" t="s">
        <v>6</v>
      </c>
      <c r="L41" s="121"/>
      <c r="M41" s="115"/>
      <c r="N41" s="11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38" s="127" customFormat="1" ht="12.75" customHeight="1" x14ac:dyDescent="0.2">
      <c r="A42" s="118"/>
      <c r="B42" s="219" t="s">
        <v>57</v>
      </c>
      <c r="C42" s="50">
        <v>4600</v>
      </c>
      <c r="D42" s="50">
        <v>1200</v>
      </c>
      <c r="E42" s="50">
        <v>0</v>
      </c>
      <c r="F42" s="50">
        <v>1200</v>
      </c>
      <c r="G42" s="293">
        <v>3099</v>
      </c>
      <c r="H42" s="296">
        <v>9113</v>
      </c>
      <c r="I42" s="295">
        <v>194.0626008389803</v>
      </c>
      <c r="J42" s="52">
        <v>294.0626008389803</v>
      </c>
      <c r="K42" s="52">
        <v>158.25</v>
      </c>
      <c r="L42" s="121"/>
      <c r="M42" s="115"/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38" s="127" customFormat="1" ht="12.75" customHeight="1" x14ac:dyDescent="0.2">
      <c r="A43" s="118"/>
      <c r="B43" s="219" t="s">
        <v>58</v>
      </c>
      <c r="C43" s="50">
        <v>0</v>
      </c>
      <c r="D43" s="50">
        <v>0</v>
      </c>
      <c r="E43" s="50">
        <v>0</v>
      </c>
      <c r="F43" s="50">
        <v>0</v>
      </c>
      <c r="G43" s="293">
        <v>0</v>
      </c>
      <c r="H43" s="296">
        <v>0</v>
      </c>
      <c r="I43" s="295" t="s">
        <v>6</v>
      </c>
      <c r="J43" s="52" t="s">
        <v>6</v>
      </c>
      <c r="K43" s="52" t="s">
        <v>6</v>
      </c>
      <c r="L43" s="121"/>
      <c r="M43" s="115"/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38" s="127" customFormat="1" ht="12.75" customHeight="1" x14ac:dyDescent="0.2">
      <c r="A44" s="118"/>
      <c r="B44" s="219" t="s">
        <v>59</v>
      </c>
      <c r="C44" s="50">
        <v>2997</v>
      </c>
      <c r="D44" s="50">
        <v>0</v>
      </c>
      <c r="E44" s="50">
        <v>0</v>
      </c>
      <c r="F44" s="50">
        <v>2682</v>
      </c>
      <c r="G44" s="293">
        <v>4932</v>
      </c>
      <c r="H44" s="296">
        <v>5469</v>
      </c>
      <c r="I44" s="295">
        <v>10.888077858880774</v>
      </c>
      <c r="J44" s="52">
        <v>110.88807785888078</v>
      </c>
      <c r="K44" s="52">
        <v>83.892617449664428</v>
      </c>
      <c r="L44" s="121"/>
      <c r="M44" s="115"/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38" s="127" customFormat="1" ht="12.75" customHeight="1" x14ac:dyDescent="0.2">
      <c r="A45" s="118"/>
      <c r="B45" s="219" t="s">
        <v>60</v>
      </c>
      <c r="C45" s="50">
        <v>0</v>
      </c>
      <c r="D45" s="50">
        <v>0</v>
      </c>
      <c r="E45" s="50">
        <v>0</v>
      </c>
      <c r="F45" s="50">
        <v>0</v>
      </c>
      <c r="G45" s="293">
        <v>1764</v>
      </c>
      <c r="H45" s="296">
        <v>1624</v>
      </c>
      <c r="I45" s="295">
        <v>-7.9365079365079421</v>
      </c>
      <c r="J45" s="52">
        <v>92.063492063492063</v>
      </c>
      <c r="K45" s="52" t="s">
        <v>6</v>
      </c>
      <c r="L45" s="121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38" s="127" customFormat="1" ht="12.75" customHeight="1" x14ac:dyDescent="0.2">
      <c r="A46" s="118"/>
      <c r="B46" s="219" t="s">
        <v>61</v>
      </c>
      <c r="C46" s="50">
        <v>0</v>
      </c>
      <c r="D46" s="50">
        <v>0</v>
      </c>
      <c r="E46" s="50">
        <v>0</v>
      </c>
      <c r="F46" s="50">
        <v>0</v>
      </c>
      <c r="G46" s="293">
        <v>483</v>
      </c>
      <c r="H46" s="296">
        <v>257</v>
      </c>
      <c r="I46" s="295">
        <v>-46.790890269151141</v>
      </c>
      <c r="J46" s="52">
        <v>53.209109730848859</v>
      </c>
      <c r="K46" s="52" t="s">
        <v>6</v>
      </c>
      <c r="L46" s="121"/>
      <c r="M46" s="115"/>
      <c r="N46" s="115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38" s="127" customFormat="1" ht="12.75" customHeight="1" x14ac:dyDescent="0.2">
      <c r="A47" s="118"/>
      <c r="B47" s="219" t="s">
        <v>62</v>
      </c>
      <c r="C47" s="50">
        <v>0</v>
      </c>
      <c r="D47" s="50">
        <v>0</v>
      </c>
      <c r="E47" s="50">
        <v>0</v>
      </c>
      <c r="F47" s="50">
        <v>0</v>
      </c>
      <c r="G47" s="293">
        <v>0</v>
      </c>
      <c r="H47" s="296">
        <v>580</v>
      </c>
      <c r="I47" s="295" t="s">
        <v>6</v>
      </c>
      <c r="J47" s="52" t="s">
        <v>6</v>
      </c>
      <c r="K47" s="52" t="s">
        <v>6</v>
      </c>
      <c r="L47" s="121"/>
      <c r="M47" s="115"/>
      <c r="N47" s="11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38" s="127" customFormat="1" ht="12.75" customHeight="1" x14ac:dyDescent="0.2">
      <c r="A48" s="118"/>
      <c r="B48" s="219" t="s">
        <v>63</v>
      </c>
      <c r="C48" s="50">
        <v>0</v>
      </c>
      <c r="D48" s="50">
        <v>0</v>
      </c>
      <c r="E48" s="50">
        <v>0</v>
      </c>
      <c r="F48" s="50">
        <v>0</v>
      </c>
      <c r="G48" s="293">
        <v>0</v>
      </c>
      <c r="H48" s="296">
        <v>0</v>
      </c>
      <c r="I48" s="295" t="s">
        <v>6</v>
      </c>
      <c r="J48" s="52" t="s">
        <v>6</v>
      </c>
      <c r="K48" s="52" t="s">
        <v>6</v>
      </c>
      <c r="L48" s="121"/>
      <c r="M48" s="115"/>
      <c r="N48" s="11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38" s="127" customFormat="1" ht="12.75" customHeight="1" x14ac:dyDescent="0.2">
      <c r="A49" s="118"/>
      <c r="B49" s="219" t="s">
        <v>64</v>
      </c>
      <c r="C49" s="50">
        <v>0</v>
      </c>
      <c r="D49" s="50">
        <v>1016</v>
      </c>
      <c r="E49" s="50">
        <v>1166</v>
      </c>
      <c r="F49" s="50">
        <v>380</v>
      </c>
      <c r="G49" s="293">
        <v>3288</v>
      </c>
      <c r="H49" s="296">
        <v>2900</v>
      </c>
      <c r="I49" s="295">
        <v>-11.800486618004868</v>
      </c>
      <c r="J49" s="52">
        <v>88.199513381995132</v>
      </c>
      <c r="K49" s="52">
        <v>765.26315789473676</v>
      </c>
      <c r="L49" s="121"/>
      <c r="M49" s="115"/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38" s="127" customFormat="1" ht="12.75" customHeight="1" x14ac:dyDescent="0.2">
      <c r="A50" s="118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121"/>
      <c r="M50" s="115"/>
      <c r="N50" s="115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38" s="110" customFormat="1" ht="12.75" customHeight="1" x14ac:dyDescent="0.2">
      <c r="A51" s="108"/>
      <c r="B51" s="219" t="s">
        <v>66</v>
      </c>
      <c r="C51" s="50">
        <v>0</v>
      </c>
      <c r="D51" s="50">
        <v>360</v>
      </c>
      <c r="E51" s="50">
        <v>0</v>
      </c>
      <c r="F51" s="50">
        <v>114</v>
      </c>
      <c r="G51" s="293">
        <v>930</v>
      </c>
      <c r="H51" s="296">
        <v>1846</v>
      </c>
      <c r="I51" s="295">
        <v>98.494623655913969</v>
      </c>
      <c r="J51" s="52">
        <v>198.49462365591398</v>
      </c>
      <c r="K51" s="52">
        <v>715.78947368421041</v>
      </c>
      <c r="L51" s="109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3"/>
      <c r="C52" s="70"/>
      <c r="D52" s="70"/>
      <c r="E52" s="70"/>
      <c r="F52" s="71"/>
      <c r="G52" s="71"/>
      <c r="H52" s="71"/>
      <c r="I52" s="72"/>
      <c r="J52" s="72"/>
      <c r="K52" s="63"/>
      <c r="L52" s="109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3"/>
      <c r="D53" s="60">
        <f>IF(OR(OR(D39=0,C39=0),D39=""),"",(D39/C39-1)*100)</f>
        <v>-26.484726314157236</v>
      </c>
      <c r="E53" s="60">
        <f>IF(OR(OR(E39=0,D39=0),E39=""),"",(E39/D39-1)*100)</f>
        <v>-97.950502706883213</v>
      </c>
      <c r="F53" s="60">
        <f>IF(OR(OR(F39=0,E39=0),F39=""),"",(F39/E39-1)*100)</f>
        <v>275.30017152658661</v>
      </c>
      <c r="G53" s="60">
        <f>IF(OR(OR(G39=0,F39=0),G39=""),"",(G39/F39-1)*100)</f>
        <v>237.65996343692871</v>
      </c>
      <c r="H53" s="297">
        <f>IF(OR(OR(H39=0,G39=0),H39=""),"",(H39/G39-1)*100)</f>
        <v>47.462100703844065</v>
      </c>
      <c r="I53" s="72"/>
      <c r="J53" s="72"/>
      <c r="K53" s="63"/>
      <c r="L53" s="109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x14ac:dyDescent="0.25">
      <c r="A54" s="108"/>
      <c r="B54" s="63"/>
      <c r="C54" s="70"/>
      <c r="D54" s="70"/>
      <c r="E54" s="70"/>
      <c r="F54" s="71"/>
      <c r="G54" s="71"/>
      <c r="H54" s="71"/>
      <c r="I54" s="72"/>
      <c r="J54" s="72"/>
      <c r="K54" s="63"/>
      <c r="L54" s="109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3"/>
      <c r="C55" s="70"/>
      <c r="D55" s="70"/>
      <c r="E55" s="70"/>
      <c r="F55" s="71"/>
      <c r="G55" s="71"/>
      <c r="H55" s="71"/>
      <c r="I55" s="72"/>
      <c r="J55" s="72"/>
      <c r="K55" s="63"/>
      <c r="L55" s="109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110" customFormat="1" x14ac:dyDescent="0.25">
      <c r="A57" s="251" t="s">
        <v>217</v>
      </c>
      <c r="C57" s="70"/>
      <c r="D57" s="70"/>
      <c r="E57" s="70"/>
      <c r="F57" s="71"/>
      <c r="G57" s="71"/>
      <c r="H57" s="71"/>
      <c r="I57" s="72"/>
      <c r="J57" s="72"/>
      <c r="K57" s="63"/>
      <c r="L57" s="109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09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38" s="111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128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9"/>
      <c r="C61" s="130"/>
      <c r="D61" s="130"/>
      <c r="E61" s="130"/>
      <c r="F61" s="131"/>
      <c r="G61" s="131"/>
      <c r="H61" s="131"/>
      <c r="I61" s="132"/>
      <c r="J61" s="132"/>
    </row>
    <row r="62" spans="1:38" s="110" customFormat="1" x14ac:dyDescent="0.25">
      <c r="A62" s="129"/>
      <c r="B62" s="133"/>
      <c r="C62" s="133"/>
      <c r="D62" s="133"/>
      <c r="E62" s="133"/>
      <c r="F62" s="133"/>
      <c r="G62" s="133"/>
    </row>
    <row r="63" spans="1:38" s="110" customFormat="1" x14ac:dyDescent="0.25">
      <c r="B63" s="133"/>
      <c r="C63" s="134"/>
      <c r="D63" s="133"/>
      <c r="E63" s="133"/>
      <c r="F63" s="133"/>
      <c r="G63" s="133"/>
    </row>
    <row r="64" spans="1:38" s="110" customFormat="1" x14ac:dyDescent="0.25">
      <c r="B64" s="133"/>
      <c r="C64" s="134"/>
    </row>
    <row r="65" spans="1:12" s="110" customFormat="1" x14ac:dyDescent="0.25">
      <c r="B65" s="133"/>
      <c r="C65" s="134"/>
    </row>
    <row r="66" spans="1:12" s="110" customFormat="1" x14ac:dyDescent="0.25">
      <c r="B66" s="133"/>
      <c r="C66" s="134"/>
      <c r="D66" s="133"/>
      <c r="E66" s="133"/>
      <c r="F66" s="133"/>
      <c r="G66" s="133"/>
      <c r="H66" s="133"/>
    </row>
    <row r="67" spans="1:12" s="116" customFormat="1" x14ac:dyDescent="0.2">
      <c r="A67" s="110"/>
      <c r="B67" s="133"/>
      <c r="C67" s="134"/>
      <c r="D67" s="133"/>
      <c r="E67" s="133"/>
      <c r="F67" s="133"/>
      <c r="G67" s="133"/>
      <c r="H67" s="133"/>
      <c r="I67" s="110"/>
      <c r="J67" s="110"/>
      <c r="K67" s="110"/>
      <c r="L67" s="110"/>
    </row>
    <row r="68" spans="1:12" s="116" customFormat="1" x14ac:dyDescent="0.2">
      <c r="B68" s="133"/>
      <c r="C68" s="134"/>
      <c r="D68" s="135"/>
    </row>
    <row r="69" spans="1:12" s="116" customFormat="1" x14ac:dyDescent="0.2">
      <c r="B69" s="133"/>
      <c r="C69" s="134"/>
      <c r="D69" s="135"/>
    </row>
    <row r="70" spans="1:12" s="116" customFormat="1" x14ac:dyDescent="0.2">
      <c r="B70" s="133"/>
      <c r="C70" s="134"/>
      <c r="D70" s="135"/>
    </row>
    <row r="71" spans="1:12" s="116" customFormat="1" x14ac:dyDescent="0.2">
      <c r="B71" s="133"/>
      <c r="C71" s="134"/>
      <c r="D71" s="135"/>
    </row>
    <row r="72" spans="1:12" s="116" customFormat="1" x14ac:dyDescent="0.2">
      <c r="B72" s="133"/>
      <c r="C72" s="134"/>
      <c r="D72" s="135"/>
    </row>
    <row r="73" spans="1:12" s="116" customFormat="1" x14ac:dyDescent="0.2">
      <c r="B73" s="133"/>
      <c r="C73" s="134"/>
      <c r="D73" s="135"/>
    </row>
    <row r="74" spans="1:12" s="116" customFormat="1" x14ac:dyDescent="0.2">
      <c r="B74" s="133"/>
      <c r="C74" s="134"/>
      <c r="D74" s="135"/>
    </row>
    <row r="75" spans="1:12" s="116" customFormat="1" x14ac:dyDescent="0.2">
      <c r="B75" s="133"/>
      <c r="C75" s="134"/>
      <c r="D75" s="135"/>
      <c r="E75" s="136"/>
    </row>
    <row r="76" spans="1:12" s="116" customFormat="1" x14ac:dyDescent="0.2">
      <c r="B76" s="133"/>
      <c r="C76" s="134"/>
      <c r="D76" s="135"/>
      <c r="E76" s="136"/>
    </row>
    <row r="77" spans="1:12" s="116" customFormat="1" x14ac:dyDescent="0.2">
      <c r="B77" s="133"/>
      <c r="C77" s="134"/>
      <c r="D77" s="135"/>
      <c r="E77" s="136"/>
    </row>
    <row r="78" spans="1:12" s="116" customFormat="1" x14ac:dyDescent="0.2">
      <c r="B78" s="133"/>
      <c r="C78" s="134"/>
      <c r="D78" s="135"/>
      <c r="E78" s="136"/>
    </row>
    <row r="79" spans="1:12" s="116" customFormat="1" x14ac:dyDescent="0.2">
      <c r="B79" s="133"/>
      <c r="C79" s="134"/>
      <c r="D79" s="135"/>
      <c r="E79" s="136"/>
    </row>
    <row r="80" spans="1:12" s="116" customFormat="1" x14ac:dyDescent="0.2">
      <c r="B80" s="133"/>
      <c r="C80" s="134"/>
      <c r="D80" s="135"/>
      <c r="E80" s="136"/>
    </row>
    <row r="81" spans="2:5" s="116" customFormat="1" x14ac:dyDescent="0.2">
      <c r="B81" s="133"/>
      <c r="C81" s="134"/>
      <c r="D81" s="135"/>
      <c r="E81" s="136"/>
    </row>
    <row r="82" spans="2:5" s="116" customFormat="1" x14ac:dyDescent="0.2">
      <c r="B82" s="133"/>
      <c r="C82" s="134"/>
      <c r="D82" s="135"/>
      <c r="E82" s="136"/>
    </row>
    <row r="83" spans="2:5" s="116" customFormat="1" x14ac:dyDescent="0.2">
      <c r="B83" s="137"/>
      <c r="C83" s="138"/>
      <c r="D83" s="135"/>
      <c r="E83" s="136"/>
    </row>
    <row r="84" spans="2:5" s="116" customFormat="1" x14ac:dyDescent="0.2">
      <c r="B84" s="137"/>
      <c r="C84" s="138"/>
      <c r="D84" s="135"/>
      <c r="E84" s="136"/>
    </row>
    <row r="85" spans="2:5" s="116" customFormat="1" x14ac:dyDescent="0.2">
      <c r="B85" s="137"/>
      <c r="C85" s="138"/>
      <c r="D85" s="135"/>
      <c r="E85" s="136"/>
    </row>
    <row r="86" spans="2:5" s="116" customFormat="1" x14ac:dyDescent="0.2">
      <c r="B86" s="137"/>
      <c r="C86" s="138"/>
      <c r="D86" s="135"/>
      <c r="E86" s="136"/>
    </row>
    <row r="87" spans="2:5" s="116" customFormat="1" x14ac:dyDescent="0.2">
      <c r="B87" s="137"/>
      <c r="C87" s="138"/>
      <c r="D87" s="135"/>
      <c r="E87" s="136"/>
    </row>
    <row r="88" spans="2:5" s="116" customFormat="1" x14ac:dyDescent="0.2">
      <c r="B88" s="137"/>
      <c r="C88" s="138"/>
      <c r="D88" s="135"/>
      <c r="E88" s="136"/>
    </row>
    <row r="89" spans="2:5" s="116" customFormat="1" x14ac:dyDescent="0.2">
      <c r="B89" s="137"/>
      <c r="C89" s="138"/>
      <c r="D89" s="135"/>
      <c r="E89" s="136"/>
    </row>
    <row r="90" spans="2:5" s="116" customFormat="1" x14ac:dyDescent="0.2">
      <c r="B90" s="137"/>
      <c r="C90" s="138"/>
      <c r="D90" s="135"/>
      <c r="E90" s="136"/>
    </row>
    <row r="91" spans="2:5" s="116" customFormat="1" x14ac:dyDescent="0.2">
      <c r="B91" s="137"/>
      <c r="C91" s="138"/>
      <c r="D91" s="135"/>
      <c r="E91" s="136"/>
    </row>
    <row r="92" spans="2:5" s="116" customFormat="1" x14ac:dyDescent="0.2">
      <c r="B92" s="137"/>
      <c r="C92" s="138"/>
      <c r="D92" s="135"/>
      <c r="E92" s="136"/>
    </row>
    <row r="93" spans="2:5" s="116" customFormat="1" x14ac:dyDescent="0.2">
      <c r="B93" s="135"/>
      <c r="C93" s="138"/>
      <c r="D93" s="135"/>
      <c r="E93" s="136"/>
    </row>
    <row r="94" spans="2:5" s="116" customFormat="1" x14ac:dyDescent="0.2">
      <c r="B94" s="135"/>
      <c r="C94" s="138"/>
      <c r="D94" s="135"/>
      <c r="E94" s="136"/>
    </row>
    <row r="95" spans="2:5" s="116" customFormat="1" x14ac:dyDescent="0.2">
      <c r="B95" s="135"/>
      <c r="C95" s="138"/>
      <c r="D95" s="135"/>
      <c r="E95" s="136"/>
    </row>
    <row r="96" spans="2:5" s="116" customFormat="1" x14ac:dyDescent="0.2">
      <c r="B96" s="125"/>
      <c r="D96" s="139"/>
      <c r="E96" s="136"/>
    </row>
    <row r="97" spans="2:5" s="116" customFormat="1" x14ac:dyDescent="0.2">
      <c r="B97" s="125"/>
      <c r="D97" s="139"/>
      <c r="E97" s="136"/>
    </row>
    <row r="98" spans="2:5" s="116" customFormat="1" x14ac:dyDescent="0.2">
      <c r="B98" s="125"/>
      <c r="D98" s="139"/>
      <c r="E98" s="136"/>
    </row>
    <row r="99" spans="2:5" s="116" customFormat="1" x14ac:dyDescent="0.2">
      <c r="B99" s="125"/>
      <c r="D99" s="139"/>
      <c r="E99" s="136"/>
    </row>
    <row r="100" spans="2:5" s="116" customFormat="1" x14ac:dyDescent="0.2">
      <c r="B100" s="125"/>
      <c r="D100" s="139"/>
      <c r="E100" s="136"/>
    </row>
    <row r="101" spans="2:5" s="116" customFormat="1" x14ac:dyDescent="0.2">
      <c r="B101" s="125"/>
      <c r="D101" s="139"/>
      <c r="E101" s="136"/>
    </row>
    <row r="102" spans="2:5" s="116" customFormat="1" x14ac:dyDescent="0.2">
      <c r="B102" s="125"/>
      <c r="D102" s="139"/>
      <c r="E102" s="136"/>
    </row>
    <row r="103" spans="2:5" s="116" customFormat="1" x14ac:dyDescent="0.2">
      <c r="B103" s="125"/>
      <c r="D103" s="139"/>
      <c r="E103" s="136"/>
    </row>
    <row r="104" spans="2:5" s="116" customFormat="1" x14ac:dyDescent="0.2">
      <c r="B104" s="125"/>
      <c r="D104" s="139"/>
      <c r="E104" s="136"/>
    </row>
    <row r="105" spans="2:5" s="116" customFormat="1" x14ac:dyDescent="0.2">
      <c r="B105" s="125"/>
      <c r="D105" s="139"/>
      <c r="E105" s="136"/>
    </row>
    <row r="106" spans="2:5" s="116" customFormat="1" x14ac:dyDescent="0.2">
      <c r="B106" s="125"/>
      <c r="D106" s="139"/>
      <c r="E106" s="136"/>
    </row>
    <row r="107" spans="2:5" s="116" customFormat="1" x14ac:dyDescent="0.2">
      <c r="B107" s="125"/>
      <c r="D107" s="139"/>
      <c r="E107" s="136"/>
    </row>
    <row r="108" spans="2:5" s="116" customFormat="1" x14ac:dyDescent="0.2">
      <c r="B108" s="125"/>
      <c r="D108" s="139"/>
      <c r="E108" s="136"/>
    </row>
    <row r="109" spans="2:5" s="116" customFormat="1" x14ac:dyDescent="0.2">
      <c r="B109" s="125"/>
      <c r="D109" s="139"/>
      <c r="E109" s="136"/>
    </row>
    <row r="110" spans="2:5" s="116" customFormat="1" x14ac:dyDescent="0.2">
      <c r="B110" s="125"/>
      <c r="D110" s="139"/>
      <c r="E110" s="136"/>
    </row>
    <row r="111" spans="2:5" s="116" customFormat="1" x14ac:dyDescent="0.2">
      <c r="B111" s="125"/>
      <c r="D111" s="139"/>
      <c r="E111" s="136"/>
    </row>
    <row r="112" spans="2:5" s="116" customFormat="1" x14ac:dyDescent="0.2">
      <c r="B112" s="125"/>
      <c r="D112" s="139"/>
      <c r="E112" s="136"/>
    </row>
    <row r="113" spans="2:5" s="116" customFormat="1" x14ac:dyDescent="0.2">
      <c r="B113" s="125"/>
      <c r="D113" s="139"/>
      <c r="E113" s="136"/>
    </row>
    <row r="114" spans="2:5" s="116" customFormat="1" x14ac:dyDescent="0.2">
      <c r="B114" s="125"/>
      <c r="D114" s="139"/>
      <c r="E114" s="136"/>
    </row>
    <row r="115" spans="2:5" s="116" customFormat="1" x14ac:dyDescent="0.2">
      <c r="B115" s="125"/>
      <c r="D115" s="139"/>
      <c r="E115" s="136"/>
    </row>
    <row r="116" spans="2:5" s="116" customFormat="1" x14ac:dyDescent="0.2">
      <c r="B116" s="125"/>
      <c r="D116" s="139"/>
      <c r="E116" s="136"/>
    </row>
    <row r="117" spans="2:5" s="116" customFormat="1" x14ac:dyDescent="0.2">
      <c r="B117" s="125"/>
      <c r="D117" s="139"/>
      <c r="E117" s="136"/>
    </row>
    <row r="118" spans="2:5" s="116" customFormat="1" x14ac:dyDescent="0.2">
      <c r="B118" s="125"/>
      <c r="D118" s="139"/>
      <c r="E118" s="136"/>
    </row>
    <row r="119" spans="2:5" s="116" customFormat="1" x14ac:dyDescent="0.2">
      <c r="B119" s="125"/>
      <c r="D119" s="139"/>
      <c r="E119" s="136"/>
    </row>
    <row r="120" spans="2:5" s="116" customFormat="1" x14ac:dyDescent="0.2">
      <c r="B120" s="125"/>
      <c r="D120" s="139"/>
      <c r="E120" s="136"/>
    </row>
    <row r="121" spans="2:5" s="116" customFormat="1" x14ac:dyDescent="0.2">
      <c r="B121" s="125"/>
      <c r="D121" s="139"/>
      <c r="E121" s="136"/>
    </row>
    <row r="122" spans="2:5" s="116" customFormat="1" x14ac:dyDescent="0.2">
      <c r="B122" s="125"/>
      <c r="D122" s="139"/>
      <c r="E122" s="136"/>
    </row>
    <row r="123" spans="2:5" s="116" customFormat="1" x14ac:dyDescent="0.2">
      <c r="B123" s="125"/>
      <c r="D123" s="139"/>
      <c r="E123" s="136"/>
    </row>
    <row r="124" spans="2:5" s="116" customFormat="1" x14ac:dyDescent="0.2">
      <c r="B124" s="125"/>
      <c r="D124" s="139"/>
      <c r="E124" s="136"/>
    </row>
    <row r="125" spans="2:5" s="116" customFormat="1" x14ac:dyDescent="0.2">
      <c r="B125" s="125"/>
      <c r="D125" s="139"/>
      <c r="E125" s="136"/>
    </row>
    <row r="126" spans="2:5" s="116" customFormat="1" x14ac:dyDescent="0.2">
      <c r="B126" s="125"/>
      <c r="D126" s="139"/>
      <c r="E126" s="136"/>
    </row>
    <row r="127" spans="2:5" s="116" customFormat="1" x14ac:dyDescent="0.2">
      <c r="B127" s="125"/>
      <c r="D127" s="139"/>
      <c r="E127" s="136"/>
    </row>
    <row r="128" spans="2:5" s="116" customFormat="1" x14ac:dyDescent="0.2">
      <c r="B128" s="125"/>
      <c r="D128" s="139"/>
      <c r="E128" s="136"/>
    </row>
    <row r="129" spans="2:5" s="116" customFormat="1" x14ac:dyDescent="0.2">
      <c r="B129" s="125"/>
      <c r="D129" s="139"/>
      <c r="E129" s="136"/>
    </row>
    <row r="130" spans="2:5" s="116" customFormat="1" x14ac:dyDescent="0.2">
      <c r="B130" s="125"/>
      <c r="D130" s="139"/>
      <c r="E130" s="136"/>
    </row>
    <row r="131" spans="2:5" s="116" customFormat="1" x14ac:dyDescent="0.2">
      <c r="B131" s="125"/>
      <c r="D131" s="139"/>
      <c r="E131" s="136"/>
    </row>
    <row r="132" spans="2:5" s="116" customFormat="1" x14ac:dyDescent="0.2">
      <c r="B132" s="125"/>
      <c r="D132" s="139"/>
      <c r="E132" s="136"/>
    </row>
    <row r="133" spans="2:5" s="116" customFormat="1" x14ac:dyDescent="0.2">
      <c r="B133" s="125"/>
      <c r="D133" s="139"/>
      <c r="E133" s="136"/>
    </row>
    <row r="134" spans="2:5" s="116" customFormat="1" x14ac:dyDescent="0.2">
      <c r="B134" s="125"/>
      <c r="D134" s="139"/>
      <c r="E134" s="136"/>
    </row>
    <row r="135" spans="2:5" s="116" customFormat="1" x14ac:dyDescent="0.2">
      <c r="B135" s="125"/>
      <c r="D135" s="139"/>
      <c r="E135" s="136"/>
    </row>
    <row r="136" spans="2:5" s="116" customFormat="1" x14ac:dyDescent="0.2">
      <c r="B136" s="125"/>
      <c r="D136" s="139"/>
      <c r="E136" s="136"/>
    </row>
    <row r="137" spans="2:5" s="116" customFormat="1" x14ac:dyDescent="0.2">
      <c r="B137" s="125"/>
      <c r="D137" s="139"/>
      <c r="E137" s="136"/>
    </row>
    <row r="138" spans="2:5" s="116" customFormat="1" x14ac:dyDescent="0.2">
      <c r="B138" s="125"/>
      <c r="D138" s="139"/>
      <c r="E138" s="136"/>
    </row>
    <row r="139" spans="2:5" s="116" customFormat="1" x14ac:dyDescent="0.2">
      <c r="B139" s="125"/>
      <c r="D139" s="139"/>
      <c r="E139" s="136"/>
    </row>
    <row r="140" spans="2:5" s="116" customFormat="1" x14ac:dyDescent="0.2">
      <c r="B140" s="125"/>
      <c r="D140" s="139"/>
      <c r="E140" s="136"/>
    </row>
    <row r="141" spans="2:5" s="116" customFormat="1" x14ac:dyDescent="0.2">
      <c r="B141" s="125"/>
      <c r="D141" s="139"/>
      <c r="E141" s="136"/>
    </row>
    <row r="142" spans="2:5" s="116" customFormat="1" x14ac:dyDescent="0.2">
      <c r="B142" s="125"/>
      <c r="D142" s="139"/>
      <c r="E142" s="136"/>
    </row>
    <row r="143" spans="2:5" s="116" customFormat="1" x14ac:dyDescent="0.2">
      <c r="B143" s="125"/>
      <c r="D143" s="139"/>
      <c r="E143" s="136"/>
    </row>
    <row r="144" spans="2:5" s="116" customFormat="1" x14ac:dyDescent="0.2">
      <c r="B144" s="125"/>
      <c r="D144" s="139"/>
      <c r="E144" s="136"/>
    </row>
    <row r="145" spans="1:38" s="116" customFormat="1" x14ac:dyDescent="0.2">
      <c r="D145" s="139"/>
      <c r="E145" s="136"/>
    </row>
    <row r="146" spans="1:38" s="116" customFormat="1" x14ac:dyDescent="0.2">
      <c r="D146" s="139"/>
      <c r="E146" s="136"/>
    </row>
    <row r="147" spans="1:38" s="116" customFormat="1" x14ac:dyDescent="0.2">
      <c r="D147" s="139"/>
      <c r="E147" s="136"/>
    </row>
    <row r="148" spans="1:38" s="116" customFormat="1" x14ac:dyDescent="0.2">
      <c r="D148" s="139"/>
      <c r="E148" s="136"/>
    </row>
    <row r="149" spans="1:38" s="116" customFormat="1" x14ac:dyDescent="0.2">
      <c r="D149" s="139"/>
      <c r="E149" s="136"/>
    </row>
    <row r="150" spans="1:38" s="116" customFormat="1" x14ac:dyDescent="0.2">
      <c r="D150" s="139"/>
      <c r="E150" s="136"/>
    </row>
    <row r="151" spans="1:38" s="116" customFormat="1" x14ac:dyDescent="0.2">
      <c r="D151" s="139"/>
      <c r="E151" s="136"/>
    </row>
    <row r="152" spans="1:38" s="116" customFormat="1" x14ac:dyDescent="0.2">
      <c r="D152" s="139"/>
      <c r="E152" s="136"/>
    </row>
    <row r="153" spans="1:38" s="116" customFormat="1" x14ac:dyDescent="0.2">
      <c r="D153" s="139"/>
      <c r="E153" s="136"/>
    </row>
    <row r="154" spans="1:38" s="116" customFormat="1" x14ac:dyDescent="0.2"/>
    <row r="155" spans="1:38" s="116" customFormat="1" x14ac:dyDescent="0.2"/>
    <row r="156" spans="1:38" s="116" customFormat="1" x14ac:dyDescent="0.2"/>
    <row r="157" spans="1:38" s="116" customFormat="1" x14ac:dyDescent="0.2"/>
    <row r="158" spans="1:38" s="127" customFormat="1" x14ac:dyDescent="0.2"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</row>
    <row r="159" spans="1:38" s="140" customForma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15"/>
      <c r="N159" s="115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s="140" customFormat="1" x14ac:dyDescent="0.2">
      <c r="M160" s="115"/>
      <c r="N160" s="115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</row>
    <row r="161" spans="1:38" s="140" customFormat="1" x14ac:dyDescent="0.2">
      <c r="M161" s="115"/>
      <c r="N161" s="115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</row>
    <row r="162" spans="1:38" s="140" customFormat="1" x14ac:dyDescent="0.2">
      <c r="M162" s="115"/>
      <c r="N162" s="115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</row>
    <row r="163" spans="1:38" s="140" customFormat="1" x14ac:dyDescent="0.2">
      <c r="M163" s="115"/>
      <c r="N163" s="115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</row>
    <row r="164" spans="1:38" s="140" customFormat="1" x14ac:dyDescent="0.2">
      <c r="M164" s="115"/>
      <c r="N164" s="115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</row>
    <row r="165" spans="1:38" s="140" customFormat="1" x14ac:dyDescent="0.2">
      <c r="M165" s="115"/>
      <c r="N165" s="115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</row>
    <row r="166" spans="1:38" s="140" customFormat="1" x14ac:dyDescent="0.2">
      <c r="M166" s="115"/>
      <c r="N166" s="115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</row>
    <row r="167" spans="1:38" s="140" customFormat="1" x14ac:dyDescent="0.2">
      <c r="M167" s="115"/>
      <c r="N167" s="115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</row>
    <row r="168" spans="1:38" s="140" customFormat="1" x14ac:dyDescent="0.2">
      <c r="M168" s="115"/>
      <c r="N168" s="115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</row>
    <row r="169" spans="1:38" s="140" customFormat="1" x14ac:dyDescent="0.2">
      <c r="M169" s="115"/>
      <c r="N169" s="115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</row>
    <row r="170" spans="1:38" s="140" customFormat="1" x14ac:dyDescent="0.2">
      <c r="M170" s="115"/>
      <c r="N170" s="115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</row>
    <row r="171" spans="1:38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14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16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7" customWidth="1"/>
    <col min="2" max="2" width="19.28515625" style="117" customWidth="1"/>
    <col min="3" max="8" width="10.42578125" style="117" customWidth="1"/>
    <col min="9" max="11" width="11.5703125" style="117" customWidth="1"/>
    <col min="12" max="12" width="1.5703125" style="117" customWidth="1"/>
    <col min="13" max="13" width="11.42578125" style="115"/>
    <col min="14" max="14" width="11.42578125" style="115" customWidth="1"/>
    <col min="15" max="28" width="11.42578125" style="116"/>
    <col min="29" max="38" width="11.42578125" style="127"/>
    <col min="39" max="16384" width="11.42578125" style="117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</row>
    <row r="4" spans="1:38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1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</row>
    <row r="5" spans="1:38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1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</row>
    <row r="6" spans="1:38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1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</row>
    <row r="7" spans="1:38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1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38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1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</row>
    <row r="9" spans="1:38" ht="14.25" x14ac:dyDescent="0.2">
      <c r="A9" s="118"/>
      <c r="B9" s="119"/>
      <c r="C9" s="384" t="s">
        <v>149</v>
      </c>
      <c r="D9" s="384"/>
      <c r="E9" s="384"/>
      <c r="F9" s="384"/>
      <c r="G9" s="384"/>
      <c r="H9" s="384"/>
      <c r="I9" s="384"/>
      <c r="J9" s="384"/>
      <c r="K9" s="384"/>
      <c r="L9" s="121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x14ac:dyDescent="0.2">
      <c r="A10" s="118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121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38" x14ac:dyDescent="0.2">
      <c r="A11" s="118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121"/>
      <c r="O11" s="122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</row>
    <row r="12" spans="1:38" x14ac:dyDescent="0.2">
      <c r="A12" s="118"/>
      <c r="B12" s="36"/>
      <c r="C12" s="40" t="s">
        <v>2</v>
      </c>
      <c r="D12" s="40"/>
      <c r="E12" s="40"/>
      <c r="F12" s="40"/>
      <c r="G12" s="40"/>
      <c r="H12" s="40"/>
      <c r="I12" s="36"/>
      <c r="J12" s="36"/>
      <c r="K12" s="36"/>
      <c r="L12" s="121"/>
      <c r="M12" s="7"/>
      <c r="N12" s="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3" spans="1:38" ht="15.75" customHeight="1" x14ac:dyDescent="0.2">
      <c r="A13" s="118"/>
      <c r="B13" s="34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2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</row>
    <row r="14" spans="1:38" x14ac:dyDescent="0.2">
      <c r="A14" s="118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21"/>
      <c r="O14" s="123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</row>
    <row r="15" spans="1:38" ht="9.75" customHeight="1" x14ac:dyDescent="0.2">
      <c r="A15" s="118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pans="1:38" x14ac:dyDescent="0.2">
      <c r="A16" s="118"/>
      <c r="B16" s="44" t="s">
        <v>31</v>
      </c>
      <c r="C16" s="282">
        <f t="shared" ref="C16:H16" si="0">SUM(C17:C35)</f>
        <v>798716</v>
      </c>
      <c r="D16" s="282">
        <f t="shared" si="0"/>
        <v>802716</v>
      </c>
      <c r="E16" s="282">
        <f t="shared" si="0"/>
        <v>285630</v>
      </c>
      <c r="F16" s="282">
        <f t="shared" si="0"/>
        <v>278312</v>
      </c>
      <c r="G16" s="292">
        <f t="shared" si="0"/>
        <v>284201</v>
      </c>
      <c r="H16" s="287">
        <f t="shared" si="0"/>
        <v>188570</v>
      </c>
      <c r="I16" s="294">
        <f>IF(OR(OR(H16=0,G16=0),H16=""),"",(H16/G16-1)*100)</f>
        <v>-33.649072311497854</v>
      </c>
      <c r="J16" s="289">
        <f>IF(OR(OR(H16=0,G16=0),H16=""),"",H16/G16*100)</f>
        <v>66.350927688502154</v>
      </c>
      <c r="K16" s="289">
        <f>IF(OR(OR(F16=0,G16=0),G16=""),"",(G16/F16-1)*100)</f>
        <v>2.1159705654085981</v>
      </c>
      <c r="L16" s="121"/>
      <c r="M16" s="124"/>
      <c r="O16" s="125"/>
      <c r="P16" s="125"/>
      <c r="Q16" s="125"/>
      <c r="R16" s="125"/>
      <c r="S16" s="125"/>
      <c r="T16" s="125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</row>
    <row r="17" spans="1:38" x14ac:dyDescent="0.2">
      <c r="A17" s="118"/>
      <c r="B17" s="365" t="s">
        <v>26</v>
      </c>
      <c r="C17" s="50">
        <v>1704</v>
      </c>
      <c r="D17" s="50">
        <v>1086</v>
      </c>
      <c r="E17" s="50">
        <v>812</v>
      </c>
      <c r="F17" s="50">
        <v>350</v>
      </c>
      <c r="G17" s="293">
        <v>2283</v>
      </c>
      <c r="H17" s="296">
        <v>2601</v>
      </c>
      <c r="I17" s="295">
        <v>13.929040735873844</v>
      </c>
      <c r="J17" s="52">
        <v>113.92904073587384</v>
      </c>
      <c r="K17" s="52">
        <v>552.28571428571433</v>
      </c>
      <c r="L17" s="121"/>
      <c r="M17" s="124"/>
      <c r="O17" s="125"/>
      <c r="P17" s="125"/>
      <c r="Q17" s="125"/>
      <c r="R17" s="125"/>
      <c r="S17" s="125"/>
      <c r="T17" s="125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</row>
    <row r="18" spans="1:38" x14ac:dyDescent="0.2">
      <c r="A18" s="118"/>
      <c r="B18" s="365" t="s">
        <v>23</v>
      </c>
      <c r="C18" s="50">
        <v>5584</v>
      </c>
      <c r="D18" s="50">
        <v>2667</v>
      </c>
      <c r="E18" s="50">
        <v>2852</v>
      </c>
      <c r="F18" s="50">
        <v>1541</v>
      </c>
      <c r="G18" s="293">
        <v>1244</v>
      </c>
      <c r="H18" s="296">
        <v>3625</v>
      </c>
      <c r="I18" s="295">
        <v>191.39871382636656</v>
      </c>
      <c r="J18" s="52">
        <v>291.39871382636653</v>
      </c>
      <c r="K18" s="52">
        <v>-19.273199221284877</v>
      </c>
      <c r="L18" s="121"/>
      <c r="M18" s="124"/>
      <c r="O18" s="125"/>
      <c r="P18" s="125"/>
      <c r="Q18" s="125"/>
      <c r="R18" s="125"/>
      <c r="S18" s="125"/>
      <c r="T18" s="125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</row>
    <row r="19" spans="1:38" x14ac:dyDescent="0.2">
      <c r="A19" s="118"/>
      <c r="B19" s="365" t="s">
        <v>18</v>
      </c>
      <c r="C19" s="50">
        <v>1043</v>
      </c>
      <c r="D19" s="50">
        <v>672</v>
      </c>
      <c r="E19" s="50">
        <v>0</v>
      </c>
      <c r="F19" s="50">
        <v>711</v>
      </c>
      <c r="G19" s="293">
        <v>2013</v>
      </c>
      <c r="H19" s="296">
        <v>1416</v>
      </c>
      <c r="I19" s="295">
        <v>-29.657228017883753</v>
      </c>
      <c r="J19" s="52">
        <v>70.342771982116247</v>
      </c>
      <c r="K19" s="52">
        <v>183.1223628691983</v>
      </c>
      <c r="L19" s="121"/>
      <c r="M19" s="124"/>
      <c r="O19" s="125"/>
      <c r="P19" s="125"/>
      <c r="Q19" s="125"/>
      <c r="R19" s="125"/>
      <c r="S19" s="125"/>
      <c r="T19" s="125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</row>
    <row r="20" spans="1:38" x14ac:dyDescent="0.2">
      <c r="A20" s="118"/>
      <c r="B20" s="365" t="s">
        <v>13</v>
      </c>
      <c r="C20" s="50">
        <v>9840</v>
      </c>
      <c r="D20" s="50">
        <v>7186</v>
      </c>
      <c r="E20" s="50">
        <v>9685</v>
      </c>
      <c r="F20" s="50">
        <v>5359</v>
      </c>
      <c r="G20" s="293">
        <v>3817</v>
      </c>
      <c r="H20" s="296">
        <v>11204</v>
      </c>
      <c r="I20" s="295">
        <v>193.52894943673041</v>
      </c>
      <c r="J20" s="52">
        <v>293.52894943673039</v>
      </c>
      <c r="K20" s="52">
        <v>-28.774025004665049</v>
      </c>
      <c r="L20" s="121"/>
      <c r="M20" s="124"/>
      <c r="O20" s="125"/>
      <c r="P20" s="125"/>
      <c r="Q20" s="125"/>
      <c r="R20" s="125"/>
      <c r="S20" s="125"/>
      <c r="T20" s="125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x14ac:dyDescent="0.2">
      <c r="A21" s="118"/>
      <c r="B21" s="365" t="s">
        <v>30</v>
      </c>
      <c r="C21" s="50">
        <v>1570</v>
      </c>
      <c r="D21" s="50">
        <v>481</v>
      </c>
      <c r="E21" s="50">
        <v>0</v>
      </c>
      <c r="F21" s="50">
        <v>1500</v>
      </c>
      <c r="G21" s="293">
        <v>1211</v>
      </c>
      <c r="H21" s="296">
        <v>1816</v>
      </c>
      <c r="I21" s="295">
        <v>49.958711808422798</v>
      </c>
      <c r="J21" s="52">
        <v>149.95871180842281</v>
      </c>
      <c r="K21" s="52">
        <v>-19.266666666666666</v>
      </c>
      <c r="L21" s="121"/>
      <c r="M21" s="124"/>
      <c r="O21" s="125"/>
      <c r="P21" s="125"/>
      <c r="Q21" s="125"/>
      <c r="R21" s="125"/>
      <c r="S21" s="125"/>
      <c r="T21" s="125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</row>
    <row r="22" spans="1:38" x14ac:dyDescent="0.2">
      <c r="A22" s="118"/>
      <c r="B22" s="365" t="s">
        <v>21</v>
      </c>
      <c r="C22" s="50">
        <v>2862</v>
      </c>
      <c r="D22" s="50">
        <v>1242</v>
      </c>
      <c r="E22" s="50">
        <v>2419</v>
      </c>
      <c r="F22" s="50">
        <v>2002</v>
      </c>
      <c r="G22" s="293">
        <v>3737</v>
      </c>
      <c r="H22" s="296">
        <v>3994</v>
      </c>
      <c r="I22" s="295">
        <v>6.8771742039068773</v>
      </c>
      <c r="J22" s="52">
        <v>106.87717420390688</v>
      </c>
      <c r="K22" s="52">
        <v>86.663336663336651</v>
      </c>
      <c r="L22" s="121"/>
      <c r="M22" s="124"/>
      <c r="O22" s="125"/>
      <c r="P22" s="125"/>
      <c r="Q22" s="125"/>
      <c r="R22" s="125"/>
      <c r="S22" s="125"/>
      <c r="T22" s="125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3" spans="1:38" x14ac:dyDescent="0.2">
      <c r="A23" s="118"/>
      <c r="B23" s="365" t="s">
        <v>20</v>
      </c>
      <c r="C23" s="50">
        <v>1396</v>
      </c>
      <c r="D23" s="50">
        <v>12923</v>
      </c>
      <c r="E23" s="50">
        <v>13135</v>
      </c>
      <c r="F23" s="50">
        <v>2518</v>
      </c>
      <c r="G23" s="293">
        <v>3853</v>
      </c>
      <c r="H23" s="296">
        <v>2316</v>
      </c>
      <c r="I23" s="295">
        <v>-39.890994030625478</v>
      </c>
      <c r="J23" s="52">
        <v>60.109005969374522</v>
      </c>
      <c r="K23" s="52">
        <v>53.018268467037323</v>
      </c>
      <c r="L23" s="121"/>
      <c r="M23" s="124"/>
      <c r="O23" s="125"/>
      <c r="P23" s="125"/>
      <c r="Q23" s="125"/>
      <c r="R23" s="125"/>
      <c r="S23" s="125"/>
      <c r="T23" s="125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</row>
    <row r="24" spans="1:38" x14ac:dyDescent="0.2">
      <c r="A24" s="118"/>
      <c r="B24" s="365" t="s">
        <v>19</v>
      </c>
      <c r="C24" s="50">
        <v>3910</v>
      </c>
      <c r="D24" s="50">
        <v>2597</v>
      </c>
      <c r="E24" s="50">
        <v>686</v>
      </c>
      <c r="F24" s="50">
        <v>28105</v>
      </c>
      <c r="G24" s="293">
        <v>30123</v>
      </c>
      <c r="H24" s="296">
        <v>32550</v>
      </c>
      <c r="I24" s="295">
        <v>8.056966437605805</v>
      </c>
      <c r="J24" s="52">
        <v>108.05696643760581</v>
      </c>
      <c r="K24" s="52">
        <v>7.1802170432307522</v>
      </c>
      <c r="L24" s="121"/>
      <c r="M24" s="124"/>
      <c r="O24" s="125"/>
      <c r="P24" s="125"/>
      <c r="Q24" s="125"/>
      <c r="R24" s="125"/>
      <c r="S24" s="125"/>
      <c r="T24" s="125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</row>
    <row r="25" spans="1:38" x14ac:dyDescent="0.2">
      <c r="A25" s="118"/>
      <c r="B25" s="365" t="s">
        <v>25</v>
      </c>
      <c r="C25" s="50">
        <v>2576</v>
      </c>
      <c r="D25" s="50">
        <v>18180</v>
      </c>
      <c r="E25" s="50">
        <v>36999</v>
      </c>
      <c r="F25" s="50">
        <v>31296</v>
      </c>
      <c r="G25" s="293">
        <v>36090</v>
      </c>
      <c r="H25" s="296">
        <v>5222</v>
      </c>
      <c r="I25" s="295">
        <v>-85.530617899695201</v>
      </c>
      <c r="J25" s="52">
        <v>14.469382100304792</v>
      </c>
      <c r="K25" s="52">
        <v>15.318251533742334</v>
      </c>
      <c r="L25" s="121"/>
      <c r="M25" s="124"/>
      <c r="O25" s="125"/>
      <c r="P25" s="125"/>
      <c r="Q25" s="125"/>
      <c r="R25" s="87"/>
      <c r="S25" s="125"/>
      <c r="T25" s="125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</row>
    <row r="26" spans="1:38" x14ac:dyDescent="0.2">
      <c r="A26" s="118"/>
      <c r="B26" s="365" t="s">
        <v>27</v>
      </c>
      <c r="C26" s="50">
        <v>9090</v>
      </c>
      <c r="D26" s="50">
        <v>1164</v>
      </c>
      <c r="E26" s="50">
        <v>310</v>
      </c>
      <c r="F26" s="50">
        <v>1617</v>
      </c>
      <c r="G26" s="293">
        <v>1625</v>
      </c>
      <c r="H26" s="296">
        <v>4382</v>
      </c>
      <c r="I26" s="295">
        <v>169.66153846153844</v>
      </c>
      <c r="J26" s="52">
        <v>269.66153846153844</v>
      </c>
      <c r="K26" s="52">
        <v>0.49474335188621765</v>
      </c>
      <c r="L26" s="121"/>
      <c r="M26" s="124"/>
      <c r="O26" s="125"/>
      <c r="P26" s="125"/>
      <c r="Q26" s="125"/>
      <c r="R26" s="125"/>
      <c r="S26" s="125"/>
      <c r="T26" s="125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</row>
    <row r="27" spans="1:38" x14ac:dyDescent="0.2">
      <c r="A27" s="118"/>
      <c r="B27" s="365" t="s">
        <v>29</v>
      </c>
      <c r="C27" s="50">
        <v>370</v>
      </c>
      <c r="D27" s="50">
        <v>1328</v>
      </c>
      <c r="E27" s="50">
        <v>0</v>
      </c>
      <c r="F27" s="50">
        <v>1188</v>
      </c>
      <c r="G27" s="293">
        <v>699</v>
      </c>
      <c r="H27" s="296">
        <v>1017</v>
      </c>
      <c r="I27" s="295">
        <v>45.493562231759668</v>
      </c>
      <c r="J27" s="52">
        <v>145.49356223175965</v>
      </c>
      <c r="K27" s="52">
        <v>-41.161616161616166</v>
      </c>
      <c r="L27" s="121"/>
      <c r="M27" s="124"/>
      <c r="O27" s="125"/>
      <c r="P27" s="125"/>
      <c r="Q27" s="125"/>
      <c r="R27" s="125"/>
      <c r="S27" s="125"/>
      <c r="T27" s="125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1:38" x14ac:dyDescent="0.2">
      <c r="A28" s="118"/>
      <c r="B28" s="365" t="s">
        <v>15</v>
      </c>
      <c r="C28" s="50">
        <v>892</v>
      </c>
      <c r="D28" s="50">
        <v>715</v>
      </c>
      <c r="E28" s="50">
        <v>0</v>
      </c>
      <c r="F28" s="50">
        <v>659</v>
      </c>
      <c r="G28" s="293">
        <v>1115</v>
      </c>
      <c r="H28" s="296">
        <v>3665</v>
      </c>
      <c r="I28" s="295">
        <v>228.69955156950672</v>
      </c>
      <c r="J28" s="52">
        <v>328.6995515695067</v>
      </c>
      <c r="K28" s="52">
        <v>69.195751138087999</v>
      </c>
      <c r="L28" s="121"/>
      <c r="M28" s="124"/>
      <c r="O28" s="125"/>
      <c r="P28" s="125"/>
      <c r="Q28" s="125"/>
      <c r="R28" s="125"/>
      <c r="S28" s="125"/>
      <c r="T28" s="125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</row>
    <row r="29" spans="1:38" x14ac:dyDescent="0.2">
      <c r="A29" s="118"/>
      <c r="B29" s="366" t="s">
        <v>203</v>
      </c>
      <c r="C29" s="50">
        <v>12899</v>
      </c>
      <c r="D29" s="50">
        <v>5079</v>
      </c>
      <c r="E29" s="50">
        <v>192</v>
      </c>
      <c r="F29" s="50">
        <v>2669</v>
      </c>
      <c r="G29" s="293">
        <v>5540</v>
      </c>
      <c r="H29" s="296">
        <v>4999</v>
      </c>
      <c r="I29" s="295">
        <v>-9.7653429602888142</v>
      </c>
      <c r="J29" s="52">
        <v>90.23465703971118</v>
      </c>
      <c r="K29" s="52">
        <v>107.56837766953917</v>
      </c>
      <c r="L29" s="121"/>
      <c r="M29" s="124"/>
      <c r="O29" s="125"/>
      <c r="P29" s="125"/>
      <c r="Q29" s="125"/>
      <c r="R29" s="125"/>
      <c r="S29" s="125"/>
      <c r="T29" s="125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</row>
    <row r="30" spans="1:38" x14ac:dyDescent="0.2">
      <c r="A30" s="118"/>
      <c r="B30" s="366" t="s">
        <v>22</v>
      </c>
      <c r="C30" s="50">
        <v>5446</v>
      </c>
      <c r="D30" s="50">
        <v>3280</v>
      </c>
      <c r="E30" s="50">
        <v>1987</v>
      </c>
      <c r="F30" s="50">
        <v>4822</v>
      </c>
      <c r="G30" s="293">
        <v>4038</v>
      </c>
      <c r="H30" s="296">
        <v>2220</v>
      </c>
      <c r="I30" s="295">
        <v>-45.022288261515598</v>
      </c>
      <c r="J30" s="52">
        <v>54.977711738484402</v>
      </c>
      <c r="K30" s="52">
        <v>-16.258813770219827</v>
      </c>
      <c r="L30" s="121"/>
      <c r="M30" s="124"/>
      <c r="O30" s="125"/>
      <c r="P30" s="125"/>
      <c r="Q30" s="125"/>
      <c r="R30" s="125"/>
      <c r="S30" s="125"/>
      <c r="T30" s="125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</row>
    <row r="31" spans="1:38" x14ac:dyDescent="0.2">
      <c r="A31" s="118"/>
      <c r="B31" s="366" t="s">
        <v>24</v>
      </c>
      <c r="C31" s="50">
        <v>1950</v>
      </c>
      <c r="D31" s="50">
        <v>5135</v>
      </c>
      <c r="E31" s="50">
        <v>1394</v>
      </c>
      <c r="F31" s="50">
        <v>2384</v>
      </c>
      <c r="G31" s="293">
        <v>1201</v>
      </c>
      <c r="H31" s="296">
        <v>2409</v>
      </c>
      <c r="I31" s="295">
        <v>100.58284762697754</v>
      </c>
      <c r="J31" s="52">
        <v>200.58284762697753</v>
      </c>
      <c r="K31" s="52">
        <v>-49.622483221476507</v>
      </c>
      <c r="L31" s="121"/>
      <c r="M31" s="124"/>
      <c r="O31" s="125"/>
      <c r="P31" s="125"/>
      <c r="Q31" s="125"/>
      <c r="R31" s="125"/>
      <c r="S31" s="125"/>
      <c r="T31" s="12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</row>
    <row r="32" spans="1:38" x14ac:dyDescent="0.2">
      <c r="A32" s="118"/>
      <c r="B32" s="366" t="s">
        <v>17</v>
      </c>
      <c r="C32" s="50">
        <v>1401</v>
      </c>
      <c r="D32" s="50">
        <v>620</v>
      </c>
      <c r="E32" s="50">
        <v>0</v>
      </c>
      <c r="F32" s="50">
        <v>0</v>
      </c>
      <c r="G32" s="293">
        <v>0</v>
      </c>
      <c r="H32" s="296">
        <v>692</v>
      </c>
      <c r="I32" s="295" t="s">
        <v>6</v>
      </c>
      <c r="J32" s="52" t="s">
        <v>6</v>
      </c>
      <c r="K32" s="52" t="s">
        <v>6</v>
      </c>
      <c r="L32" s="121"/>
      <c r="M32" s="124"/>
      <c r="O32" s="125"/>
      <c r="P32" s="125"/>
      <c r="Q32" s="125"/>
      <c r="R32" s="125"/>
      <c r="S32" s="125"/>
      <c r="T32" s="12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</row>
    <row r="33" spans="1:38" x14ac:dyDescent="0.2">
      <c r="A33" s="118"/>
      <c r="B33" s="366" t="s">
        <v>12</v>
      </c>
      <c r="C33" s="50">
        <v>12394</v>
      </c>
      <c r="D33" s="50">
        <v>11183</v>
      </c>
      <c r="E33" s="50">
        <v>8144</v>
      </c>
      <c r="F33" s="50">
        <v>3252</v>
      </c>
      <c r="G33" s="293">
        <v>6622</v>
      </c>
      <c r="H33" s="296">
        <v>9107</v>
      </c>
      <c r="I33" s="295">
        <v>37.526427061310777</v>
      </c>
      <c r="J33" s="52">
        <v>137.52642706131078</v>
      </c>
      <c r="K33" s="52">
        <v>103.62853628536284</v>
      </c>
      <c r="L33" s="121"/>
      <c r="O33" s="125"/>
      <c r="P33" s="125"/>
      <c r="Q33" s="125"/>
      <c r="R33" s="125"/>
      <c r="S33" s="125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</row>
    <row r="34" spans="1:38" ht="15" customHeight="1" x14ac:dyDescent="0.2">
      <c r="A34" s="118"/>
      <c r="B34" s="366" t="s">
        <v>16</v>
      </c>
      <c r="C34" s="50">
        <v>315</v>
      </c>
      <c r="D34" s="50">
        <v>449</v>
      </c>
      <c r="E34" s="50">
        <v>0</v>
      </c>
      <c r="F34" s="50">
        <v>1060</v>
      </c>
      <c r="G34" s="293">
        <v>766</v>
      </c>
      <c r="H34" s="296">
        <v>1088</v>
      </c>
      <c r="I34" s="295">
        <v>42.036553524804177</v>
      </c>
      <c r="J34" s="52">
        <v>142.03655352480416</v>
      </c>
      <c r="K34" s="52">
        <v>-27.735849056603779</v>
      </c>
      <c r="L34" s="121"/>
    </row>
    <row r="35" spans="1:38" x14ac:dyDescent="0.2">
      <c r="A35" s="118"/>
      <c r="B35" s="366" t="s">
        <v>207</v>
      </c>
      <c r="C35" s="50">
        <v>723474</v>
      </c>
      <c r="D35" s="50">
        <v>726729</v>
      </c>
      <c r="E35" s="50">
        <v>207015</v>
      </c>
      <c r="F35" s="50">
        <v>187279</v>
      </c>
      <c r="G35" s="293">
        <v>178224</v>
      </c>
      <c r="H35" s="296">
        <v>94247</v>
      </c>
      <c r="I35" s="295">
        <v>-47.11879432624113</v>
      </c>
      <c r="J35" s="52">
        <v>52.88120567375887</v>
      </c>
      <c r="K35" s="52">
        <v>-4.8350322246487831</v>
      </c>
      <c r="L35" s="121"/>
      <c r="M35" s="124"/>
      <c r="O35" s="125"/>
      <c r="P35" s="125"/>
      <c r="Q35" s="125"/>
      <c r="R35" s="125"/>
      <c r="S35" s="125"/>
      <c r="T35" s="125"/>
    </row>
    <row r="36" spans="1:38" ht="9.75" customHeight="1" x14ac:dyDescent="0.2">
      <c r="A36" s="118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121"/>
    </row>
    <row r="37" spans="1:38" s="127" customFormat="1" x14ac:dyDescent="0.2">
      <c r="A37" s="118"/>
      <c r="B37" s="41" t="s">
        <v>3</v>
      </c>
      <c r="C37" s="59"/>
      <c r="D37" s="60">
        <f>IF(OR(OR(D16=0,C16=0),D16=""),"",(D16/C16-1)*100)</f>
        <v>0.50080379008308196</v>
      </c>
      <c r="E37" s="60">
        <f>IF(OR(OR(E16=0,D16=0),E16=""),"",(E16/D16-1)*100)</f>
        <v>-64.417054101326002</v>
      </c>
      <c r="F37" s="60">
        <f>IF(OR(OR(F16=0,E16=0),F16=""),"",(F16/E16-1)*100)</f>
        <v>-2.562055806462904</v>
      </c>
      <c r="G37" s="60">
        <f>IF(OR(OR(G16=0,F16=0),G16=""),"",(G16/F16-1)*100)</f>
        <v>2.1159705654085981</v>
      </c>
      <c r="H37" s="291">
        <f>IF(OR(OR(H16=0,G16=0),H16=""),"",(H16/G16-1)*100)</f>
        <v>-33.649072311497854</v>
      </c>
      <c r="I37" s="62"/>
      <c r="J37" s="62"/>
      <c r="K37" s="62"/>
      <c r="L37" s="121"/>
      <c r="M37" s="115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38" s="127" customFormat="1" ht="14.25" customHeight="1" x14ac:dyDescent="0.2">
      <c r="A38" s="118"/>
      <c r="B38" s="34"/>
      <c r="C38" s="64"/>
      <c r="D38" s="64"/>
      <c r="E38" s="64"/>
      <c r="F38" s="64"/>
      <c r="G38" s="64"/>
      <c r="H38" s="64"/>
      <c r="I38" s="62"/>
      <c r="J38" s="62"/>
      <c r="K38" s="62"/>
      <c r="L38" s="121"/>
      <c r="M38" s="11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38" s="110" customFormat="1" ht="12.75" customHeight="1" x14ac:dyDescent="0.2">
      <c r="A39" s="108"/>
      <c r="B39" s="44" t="s">
        <v>68</v>
      </c>
      <c r="C39" s="282">
        <f t="shared" ref="C39:H39" si="1">SUM(C40:C51)</f>
        <v>170571</v>
      </c>
      <c r="D39" s="282">
        <f t="shared" si="1"/>
        <v>155740</v>
      </c>
      <c r="E39" s="282">
        <f t="shared" si="1"/>
        <v>134936</v>
      </c>
      <c r="F39" s="282">
        <f t="shared" si="1"/>
        <v>153571</v>
      </c>
      <c r="G39" s="292">
        <f t="shared" si="1"/>
        <v>92609</v>
      </c>
      <c r="H39" s="287">
        <f t="shared" si="1"/>
        <v>64766</v>
      </c>
      <c r="I39" s="294">
        <f t="shared" ref="I39" si="2">IF(OR(OR(H39=0,G39=0),H39=""),"",(H39/G39-1)*100)</f>
        <v>-30.065112462071721</v>
      </c>
      <c r="J39" s="289">
        <f t="shared" ref="J39" si="3">IF(OR(OR(H39=0,G39=0),H39=""),"",H39/G39*100)</f>
        <v>69.934887537928276</v>
      </c>
      <c r="K39" s="289">
        <f t="shared" ref="K39" si="4">IF(OR(OR(F39=0,G39=0),G39=""),"",(G39/F39-1)*100)</f>
        <v>-39.696296826874864</v>
      </c>
      <c r="L39" s="109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7" customFormat="1" ht="12.75" customHeight="1" x14ac:dyDescent="0.2">
      <c r="A40" s="118"/>
      <c r="B40" s="219" t="s">
        <v>55</v>
      </c>
      <c r="C40" s="50">
        <v>3406</v>
      </c>
      <c r="D40" s="50">
        <v>615</v>
      </c>
      <c r="E40" s="50">
        <v>0</v>
      </c>
      <c r="F40" s="50">
        <v>0</v>
      </c>
      <c r="G40" s="293">
        <v>1935</v>
      </c>
      <c r="H40" s="296">
        <v>3139</v>
      </c>
      <c r="I40" s="295">
        <v>62.222222222222221</v>
      </c>
      <c r="J40" s="52">
        <v>162.22222222222223</v>
      </c>
      <c r="K40" s="52" t="s">
        <v>6</v>
      </c>
      <c r="L40" s="121"/>
      <c r="M40" s="115"/>
      <c r="N40" s="115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38" s="127" customFormat="1" ht="12.75" customHeight="1" x14ac:dyDescent="0.2">
      <c r="A41" s="118"/>
      <c r="B41" s="219" t="s">
        <v>56</v>
      </c>
      <c r="C41" s="50">
        <v>16705</v>
      </c>
      <c r="D41" s="50">
        <v>10424</v>
      </c>
      <c r="E41" s="50">
        <v>0</v>
      </c>
      <c r="F41" s="50">
        <v>4896</v>
      </c>
      <c r="G41" s="293">
        <v>8664</v>
      </c>
      <c r="H41" s="296">
        <v>5551</v>
      </c>
      <c r="I41" s="295">
        <v>-35.930286241920598</v>
      </c>
      <c r="J41" s="52">
        <v>64.069713758079402</v>
      </c>
      <c r="K41" s="52">
        <v>76.960784313725483</v>
      </c>
      <c r="L41" s="121"/>
      <c r="M41" s="115"/>
      <c r="N41" s="11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38" s="127" customFormat="1" ht="12.75" customHeight="1" x14ac:dyDescent="0.2">
      <c r="A42" s="118"/>
      <c r="B42" s="219" t="s">
        <v>57</v>
      </c>
      <c r="C42" s="50">
        <v>40916</v>
      </c>
      <c r="D42" s="50">
        <v>32208</v>
      </c>
      <c r="E42" s="50">
        <v>40362</v>
      </c>
      <c r="F42" s="50">
        <v>37145</v>
      </c>
      <c r="G42" s="293">
        <v>37317</v>
      </c>
      <c r="H42" s="296">
        <v>4770</v>
      </c>
      <c r="I42" s="295">
        <v>-87.217621995337254</v>
      </c>
      <c r="J42" s="52">
        <v>12.782378004662753</v>
      </c>
      <c r="K42" s="52">
        <v>0.46305020864181312</v>
      </c>
      <c r="L42" s="121"/>
      <c r="M42" s="115"/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38" s="127" customFormat="1" ht="12.75" customHeight="1" x14ac:dyDescent="0.2">
      <c r="A43" s="118"/>
      <c r="B43" s="219" t="s">
        <v>58</v>
      </c>
      <c r="C43" s="50">
        <v>1382</v>
      </c>
      <c r="D43" s="50">
        <v>3090</v>
      </c>
      <c r="E43" s="50">
        <v>1087</v>
      </c>
      <c r="F43" s="50">
        <v>1650</v>
      </c>
      <c r="G43" s="293">
        <v>1322</v>
      </c>
      <c r="H43" s="296">
        <v>1656</v>
      </c>
      <c r="I43" s="295">
        <v>25.264750378214828</v>
      </c>
      <c r="J43" s="52">
        <v>125.26475037821483</v>
      </c>
      <c r="K43" s="52">
        <v>-19.878787878787875</v>
      </c>
      <c r="L43" s="121"/>
      <c r="M43" s="115"/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38" s="127" customFormat="1" ht="12.75" customHeight="1" x14ac:dyDescent="0.2">
      <c r="A44" s="118"/>
      <c r="B44" s="219" t="s">
        <v>59</v>
      </c>
      <c r="C44" s="50">
        <v>5033</v>
      </c>
      <c r="D44" s="50">
        <v>4779</v>
      </c>
      <c r="E44" s="50">
        <v>1008</v>
      </c>
      <c r="F44" s="50">
        <v>1359</v>
      </c>
      <c r="G44" s="293">
        <v>3760</v>
      </c>
      <c r="H44" s="296">
        <v>8332</v>
      </c>
      <c r="I44" s="295">
        <v>121.59574468085106</v>
      </c>
      <c r="J44" s="52">
        <v>221.59574468085106</v>
      </c>
      <c r="K44" s="52">
        <v>176.67402501839589</v>
      </c>
      <c r="L44" s="121"/>
      <c r="M44" s="115"/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38" s="127" customFormat="1" ht="12.75" customHeight="1" x14ac:dyDescent="0.2">
      <c r="A45" s="118"/>
      <c r="B45" s="219" t="s">
        <v>60</v>
      </c>
      <c r="C45" s="50">
        <v>78815</v>
      </c>
      <c r="D45" s="50">
        <v>93385</v>
      </c>
      <c r="E45" s="50">
        <v>91333</v>
      </c>
      <c r="F45" s="50">
        <v>91356</v>
      </c>
      <c r="G45" s="293">
        <v>6741</v>
      </c>
      <c r="H45" s="296">
        <v>8391</v>
      </c>
      <c r="I45" s="295">
        <v>24.477080551846896</v>
      </c>
      <c r="J45" s="52">
        <v>124.4770805518469</v>
      </c>
      <c r="K45" s="52">
        <v>-92.621174307106273</v>
      </c>
      <c r="L45" s="121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38" s="127" customFormat="1" ht="12.75" customHeight="1" x14ac:dyDescent="0.2">
      <c r="A46" s="118"/>
      <c r="B46" s="219" t="s">
        <v>61</v>
      </c>
      <c r="C46" s="50">
        <v>5457</v>
      </c>
      <c r="D46" s="50">
        <v>3033</v>
      </c>
      <c r="E46" s="50">
        <v>0</v>
      </c>
      <c r="F46" s="50">
        <v>1800</v>
      </c>
      <c r="G46" s="293">
        <v>12731</v>
      </c>
      <c r="H46" s="296">
        <v>10931</v>
      </c>
      <c r="I46" s="295">
        <v>-14.138716518733796</v>
      </c>
      <c r="J46" s="52">
        <v>85.861283481266199</v>
      </c>
      <c r="K46" s="52">
        <v>607.27777777777771</v>
      </c>
      <c r="L46" s="121"/>
      <c r="M46" s="115"/>
      <c r="N46" s="115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38" s="127" customFormat="1" ht="12.75" customHeight="1" x14ac:dyDescent="0.2">
      <c r="A47" s="118"/>
      <c r="B47" s="219" t="s">
        <v>62</v>
      </c>
      <c r="C47" s="50">
        <v>110</v>
      </c>
      <c r="D47" s="50">
        <v>0</v>
      </c>
      <c r="E47" s="50">
        <v>222</v>
      </c>
      <c r="F47" s="50">
        <v>1014</v>
      </c>
      <c r="G47" s="293">
        <v>2413</v>
      </c>
      <c r="H47" s="296">
        <v>1029</v>
      </c>
      <c r="I47" s="295">
        <v>-57.355988396187321</v>
      </c>
      <c r="J47" s="52">
        <v>42.644011603812679</v>
      </c>
      <c r="K47" s="52">
        <v>137.96844181459568</v>
      </c>
      <c r="L47" s="121"/>
      <c r="M47" s="115"/>
      <c r="N47" s="11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38" s="127" customFormat="1" ht="12.75" customHeight="1" x14ac:dyDescent="0.2">
      <c r="A48" s="118"/>
      <c r="B48" s="219" t="s">
        <v>63</v>
      </c>
      <c r="C48" s="50">
        <v>0</v>
      </c>
      <c r="D48" s="50">
        <v>0</v>
      </c>
      <c r="E48" s="50">
        <v>0</v>
      </c>
      <c r="F48" s="50">
        <v>275</v>
      </c>
      <c r="G48" s="293">
        <v>3115</v>
      </c>
      <c r="H48" s="296">
        <v>600</v>
      </c>
      <c r="I48" s="295">
        <v>-80.738362760834676</v>
      </c>
      <c r="J48" s="52">
        <v>19.261637239165331</v>
      </c>
      <c r="K48" s="52">
        <v>1032.7272727272727</v>
      </c>
      <c r="L48" s="121"/>
      <c r="M48" s="115"/>
      <c r="N48" s="11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38" s="127" customFormat="1" ht="12.75" customHeight="1" x14ac:dyDescent="0.2">
      <c r="A49" s="118"/>
      <c r="B49" s="219" t="s">
        <v>64</v>
      </c>
      <c r="C49" s="50">
        <v>14711</v>
      </c>
      <c r="D49" s="50">
        <v>2971</v>
      </c>
      <c r="E49" s="50">
        <v>924</v>
      </c>
      <c r="F49" s="50">
        <v>3520</v>
      </c>
      <c r="G49" s="293">
        <v>12386</v>
      </c>
      <c r="H49" s="296">
        <v>12727</v>
      </c>
      <c r="I49" s="295">
        <v>2.7531083481349805</v>
      </c>
      <c r="J49" s="52">
        <v>102.75310834813499</v>
      </c>
      <c r="K49" s="52">
        <v>251.87499999999997</v>
      </c>
      <c r="L49" s="121"/>
      <c r="M49" s="115"/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38" s="127" customFormat="1" ht="12.75" customHeight="1" x14ac:dyDescent="0.2">
      <c r="A50" s="118"/>
      <c r="B50" s="219" t="s">
        <v>65</v>
      </c>
      <c r="C50" s="50">
        <v>648</v>
      </c>
      <c r="D50" s="50">
        <v>380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121"/>
      <c r="M50" s="115"/>
      <c r="N50" s="115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38" s="110" customFormat="1" ht="12.75" customHeight="1" x14ac:dyDescent="0.2">
      <c r="A51" s="108"/>
      <c r="B51" s="219" t="s">
        <v>66</v>
      </c>
      <c r="C51" s="50">
        <v>3388</v>
      </c>
      <c r="D51" s="50">
        <v>4855</v>
      </c>
      <c r="E51" s="50">
        <v>0</v>
      </c>
      <c r="F51" s="50">
        <v>10556</v>
      </c>
      <c r="G51" s="293">
        <v>2225</v>
      </c>
      <c r="H51" s="296">
        <v>7640</v>
      </c>
      <c r="I51" s="295">
        <v>243.37078651685397</v>
      </c>
      <c r="J51" s="52">
        <v>343.37078651685397</v>
      </c>
      <c r="K51" s="52">
        <v>-78.921940128836681</v>
      </c>
      <c r="L51" s="109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3"/>
      <c r="C52" s="70"/>
      <c r="D52" s="70"/>
      <c r="E52" s="70"/>
      <c r="F52" s="71"/>
      <c r="G52" s="71"/>
      <c r="H52" s="71"/>
      <c r="I52" s="72"/>
      <c r="J52" s="72"/>
      <c r="K52" s="63"/>
      <c r="L52" s="109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3"/>
      <c r="D53" s="60">
        <f>IF(OR(OR(D39=0,C39=0),D39=""),"",(D39/C39-1)*100)</f>
        <v>-8.6949129687930551</v>
      </c>
      <c r="E53" s="60">
        <f>IF(OR(OR(E39=0,D39=0),E39=""),"",(E39/D39-1)*100)</f>
        <v>-13.358161037626815</v>
      </c>
      <c r="F53" s="60">
        <f>IF(OR(OR(F39=0,E39=0),F39=""),"",(F39/E39-1)*100)</f>
        <v>13.810250785557599</v>
      </c>
      <c r="G53" s="60">
        <f>IF(OR(OR(G39=0,F39=0),G39=""),"",(G39/F39-1)*100)</f>
        <v>-39.696296826874864</v>
      </c>
      <c r="H53" s="297">
        <f>IF(OR(OR(H39=0,G39=0),H39=""),"",(H39/G39-1)*100)</f>
        <v>-30.065112462071721</v>
      </c>
      <c r="I53" s="72"/>
      <c r="J53" s="72"/>
      <c r="K53" s="63"/>
      <c r="L53" s="109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ht="12.75" customHeight="1" x14ac:dyDescent="0.25">
      <c r="A54" s="108"/>
      <c r="B54" s="63"/>
      <c r="C54" s="70"/>
      <c r="D54" s="70"/>
      <c r="E54" s="70"/>
      <c r="F54" s="71"/>
      <c r="G54" s="71"/>
      <c r="H54" s="71"/>
      <c r="I54" s="72"/>
      <c r="J54" s="72"/>
      <c r="K54" s="63"/>
      <c r="L54" s="109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3"/>
      <c r="C55" s="70"/>
      <c r="D55" s="70"/>
      <c r="E55" s="70"/>
      <c r="F55" s="71"/>
      <c r="G55" s="71"/>
      <c r="H55" s="71"/>
      <c r="I55" s="72"/>
      <c r="J55" s="72"/>
      <c r="K55" s="63"/>
      <c r="L55" s="109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110" customFormat="1" x14ac:dyDescent="0.25">
      <c r="A57" s="251" t="s">
        <v>218</v>
      </c>
      <c r="C57" s="70"/>
      <c r="D57" s="70"/>
      <c r="E57" s="70"/>
      <c r="F57" s="71"/>
      <c r="G57" s="71"/>
      <c r="H57" s="71"/>
      <c r="I57" s="72"/>
      <c r="J57" s="72"/>
      <c r="K57" s="63"/>
      <c r="L57" s="109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09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3" customFormat="1" ht="23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38" s="111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128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9"/>
      <c r="C61" s="130"/>
      <c r="D61" s="130"/>
      <c r="E61" s="130"/>
      <c r="F61" s="131"/>
      <c r="G61" s="131"/>
      <c r="H61" s="131"/>
      <c r="I61" s="132"/>
      <c r="J61" s="132"/>
    </row>
    <row r="62" spans="1:38" s="110" customFormat="1" x14ac:dyDescent="0.25">
      <c r="A62" s="129"/>
      <c r="B62" s="133"/>
      <c r="C62" s="133"/>
      <c r="D62" s="133"/>
      <c r="E62" s="133"/>
      <c r="F62" s="133"/>
      <c r="G62" s="133"/>
    </row>
    <row r="63" spans="1:38" s="110" customFormat="1" x14ac:dyDescent="0.25">
      <c r="B63" s="133"/>
      <c r="C63" s="134"/>
      <c r="D63" s="133"/>
      <c r="E63" s="133"/>
      <c r="F63" s="133"/>
      <c r="G63" s="133"/>
    </row>
    <row r="64" spans="1:38" s="110" customFormat="1" x14ac:dyDescent="0.25">
      <c r="B64" s="133"/>
      <c r="C64" s="134"/>
    </row>
    <row r="65" spans="1:12" s="110" customFormat="1" x14ac:dyDescent="0.25">
      <c r="B65" s="133"/>
      <c r="C65" s="134"/>
    </row>
    <row r="66" spans="1:12" s="110" customFormat="1" x14ac:dyDescent="0.25">
      <c r="B66" s="133"/>
      <c r="C66" s="134"/>
      <c r="D66" s="133"/>
      <c r="E66" s="133"/>
      <c r="F66" s="133"/>
      <c r="G66" s="133"/>
      <c r="H66" s="133"/>
    </row>
    <row r="67" spans="1:12" s="116" customFormat="1" x14ac:dyDescent="0.2">
      <c r="A67" s="110"/>
      <c r="B67" s="133"/>
      <c r="C67" s="134"/>
      <c r="D67" s="133"/>
      <c r="E67" s="133"/>
      <c r="F67" s="133"/>
      <c r="G67" s="133"/>
      <c r="H67" s="133"/>
      <c r="I67" s="110"/>
      <c r="J67" s="110"/>
      <c r="K67" s="110"/>
      <c r="L67" s="110"/>
    </row>
    <row r="68" spans="1:12" s="116" customFormat="1" x14ac:dyDescent="0.2">
      <c r="B68" s="133"/>
      <c r="C68" s="134"/>
      <c r="D68" s="135"/>
    </row>
    <row r="69" spans="1:12" s="116" customFormat="1" x14ac:dyDescent="0.2">
      <c r="B69" s="133"/>
      <c r="C69" s="134"/>
      <c r="D69" s="135"/>
    </row>
    <row r="70" spans="1:12" s="116" customFormat="1" x14ac:dyDescent="0.2">
      <c r="B70" s="133"/>
      <c r="C70" s="134"/>
      <c r="D70" s="135"/>
    </row>
    <row r="71" spans="1:12" s="116" customFormat="1" x14ac:dyDescent="0.2">
      <c r="B71" s="133"/>
      <c r="C71" s="134"/>
      <c r="D71" s="135"/>
    </row>
    <row r="72" spans="1:12" s="116" customFormat="1" x14ac:dyDescent="0.2">
      <c r="B72" s="133"/>
      <c r="C72" s="134"/>
      <c r="D72" s="135"/>
    </row>
    <row r="73" spans="1:12" s="116" customFormat="1" x14ac:dyDescent="0.2">
      <c r="B73" s="133"/>
      <c r="C73" s="134"/>
      <c r="D73" s="135"/>
    </row>
    <row r="74" spans="1:12" s="116" customFormat="1" x14ac:dyDescent="0.2">
      <c r="B74" s="133"/>
      <c r="C74" s="134"/>
      <c r="D74" s="135"/>
    </row>
    <row r="75" spans="1:12" s="116" customFormat="1" x14ac:dyDescent="0.2">
      <c r="B75" s="133"/>
      <c r="C75" s="134"/>
      <c r="D75" s="135"/>
      <c r="E75" s="136"/>
    </row>
    <row r="76" spans="1:12" s="116" customFormat="1" x14ac:dyDescent="0.2">
      <c r="B76" s="133"/>
      <c r="C76" s="134"/>
      <c r="D76" s="135"/>
      <c r="E76" s="136"/>
    </row>
    <row r="77" spans="1:12" s="116" customFormat="1" x14ac:dyDescent="0.2">
      <c r="B77" s="133"/>
      <c r="C77" s="134"/>
      <c r="D77" s="135"/>
      <c r="E77" s="136"/>
    </row>
    <row r="78" spans="1:12" s="116" customFormat="1" x14ac:dyDescent="0.2">
      <c r="B78" s="133"/>
      <c r="C78" s="134"/>
      <c r="D78" s="135"/>
      <c r="E78" s="136"/>
    </row>
    <row r="79" spans="1:12" s="116" customFormat="1" x14ac:dyDescent="0.2">
      <c r="B79" s="133"/>
      <c r="C79" s="134"/>
      <c r="D79" s="135"/>
      <c r="E79" s="136"/>
    </row>
    <row r="80" spans="1:12" s="116" customFormat="1" x14ac:dyDescent="0.2">
      <c r="B80" s="133"/>
      <c r="C80" s="134"/>
      <c r="D80" s="135"/>
      <c r="E80" s="136"/>
    </row>
    <row r="81" spans="2:5" s="116" customFormat="1" x14ac:dyDescent="0.2">
      <c r="B81" s="133"/>
      <c r="C81" s="134"/>
      <c r="D81" s="135"/>
      <c r="E81" s="136"/>
    </row>
    <row r="82" spans="2:5" s="116" customFormat="1" x14ac:dyDescent="0.2">
      <c r="B82" s="133"/>
      <c r="C82" s="134"/>
      <c r="D82" s="135"/>
      <c r="E82" s="136"/>
    </row>
    <row r="83" spans="2:5" s="116" customFormat="1" x14ac:dyDescent="0.2">
      <c r="B83" s="137"/>
      <c r="C83" s="138"/>
      <c r="D83" s="135"/>
      <c r="E83" s="136"/>
    </row>
    <row r="84" spans="2:5" s="116" customFormat="1" x14ac:dyDescent="0.2">
      <c r="B84" s="137"/>
      <c r="C84" s="138"/>
      <c r="D84" s="135"/>
      <c r="E84" s="136"/>
    </row>
    <row r="85" spans="2:5" s="116" customFormat="1" x14ac:dyDescent="0.2">
      <c r="B85" s="137"/>
      <c r="C85" s="138"/>
      <c r="D85" s="135"/>
      <c r="E85" s="136"/>
    </row>
    <row r="86" spans="2:5" s="116" customFormat="1" x14ac:dyDescent="0.2">
      <c r="B86" s="137"/>
      <c r="C86" s="138"/>
      <c r="D86" s="135"/>
      <c r="E86" s="136"/>
    </row>
    <row r="87" spans="2:5" s="116" customFormat="1" x14ac:dyDescent="0.2">
      <c r="B87" s="137"/>
      <c r="C87" s="138"/>
      <c r="D87" s="135"/>
      <c r="E87" s="136"/>
    </row>
    <row r="88" spans="2:5" s="116" customFormat="1" x14ac:dyDescent="0.2">
      <c r="B88" s="137"/>
      <c r="C88" s="138"/>
      <c r="D88" s="135"/>
      <c r="E88" s="136"/>
    </row>
    <row r="89" spans="2:5" s="116" customFormat="1" x14ac:dyDescent="0.2">
      <c r="B89" s="137"/>
      <c r="C89" s="138"/>
      <c r="D89" s="135"/>
      <c r="E89" s="136"/>
    </row>
    <row r="90" spans="2:5" s="116" customFormat="1" x14ac:dyDescent="0.2">
      <c r="B90" s="137"/>
      <c r="C90" s="138"/>
      <c r="D90" s="135"/>
      <c r="E90" s="136"/>
    </row>
    <row r="91" spans="2:5" s="116" customFormat="1" x14ac:dyDescent="0.2">
      <c r="B91" s="137"/>
      <c r="C91" s="138"/>
      <c r="D91" s="135"/>
      <c r="E91" s="136"/>
    </row>
    <row r="92" spans="2:5" s="116" customFormat="1" x14ac:dyDescent="0.2">
      <c r="B92" s="137"/>
      <c r="C92" s="138"/>
      <c r="D92" s="135"/>
      <c r="E92" s="136"/>
    </row>
    <row r="93" spans="2:5" s="116" customFormat="1" x14ac:dyDescent="0.2">
      <c r="B93" s="135"/>
      <c r="C93" s="138"/>
      <c r="D93" s="135"/>
      <c r="E93" s="136"/>
    </row>
    <row r="94" spans="2:5" s="116" customFormat="1" x14ac:dyDescent="0.2">
      <c r="B94" s="135"/>
      <c r="C94" s="138"/>
      <c r="D94" s="135"/>
      <c r="E94" s="136"/>
    </row>
    <row r="95" spans="2:5" s="116" customFormat="1" x14ac:dyDescent="0.2">
      <c r="B95" s="135"/>
      <c r="C95" s="138"/>
      <c r="D95" s="135"/>
      <c r="E95" s="136"/>
    </row>
    <row r="96" spans="2:5" s="116" customFormat="1" x14ac:dyDescent="0.2">
      <c r="B96" s="125"/>
      <c r="D96" s="139"/>
      <c r="E96" s="136"/>
    </row>
    <row r="97" spans="2:5" s="116" customFormat="1" x14ac:dyDescent="0.2">
      <c r="B97" s="125"/>
      <c r="D97" s="139"/>
      <c r="E97" s="136"/>
    </row>
    <row r="98" spans="2:5" s="116" customFormat="1" x14ac:dyDescent="0.2">
      <c r="B98" s="125"/>
      <c r="D98" s="139"/>
      <c r="E98" s="136"/>
    </row>
    <row r="99" spans="2:5" s="116" customFormat="1" x14ac:dyDescent="0.2">
      <c r="B99" s="125"/>
      <c r="D99" s="139"/>
      <c r="E99" s="136"/>
    </row>
    <row r="100" spans="2:5" s="116" customFormat="1" x14ac:dyDescent="0.2">
      <c r="B100" s="125"/>
      <c r="D100" s="139"/>
      <c r="E100" s="136"/>
    </row>
    <row r="101" spans="2:5" s="116" customFormat="1" x14ac:dyDescent="0.2">
      <c r="B101" s="125"/>
      <c r="D101" s="139"/>
      <c r="E101" s="136"/>
    </row>
    <row r="102" spans="2:5" s="116" customFormat="1" x14ac:dyDescent="0.2">
      <c r="B102" s="125"/>
      <c r="D102" s="139"/>
      <c r="E102" s="136"/>
    </row>
    <row r="103" spans="2:5" s="116" customFormat="1" x14ac:dyDescent="0.2">
      <c r="B103" s="125"/>
      <c r="D103" s="139"/>
      <c r="E103" s="136"/>
    </row>
    <row r="104" spans="2:5" s="116" customFormat="1" x14ac:dyDescent="0.2">
      <c r="B104" s="125"/>
      <c r="D104" s="139"/>
      <c r="E104" s="136"/>
    </row>
    <row r="105" spans="2:5" s="116" customFormat="1" x14ac:dyDescent="0.2">
      <c r="B105" s="125"/>
      <c r="D105" s="139"/>
      <c r="E105" s="136"/>
    </row>
    <row r="106" spans="2:5" s="116" customFormat="1" x14ac:dyDescent="0.2">
      <c r="B106" s="125"/>
      <c r="D106" s="139"/>
      <c r="E106" s="136"/>
    </row>
    <row r="107" spans="2:5" s="116" customFormat="1" x14ac:dyDescent="0.2">
      <c r="B107" s="125"/>
      <c r="D107" s="139"/>
      <c r="E107" s="136"/>
    </row>
    <row r="108" spans="2:5" s="116" customFormat="1" x14ac:dyDescent="0.2">
      <c r="B108" s="125"/>
      <c r="D108" s="139"/>
      <c r="E108" s="136"/>
    </row>
    <row r="109" spans="2:5" s="116" customFormat="1" x14ac:dyDescent="0.2">
      <c r="B109" s="125"/>
      <c r="D109" s="139"/>
      <c r="E109" s="136"/>
    </row>
    <row r="110" spans="2:5" s="116" customFormat="1" x14ac:dyDescent="0.2">
      <c r="B110" s="125"/>
      <c r="D110" s="139"/>
      <c r="E110" s="136"/>
    </row>
    <row r="111" spans="2:5" s="116" customFormat="1" x14ac:dyDescent="0.2">
      <c r="B111" s="125"/>
      <c r="D111" s="139"/>
      <c r="E111" s="136"/>
    </row>
    <row r="112" spans="2:5" s="116" customFormat="1" x14ac:dyDescent="0.2">
      <c r="B112" s="125"/>
      <c r="D112" s="139"/>
      <c r="E112" s="136"/>
    </row>
    <row r="113" spans="2:5" s="116" customFormat="1" x14ac:dyDescent="0.2">
      <c r="B113" s="125"/>
      <c r="D113" s="139"/>
      <c r="E113" s="136"/>
    </row>
    <row r="114" spans="2:5" s="116" customFormat="1" x14ac:dyDescent="0.2">
      <c r="B114" s="125"/>
      <c r="D114" s="139"/>
      <c r="E114" s="136"/>
    </row>
    <row r="115" spans="2:5" s="116" customFormat="1" x14ac:dyDescent="0.2">
      <c r="B115" s="125"/>
      <c r="D115" s="139"/>
      <c r="E115" s="136"/>
    </row>
    <row r="116" spans="2:5" s="116" customFormat="1" x14ac:dyDescent="0.2">
      <c r="B116" s="125"/>
      <c r="D116" s="139"/>
      <c r="E116" s="136"/>
    </row>
    <row r="117" spans="2:5" s="116" customFormat="1" x14ac:dyDescent="0.2">
      <c r="B117" s="125"/>
      <c r="D117" s="139"/>
      <c r="E117" s="136"/>
    </row>
    <row r="118" spans="2:5" s="116" customFormat="1" x14ac:dyDescent="0.2">
      <c r="B118" s="125"/>
      <c r="D118" s="139"/>
      <c r="E118" s="136"/>
    </row>
    <row r="119" spans="2:5" s="116" customFormat="1" x14ac:dyDescent="0.2">
      <c r="B119" s="125"/>
      <c r="D119" s="139"/>
      <c r="E119" s="136"/>
    </row>
    <row r="120" spans="2:5" s="116" customFormat="1" x14ac:dyDescent="0.2">
      <c r="B120" s="125"/>
      <c r="D120" s="139"/>
      <c r="E120" s="136"/>
    </row>
    <row r="121" spans="2:5" s="116" customFormat="1" x14ac:dyDescent="0.2">
      <c r="B121" s="125"/>
      <c r="D121" s="139"/>
      <c r="E121" s="136"/>
    </row>
    <row r="122" spans="2:5" s="116" customFormat="1" x14ac:dyDescent="0.2">
      <c r="B122" s="125"/>
      <c r="D122" s="139"/>
      <c r="E122" s="136"/>
    </row>
    <row r="123" spans="2:5" s="116" customFormat="1" x14ac:dyDescent="0.2">
      <c r="B123" s="125"/>
      <c r="D123" s="139"/>
      <c r="E123" s="136"/>
    </row>
    <row r="124" spans="2:5" s="116" customFormat="1" x14ac:dyDescent="0.2">
      <c r="B124" s="125"/>
      <c r="D124" s="139"/>
      <c r="E124" s="136"/>
    </row>
    <row r="125" spans="2:5" s="116" customFormat="1" x14ac:dyDescent="0.2">
      <c r="B125" s="125"/>
      <c r="D125" s="139"/>
      <c r="E125" s="136"/>
    </row>
    <row r="126" spans="2:5" s="116" customFormat="1" x14ac:dyDescent="0.2">
      <c r="B126" s="125"/>
      <c r="D126" s="139"/>
      <c r="E126" s="136"/>
    </row>
    <row r="127" spans="2:5" s="116" customFormat="1" x14ac:dyDescent="0.2">
      <c r="B127" s="125"/>
      <c r="D127" s="139"/>
      <c r="E127" s="136"/>
    </row>
    <row r="128" spans="2:5" s="116" customFormat="1" x14ac:dyDescent="0.2">
      <c r="B128" s="125"/>
      <c r="D128" s="139"/>
      <c r="E128" s="136"/>
    </row>
    <row r="129" spans="2:5" s="116" customFormat="1" x14ac:dyDescent="0.2">
      <c r="B129" s="125"/>
      <c r="D129" s="139"/>
      <c r="E129" s="136"/>
    </row>
    <row r="130" spans="2:5" s="116" customFormat="1" x14ac:dyDescent="0.2">
      <c r="B130" s="125"/>
      <c r="D130" s="139"/>
      <c r="E130" s="136"/>
    </row>
    <row r="131" spans="2:5" s="116" customFormat="1" x14ac:dyDescent="0.2">
      <c r="B131" s="125"/>
      <c r="D131" s="139"/>
      <c r="E131" s="136"/>
    </row>
    <row r="132" spans="2:5" s="116" customFormat="1" x14ac:dyDescent="0.2">
      <c r="B132" s="125"/>
      <c r="D132" s="139"/>
      <c r="E132" s="136"/>
    </row>
    <row r="133" spans="2:5" s="116" customFormat="1" x14ac:dyDescent="0.2">
      <c r="B133" s="125"/>
      <c r="D133" s="139"/>
      <c r="E133" s="136"/>
    </row>
    <row r="134" spans="2:5" s="116" customFormat="1" x14ac:dyDescent="0.2">
      <c r="B134" s="125"/>
      <c r="D134" s="139"/>
      <c r="E134" s="136"/>
    </row>
    <row r="135" spans="2:5" s="116" customFormat="1" x14ac:dyDescent="0.2">
      <c r="B135" s="125"/>
      <c r="D135" s="139"/>
      <c r="E135" s="136"/>
    </row>
    <row r="136" spans="2:5" s="116" customFormat="1" x14ac:dyDescent="0.2">
      <c r="B136" s="125"/>
      <c r="D136" s="139"/>
      <c r="E136" s="136"/>
    </row>
    <row r="137" spans="2:5" s="116" customFormat="1" x14ac:dyDescent="0.2">
      <c r="B137" s="125"/>
      <c r="D137" s="139"/>
      <c r="E137" s="136"/>
    </row>
    <row r="138" spans="2:5" s="116" customFormat="1" x14ac:dyDescent="0.2">
      <c r="B138" s="125"/>
      <c r="D138" s="139"/>
      <c r="E138" s="136"/>
    </row>
    <row r="139" spans="2:5" s="116" customFormat="1" x14ac:dyDescent="0.2">
      <c r="B139" s="125"/>
      <c r="D139" s="139"/>
      <c r="E139" s="136"/>
    </row>
    <row r="140" spans="2:5" s="116" customFormat="1" x14ac:dyDescent="0.2">
      <c r="B140" s="125"/>
      <c r="D140" s="139"/>
      <c r="E140" s="136"/>
    </row>
    <row r="141" spans="2:5" s="116" customFormat="1" x14ac:dyDescent="0.2">
      <c r="B141" s="125"/>
      <c r="D141" s="139"/>
      <c r="E141" s="136"/>
    </row>
    <row r="142" spans="2:5" s="116" customFormat="1" x14ac:dyDescent="0.2">
      <c r="B142" s="125"/>
      <c r="D142" s="139"/>
      <c r="E142" s="136"/>
    </row>
    <row r="143" spans="2:5" s="116" customFormat="1" x14ac:dyDescent="0.2">
      <c r="B143" s="125"/>
      <c r="D143" s="139"/>
      <c r="E143" s="136"/>
    </row>
    <row r="144" spans="2:5" s="116" customFormat="1" x14ac:dyDescent="0.2">
      <c r="B144" s="125"/>
      <c r="D144" s="139"/>
      <c r="E144" s="136"/>
    </row>
    <row r="145" spans="1:38" s="116" customFormat="1" x14ac:dyDescent="0.2">
      <c r="D145" s="139"/>
      <c r="E145" s="136"/>
    </row>
    <row r="146" spans="1:38" s="116" customFormat="1" x14ac:dyDescent="0.2">
      <c r="D146" s="139"/>
      <c r="E146" s="136"/>
    </row>
    <row r="147" spans="1:38" s="116" customFormat="1" x14ac:dyDescent="0.2">
      <c r="D147" s="139"/>
      <c r="E147" s="136"/>
    </row>
    <row r="148" spans="1:38" s="116" customFormat="1" x14ac:dyDescent="0.2">
      <c r="D148" s="139"/>
      <c r="E148" s="136"/>
    </row>
    <row r="149" spans="1:38" s="116" customFormat="1" x14ac:dyDescent="0.2">
      <c r="D149" s="139"/>
      <c r="E149" s="136"/>
    </row>
    <row r="150" spans="1:38" s="116" customFormat="1" x14ac:dyDescent="0.2">
      <c r="D150" s="139"/>
      <c r="E150" s="136"/>
    </row>
    <row r="151" spans="1:38" s="116" customFormat="1" x14ac:dyDescent="0.2">
      <c r="D151" s="139"/>
      <c r="E151" s="136"/>
    </row>
    <row r="152" spans="1:38" s="116" customFormat="1" x14ac:dyDescent="0.2">
      <c r="D152" s="139"/>
      <c r="E152" s="136"/>
    </row>
    <row r="153" spans="1:38" s="116" customFormat="1" x14ac:dyDescent="0.2">
      <c r="D153" s="139"/>
      <c r="E153" s="136"/>
    </row>
    <row r="154" spans="1:38" s="116" customFormat="1" x14ac:dyDescent="0.2"/>
    <row r="155" spans="1:38" s="116" customFormat="1" x14ac:dyDescent="0.2"/>
    <row r="156" spans="1:38" s="116" customFormat="1" x14ac:dyDescent="0.2"/>
    <row r="157" spans="1:38" s="116" customFormat="1" x14ac:dyDescent="0.2"/>
    <row r="158" spans="1:38" s="127" customFormat="1" x14ac:dyDescent="0.2"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</row>
    <row r="159" spans="1:38" s="140" customForma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15"/>
      <c r="N159" s="115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s="140" customFormat="1" x14ac:dyDescent="0.2">
      <c r="M160" s="115"/>
      <c r="N160" s="115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</row>
    <row r="161" spans="1:38" s="140" customFormat="1" x14ac:dyDescent="0.2">
      <c r="M161" s="115"/>
      <c r="N161" s="115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</row>
    <row r="162" spans="1:38" s="140" customFormat="1" x14ac:dyDescent="0.2">
      <c r="M162" s="115"/>
      <c r="N162" s="115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</row>
    <row r="163" spans="1:38" s="140" customFormat="1" x14ac:dyDescent="0.2">
      <c r="M163" s="115"/>
      <c r="N163" s="115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</row>
    <row r="164" spans="1:38" s="140" customFormat="1" x14ac:dyDescent="0.2">
      <c r="M164" s="115"/>
      <c r="N164" s="115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</row>
    <row r="165" spans="1:38" s="140" customFormat="1" x14ac:dyDescent="0.2">
      <c r="M165" s="115"/>
      <c r="N165" s="115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</row>
    <row r="166" spans="1:38" s="140" customFormat="1" x14ac:dyDescent="0.2">
      <c r="M166" s="115"/>
      <c r="N166" s="115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</row>
    <row r="167" spans="1:38" s="140" customFormat="1" x14ac:dyDescent="0.2">
      <c r="M167" s="115"/>
      <c r="N167" s="115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</row>
    <row r="168" spans="1:38" s="140" customFormat="1" x14ac:dyDescent="0.2">
      <c r="M168" s="115"/>
      <c r="N168" s="115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</row>
    <row r="169" spans="1:38" s="140" customFormat="1" x14ac:dyDescent="0.2">
      <c r="M169" s="115"/>
      <c r="N169" s="115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</row>
    <row r="170" spans="1:38" s="140" customFormat="1" x14ac:dyDescent="0.2">
      <c r="M170" s="115"/>
      <c r="N170" s="115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</row>
    <row r="171" spans="1:38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7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7" customWidth="1"/>
    <col min="2" max="2" width="19.28515625" style="117" customWidth="1"/>
    <col min="3" max="8" width="10.42578125" style="117" customWidth="1"/>
    <col min="9" max="11" width="11.5703125" style="117" customWidth="1"/>
    <col min="12" max="12" width="1.85546875" style="117" customWidth="1"/>
    <col min="13" max="13" width="11.42578125" style="115"/>
    <col min="14" max="14" width="11.42578125" style="115" customWidth="1"/>
    <col min="15" max="28" width="11.42578125" style="116"/>
    <col min="29" max="38" width="11.42578125" style="127"/>
    <col min="39" max="16384" width="11.42578125" style="117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</row>
    <row r="4" spans="1:38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1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</row>
    <row r="5" spans="1:38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1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</row>
    <row r="6" spans="1:38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1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</row>
    <row r="7" spans="1:38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1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38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1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</row>
    <row r="9" spans="1:38" ht="14.25" x14ac:dyDescent="0.2">
      <c r="A9" s="118"/>
      <c r="B9" s="119"/>
      <c r="C9" s="384" t="s">
        <v>148</v>
      </c>
      <c r="D9" s="384"/>
      <c r="E9" s="384"/>
      <c r="F9" s="384"/>
      <c r="G9" s="384"/>
      <c r="H9" s="384"/>
      <c r="I9" s="384"/>
      <c r="J9" s="384"/>
      <c r="K9" s="384"/>
      <c r="L9" s="121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x14ac:dyDescent="0.2">
      <c r="A10" s="118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121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38" x14ac:dyDescent="0.2">
      <c r="A11" s="118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121"/>
      <c r="O11" s="122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</row>
    <row r="12" spans="1:38" x14ac:dyDescent="0.2">
      <c r="A12" s="118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1"/>
      <c r="M12" s="7"/>
      <c r="N12" s="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3" spans="1:38" ht="15.75" customHeight="1" x14ac:dyDescent="0.2">
      <c r="A13" s="118"/>
      <c r="B13" s="34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12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</row>
    <row r="14" spans="1:38" x14ac:dyDescent="0.2">
      <c r="A14" s="118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121"/>
      <c r="O14" s="123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</row>
    <row r="15" spans="1:38" ht="9.75" customHeight="1" x14ac:dyDescent="0.2">
      <c r="A15" s="118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pans="1:38" x14ac:dyDescent="0.2">
      <c r="A16" s="118"/>
      <c r="B16" s="44" t="s">
        <v>31</v>
      </c>
      <c r="C16" s="282">
        <f t="shared" ref="C16:H16" si="0">SUM(C17:C35)</f>
        <v>46445</v>
      </c>
      <c r="D16" s="282">
        <f t="shared" si="0"/>
        <v>39404</v>
      </c>
      <c r="E16" s="282">
        <f>SUM(E17:E35)</f>
        <v>19411</v>
      </c>
      <c r="F16" s="282">
        <f t="shared" si="0"/>
        <v>15589</v>
      </c>
      <c r="G16" s="282">
        <f t="shared" si="0"/>
        <v>45150</v>
      </c>
      <c r="H16" s="282">
        <f t="shared" si="0"/>
        <v>55886</v>
      </c>
      <c r="I16" s="289">
        <f>IF(OR(OR(H16=0,G16=0),H16=""),"",(H16/G16-1)*100)</f>
        <v>23.778516057585829</v>
      </c>
      <c r="J16" s="289">
        <f>IF(OR(OR(H16=0,G16=0),H16=""),"",H16/G16*100)</f>
        <v>123.77851605758583</v>
      </c>
      <c r="K16" s="289">
        <f>IF(OR(OR(F16=0,G16=0),G16=""),"",(G16/F16-1)*100)</f>
        <v>189.62730130220029</v>
      </c>
      <c r="L16" s="121"/>
      <c r="M16" s="124"/>
      <c r="O16" s="125"/>
      <c r="P16" s="125"/>
      <c r="Q16" s="125"/>
      <c r="R16" s="125"/>
      <c r="S16" s="125"/>
      <c r="T16" s="125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</row>
    <row r="17" spans="1:38" x14ac:dyDescent="0.2">
      <c r="A17" s="118"/>
      <c r="B17" s="126" t="s">
        <v>26</v>
      </c>
      <c r="C17" s="50">
        <v>2183</v>
      </c>
      <c r="D17" s="50">
        <v>0</v>
      </c>
      <c r="E17" s="50">
        <v>0</v>
      </c>
      <c r="F17" s="50">
        <v>0</v>
      </c>
      <c r="G17" s="50">
        <v>1080</v>
      </c>
      <c r="H17" s="290">
        <v>298</v>
      </c>
      <c r="I17" s="52">
        <v>-72.407407407407405</v>
      </c>
      <c r="J17" s="52">
        <v>27.592592592592592</v>
      </c>
      <c r="K17" s="52" t="s">
        <v>6</v>
      </c>
      <c r="L17" s="121"/>
      <c r="M17" s="124"/>
      <c r="O17" s="125"/>
      <c r="P17" s="125"/>
      <c r="Q17" s="125"/>
      <c r="R17" s="125"/>
      <c r="S17" s="125"/>
      <c r="T17" s="125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</row>
    <row r="18" spans="1:38" x14ac:dyDescent="0.2">
      <c r="A18" s="118"/>
      <c r="B18" s="126" t="s">
        <v>23</v>
      </c>
      <c r="C18" s="50">
        <v>4767</v>
      </c>
      <c r="D18" s="50">
        <v>2493</v>
      </c>
      <c r="E18" s="50">
        <v>2032</v>
      </c>
      <c r="F18" s="50">
        <v>1726</v>
      </c>
      <c r="G18" s="50">
        <v>1554</v>
      </c>
      <c r="H18" s="290">
        <v>1054</v>
      </c>
      <c r="I18" s="52">
        <v>-32.175032175032172</v>
      </c>
      <c r="J18" s="52">
        <v>67.824967824967828</v>
      </c>
      <c r="K18" s="52">
        <v>-9.9652375434530764</v>
      </c>
      <c r="L18" s="121"/>
      <c r="M18" s="124"/>
      <c r="O18" s="125"/>
      <c r="P18" s="125"/>
      <c r="Q18" s="125"/>
      <c r="R18" s="125"/>
      <c r="S18" s="125"/>
      <c r="T18" s="125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</row>
    <row r="19" spans="1:38" x14ac:dyDescent="0.2">
      <c r="A19" s="118"/>
      <c r="B19" s="126" t="s">
        <v>18</v>
      </c>
      <c r="C19" s="50">
        <v>605</v>
      </c>
      <c r="D19" s="50">
        <v>737</v>
      </c>
      <c r="E19" s="50">
        <v>0</v>
      </c>
      <c r="F19" s="50">
        <v>660</v>
      </c>
      <c r="G19" s="50">
        <v>0</v>
      </c>
      <c r="H19" s="290">
        <v>90</v>
      </c>
      <c r="I19" s="52" t="s">
        <v>6</v>
      </c>
      <c r="J19" s="52" t="s">
        <v>6</v>
      </c>
      <c r="K19" s="52" t="s">
        <v>6</v>
      </c>
      <c r="L19" s="121"/>
      <c r="M19" s="124"/>
      <c r="O19" s="125"/>
      <c r="P19" s="125"/>
      <c r="Q19" s="125"/>
      <c r="R19" s="125"/>
      <c r="S19" s="125"/>
      <c r="T19" s="125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</row>
    <row r="20" spans="1:38" x14ac:dyDescent="0.2">
      <c r="A20" s="118"/>
      <c r="B20" s="126" t="s">
        <v>13</v>
      </c>
      <c r="C20" s="50">
        <v>0</v>
      </c>
      <c r="D20" s="50">
        <v>619</v>
      </c>
      <c r="E20" s="50">
        <v>0</v>
      </c>
      <c r="F20" s="50">
        <v>0</v>
      </c>
      <c r="G20" s="50">
        <v>0</v>
      </c>
      <c r="H20" s="290">
        <v>0</v>
      </c>
      <c r="I20" s="52" t="s">
        <v>6</v>
      </c>
      <c r="J20" s="52" t="s">
        <v>6</v>
      </c>
      <c r="K20" s="52" t="s">
        <v>6</v>
      </c>
      <c r="L20" s="121"/>
      <c r="M20" s="124"/>
      <c r="O20" s="125"/>
      <c r="P20" s="125"/>
      <c r="Q20" s="125"/>
      <c r="R20" s="125"/>
      <c r="S20" s="125"/>
      <c r="T20" s="125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x14ac:dyDescent="0.2">
      <c r="A21" s="118"/>
      <c r="B21" s="126" t="s">
        <v>30</v>
      </c>
      <c r="C21" s="50">
        <v>125</v>
      </c>
      <c r="D21" s="50">
        <v>361</v>
      </c>
      <c r="E21" s="50">
        <v>0</v>
      </c>
      <c r="F21" s="50">
        <v>220</v>
      </c>
      <c r="G21" s="50">
        <v>594</v>
      </c>
      <c r="H21" s="290">
        <v>752</v>
      </c>
      <c r="I21" s="52">
        <v>26.599326599326602</v>
      </c>
      <c r="J21" s="52">
        <v>126.5993265993266</v>
      </c>
      <c r="K21" s="52">
        <v>170.00000000000003</v>
      </c>
      <c r="L21" s="121"/>
      <c r="M21" s="124"/>
      <c r="O21" s="125"/>
      <c r="P21" s="125"/>
      <c r="Q21" s="125"/>
      <c r="R21" s="125"/>
      <c r="S21" s="125"/>
      <c r="T21" s="125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</row>
    <row r="22" spans="1:38" x14ac:dyDescent="0.2">
      <c r="A22" s="118"/>
      <c r="B22" s="126" t="s">
        <v>21</v>
      </c>
      <c r="C22" s="50">
        <v>1584</v>
      </c>
      <c r="D22" s="50">
        <v>2634</v>
      </c>
      <c r="E22" s="50">
        <v>756</v>
      </c>
      <c r="F22" s="50">
        <v>1051</v>
      </c>
      <c r="G22" s="50">
        <v>1445</v>
      </c>
      <c r="H22" s="290">
        <v>2667</v>
      </c>
      <c r="I22" s="52">
        <v>84.567474048442918</v>
      </c>
      <c r="J22" s="52">
        <v>184.5674740484429</v>
      </c>
      <c r="K22" s="52">
        <v>37.488106565176025</v>
      </c>
      <c r="L22" s="121"/>
      <c r="M22" s="124"/>
      <c r="O22" s="125"/>
      <c r="P22" s="125"/>
      <c r="Q22" s="125"/>
      <c r="R22" s="125"/>
      <c r="S22" s="125"/>
      <c r="T22" s="125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3" spans="1:38" x14ac:dyDescent="0.2">
      <c r="A23" s="118"/>
      <c r="B23" s="126" t="s">
        <v>20</v>
      </c>
      <c r="C23" s="50">
        <v>7534</v>
      </c>
      <c r="D23" s="50">
        <v>15967</v>
      </c>
      <c r="E23" s="50">
        <v>11888</v>
      </c>
      <c r="F23" s="50">
        <v>1877</v>
      </c>
      <c r="G23" s="50">
        <v>1855</v>
      </c>
      <c r="H23" s="290">
        <v>4954</v>
      </c>
      <c r="I23" s="52">
        <v>167.0619946091644</v>
      </c>
      <c r="J23" s="52">
        <v>267.0619946091644</v>
      </c>
      <c r="K23" s="52">
        <v>-1.1720831113478991</v>
      </c>
      <c r="L23" s="121"/>
      <c r="M23" s="124"/>
      <c r="O23" s="125"/>
      <c r="P23" s="125"/>
      <c r="Q23" s="125"/>
      <c r="R23" s="125"/>
      <c r="S23" s="125"/>
      <c r="T23" s="125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</row>
    <row r="24" spans="1:38" x14ac:dyDescent="0.2">
      <c r="A24" s="118"/>
      <c r="B24" s="126" t="s">
        <v>19</v>
      </c>
      <c r="C24" s="50">
        <v>1262</v>
      </c>
      <c r="D24" s="50">
        <v>1053</v>
      </c>
      <c r="E24" s="50">
        <v>0</v>
      </c>
      <c r="F24" s="50">
        <v>1792</v>
      </c>
      <c r="G24" s="50">
        <v>1995</v>
      </c>
      <c r="H24" s="290">
        <v>2276</v>
      </c>
      <c r="I24" s="52">
        <v>14.085213032581457</v>
      </c>
      <c r="J24" s="52">
        <v>114.08521303258145</v>
      </c>
      <c r="K24" s="52">
        <v>11.328125</v>
      </c>
      <c r="L24" s="121"/>
      <c r="M24" s="124"/>
      <c r="O24" s="125"/>
      <c r="P24" s="125"/>
      <c r="Q24" s="125"/>
      <c r="R24" s="125"/>
      <c r="S24" s="125"/>
      <c r="T24" s="125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</row>
    <row r="25" spans="1:38" x14ac:dyDescent="0.2">
      <c r="A25" s="118"/>
      <c r="B25" s="126" t="s">
        <v>25</v>
      </c>
      <c r="C25" s="50">
        <v>240</v>
      </c>
      <c r="D25" s="50">
        <v>1950</v>
      </c>
      <c r="E25" s="50">
        <v>1853</v>
      </c>
      <c r="F25" s="50">
        <v>226</v>
      </c>
      <c r="G25" s="50">
        <v>6369</v>
      </c>
      <c r="H25" s="290">
        <v>12151</v>
      </c>
      <c r="I25" s="52">
        <v>90.783482493327057</v>
      </c>
      <c r="J25" s="52">
        <v>190.78348249332706</v>
      </c>
      <c r="K25" s="52">
        <v>2718.141592920354</v>
      </c>
      <c r="L25" s="121"/>
      <c r="M25" s="124"/>
      <c r="O25" s="125"/>
      <c r="P25" s="125"/>
      <c r="Q25" s="125"/>
      <c r="R25" s="87"/>
      <c r="S25" s="125"/>
      <c r="T25" s="125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</row>
    <row r="26" spans="1:38" x14ac:dyDescent="0.2">
      <c r="A26" s="118"/>
      <c r="B26" s="126" t="s">
        <v>27</v>
      </c>
      <c r="C26" s="50">
        <v>3307</v>
      </c>
      <c r="D26" s="50">
        <v>3430</v>
      </c>
      <c r="E26" s="50">
        <v>258</v>
      </c>
      <c r="F26" s="50">
        <v>2662</v>
      </c>
      <c r="G26" s="50">
        <v>7528</v>
      </c>
      <c r="H26" s="290">
        <v>11351</v>
      </c>
      <c r="I26" s="52">
        <v>50.783740701381518</v>
      </c>
      <c r="J26" s="52">
        <v>150.78374070138153</v>
      </c>
      <c r="K26" s="52">
        <v>182.79489105935386</v>
      </c>
      <c r="L26" s="121"/>
      <c r="M26" s="124"/>
      <c r="O26" s="125"/>
      <c r="P26" s="125"/>
      <c r="Q26" s="125"/>
      <c r="R26" s="125"/>
      <c r="S26" s="125"/>
      <c r="T26" s="125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</row>
    <row r="27" spans="1:38" x14ac:dyDescent="0.2">
      <c r="A27" s="118"/>
      <c r="B27" s="126" t="s">
        <v>29</v>
      </c>
      <c r="C27" s="50">
        <v>1519</v>
      </c>
      <c r="D27" s="50">
        <v>75</v>
      </c>
      <c r="E27" s="50">
        <v>0</v>
      </c>
      <c r="F27" s="50">
        <v>0</v>
      </c>
      <c r="G27" s="50">
        <v>185</v>
      </c>
      <c r="H27" s="290">
        <v>770</v>
      </c>
      <c r="I27" s="52">
        <v>316.21621621621625</v>
      </c>
      <c r="J27" s="52">
        <v>416.21621621621625</v>
      </c>
      <c r="K27" s="52" t="s">
        <v>6</v>
      </c>
      <c r="L27" s="121"/>
      <c r="M27" s="124"/>
      <c r="O27" s="125"/>
      <c r="P27" s="125"/>
      <c r="Q27" s="125"/>
      <c r="R27" s="125"/>
      <c r="S27" s="125"/>
      <c r="T27" s="125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1:38" x14ac:dyDescent="0.2">
      <c r="A28" s="118"/>
      <c r="B28" s="126" t="s">
        <v>15</v>
      </c>
      <c r="C28" s="50">
        <v>1360</v>
      </c>
      <c r="D28" s="50">
        <v>756</v>
      </c>
      <c r="E28" s="50">
        <v>0</v>
      </c>
      <c r="F28" s="50">
        <v>590</v>
      </c>
      <c r="G28" s="50">
        <v>793</v>
      </c>
      <c r="H28" s="290">
        <v>602</v>
      </c>
      <c r="I28" s="52">
        <v>-24.085750315258515</v>
      </c>
      <c r="J28" s="52">
        <v>75.914249684741492</v>
      </c>
      <c r="K28" s="52">
        <v>34.406779661016948</v>
      </c>
      <c r="L28" s="121"/>
      <c r="M28" s="124"/>
      <c r="O28" s="125"/>
      <c r="P28" s="125"/>
      <c r="Q28" s="125"/>
      <c r="R28" s="125"/>
      <c r="S28" s="125"/>
      <c r="T28" s="125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</row>
    <row r="29" spans="1:38" x14ac:dyDescent="0.2">
      <c r="A29" s="118"/>
      <c r="B29" s="126" t="s">
        <v>203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290">
        <v>0</v>
      </c>
      <c r="I29" s="52" t="s">
        <v>6</v>
      </c>
      <c r="J29" s="52" t="s">
        <v>6</v>
      </c>
      <c r="K29" s="52" t="s">
        <v>6</v>
      </c>
      <c r="L29" s="121"/>
      <c r="M29" s="124"/>
      <c r="O29" s="125"/>
      <c r="P29" s="125"/>
      <c r="Q29" s="125"/>
      <c r="R29" s="125"/>
      <c r="S29" s="125"/>
      <c r="T29" s="125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</row>
    <row r="30" spans="1:38" x14ac:dyDescent="0.2">
      <c r="A30" s="118"/>
      <c r="B30" s="126" t="s">
        <v>22</v>
      </c>
      <c r="C30" s="50">
        <v>1308</v>
      </c>
      <c r="D30" s="50">
        <v>1367</v>
      </c>
      <c r="E30" s="50">
        <v>0</v>
      </c>
      <c r="F30" s="50">
        <v>1090</v>
      </c>
      <c r="G30" s="50">
        <v>7964</v>
      </c>
      <c r="H30" s="290">
        <v>1057</v>
      </c>
      <c r="I30" s="52">
        <v>-86.727774987443496</v>
      </c>
      <c r="J30" s="52">
        <v>13.272225012556504</v>
      </c>
      <c r="K30" s="52">
        <v>630.64220183486236</v>
      </c>
      <c r="L30" s="121"/>
      <c r="M30" s="124"/>
      <c r="O30" s="125"/>
      <c r="P30" s="125"/>
      <c r="Q30" s="125"/>
      <c r="R30" s="125"/>
      <c r="S30" s="125"/>
      <c r="T30" s="125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</row>
    <row r="31" spans="1:38" x14ac:dyDescent="0.2">
      <c r="A31" s="118"/>
      <c r="B31" s="126" t="s">
        <v>24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290">
        <v>0</v>
      </c>
      <c r="I31" s="52" t="s">
        <v>6</v>
      </c>
      <c r="J31" s="52" t="s">
        <v>6</v>
      </c>
      <c r="K31" s="52" t="s">
        <v>6</v>
      </c>
      <c r="L31" s="121"/>
      <c r="M31" s="124"/>
      <c r="O31" s="125"/>
      <c r="P31" s="125"/>
      <c r="Q31" s="125"/>
      <c r="R31" s="125"/>
      <c r="S31" s="125"/>
      <c r="T31" s="12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</row>
    <row r="32" spans="1:38" x14ac:dyDescent="0.2">
      <c r="A32" s="118"/>
      <c r="B32" s="126" t="s">
        <v>17</v>
      </c>
      <c r="C32" s="50">
        <v>305</v>
      </c>
      <c r="D32" s="50">
        <v>0</v>
      </c>
      <c r="E32" s="50">
        <v>0</v>
      </c>
      <c r="F32" s="50">
        <v>0</v>
      </c>
      <c r="G32" s="50">
        <v>857</v>
      </c>
      <c r="H32" s="290">
        <v>950</v>
      </c>
      <c r="I32" s="52">
        <v>10.851808634772464</v>
      </c>
      <c r="J32" s="52">
        <v>110.85180863477247</v>
      </c>
      <c r="K32" s="52" t="s">
        <v>6</v>
      </c>
      <c r="L32" s="121"/>
      <c r="M32" s="124"/>
      <c r="O32" s="125"/>
      <c r="P32" s="125"/>
      <c r="Q32" s="125"/>
      <c r="R32" s="125"/>
      <c r="S32" s="125"/>
      <c r="T32" s="12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</row>
    <row r="33" spans="1:38" x14ac:dyDescent="0.2">
      <c r="A33" s="118"/>
      <c r="B33" s="126" t="s">
        <v>12</v>
      </c>
      <c r="C33" s="50">
        <v>3054</v>
      </c>
      <c r="D33" s="50">
        <v>1431</v>
      </c>
      <c r="E33" s="50">
        <v>436</v>
      </c>
      <c r="F33" s="50">
        <v>278</v>
      </c>
      <c r="G33" s="50">
        <v>676</v>
      </c>
      <c r="H33" s="290">
        <v>1960</v>
      </c>
      <c r="I33" s="52">
        <v>189.94082840236689</v>
      </c>
      <c r="J33" s="52">
        <v>289.94082840236689</v>
      </c>
      <c r="K33" s="52">
        <v>143.16546762589928</v>
      </c>
      <c r="L33" s="121"/>
      <c r="O33" s="125"/>
      <c r="P33" s="125"/>
      <c r="Q33" s="125"/>
      <c r="R33" s="125"/>
      <c r="S33" s="125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</row>
    <row r="34" spans="1:38" ht="15" customHeight="1" x14ac:dyDescent="0.2">
      <c r="A34" s="118"/>
      <c r="B34" s="126" t="s">
        <v>16</v>
      </c>
      <c r="C34" s="50">
        <v>72</v>
      </c>
      <c r="D34" s="50">
        <v>0</v>
      </c>
      <c r="E34" s="50">
        <v>0</v>
      </c>
      <c r="F34" s="50">
        <v>559</v>
      </c>
      <c r="G34" s="50">
        <v>340</v>
      </c>
      <c r="H34" s="290">
        <v>290</v>
      </c>
      <c r="I34" s="52">
        <v>-14.705882352941179</v>
      </c>
      <c r="J34" s="52">
        <v>85.294117647058826</v>
      </c>
      <c r="K34" s="52">
        <v>-39.177101967799643</v>
      </c>
      <c r="L34" s="121"/>
    </row>
    <row r="35" spans="1:38" x14ac:dyDescent="0.2">
      <c r="A35" s="118"/>
      <c r="B35" s="55" t="s">
        <v>208</v>
      </c>
      <c r="C35" s="50">
        <v>17220</v>
      </c>
      <c r="D35" s="50">
        <v>6531</v>
      </c>
      <c r="E35" s="50">
        <v>2188</v>
      </c>
      <c r="F35" s="50">
        <v>2858</v>
      </c>
      <c r="G35" s="50">
        <v>11915</v>
      </c>
      <c r="H35" s="290">
        <v>14664</v>
      </c>
      <c r="I35" s="52">
        <v>23.071758287872424</v>
      </c>
      <c r="J35" s="52">
        <v>123.07175828787243</v>
      </c>
      <c r="K35" s="52">
        <v>316.89993002099374</v>
      </c>
      <c r="L35" s="121"/>
      <c r="M35" s="124"/>
      <c r="O35" s="125"/>
      <c r="P35" s="125"/>
      <c r="Q35" s="125"/>
      <c r="R35" s="125"/>
      <c r="S35" s="125"/>
      <c r="T35" s="125"/>
    </row>
    <row r="36" spans="1:38" ht="9.75" customHeight="1" x14ac:dyDescent="0.2">
      <c r="A36" s="118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121"/>
    </row>
    <row r="37" spans="1:38" s="127" customFormat="1" x14ac:dyDescent="0.2">
      <c r="A37" s="118"/>
      <c r="B37" s="41" t="s">
        <v>3</v>
      </c>
      <c r="C37" s="59"/>
      <c r="D37" s="60">
        <f>IF(OR(OR(D16=0,C16=0),D16=""),"",(D16/C16-1)*100)</f>
        <v>-15.159866508773822</v>
      </c>
      <c r="E37" s="60">
        <f>IF(OR(OR(E16=0,D16=0),E16=""),"",(E16/D16-1)*100)</f>
        <v>-50.738503705207592</v>
      </c>
      <c r="F37" s="60">
        <f>IF(OR(OR(F16=0,E16=0),F16=""),"",(F16/E16-1)*100)</f>
        <v>-19.689866570501259</v>
      </c>
      <c r="G37" s="60">
        <f>IF(OR(OR(G16=0,F16=0),G16=""),"",(G16/F16-1)*100)</f>
        <v>189.62730130220029</v>
      </c>
      <c r="H37" s="291">
        <f>IF(OR(OR(H16=0,G16=0),H16=""),"",(H16/G16-1)*100)</f>
        <v>23.778516057585829</v>
      </c>
      <c r="I37" s="62"/>
      <c r="J37" s="62"/>
      <c r="K37" s="62"/>
      <c r="L37" s="121"/>
      <c r="M37" s="115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38" s="127" customFormat="1" ht="14.25" customHeight="1" x14ac:dyDescent="0.2">
      <c r="A38" s="118"/>
      <c r="B38" s="34"/>
      <c r="C38" s="64"/>
      <c r="D38" s="64"/>
      <c r="E38" s="64"/>
      <c r="F38" s="64"/>
      <c r="G38" s="64"/>
      <c r="H38" s="64"/>
      <c r="I38" s="62"/>
      <c r="J38" s="62"/>
      <c r="K38" s="62"/>
      <c r="L38" s="121"/>
      <c r="M38" s="11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38" s="110" customFormat="1" ht="12.75" customHeight="1" x14ac:dyDescent="0.2">
      <c r="A39" s="108"/>
      <c r="B39" s="44" t="s">
        <v>68</v>
      </c>
      <c r="C39" s="282">
        <f t="shared" ref="C39:H39" si="1">SUM(C40:C51)</f>
        <v>159112</v>
      </c>
      <c r="D39" s="282">
        <f t="shared" si="1"/>
        <v>146838</v>
      </c>
      <c r="E39" s="282">
        <f t="shared" si="1"/>
        <v>84662</v>
      </c>
      <c r="F39" s="282">
        <f t="shared" si="1"/>
        <v>161196</v>
      </c>
      <c r="G39" s="292">
        <f t="shared" si="1"/>
        <v>207150</v>
      </c>
      <c r="H39" s="287">
        <f t="shared" si="1"/>
        <v>228958</v>
      </c>
      <c r="I39" s="294">
        <f>IF(OR(OR(H39=0,G39=0),H39=""),"",(H39/G39-1)*100)</f>
        <v>10.527636978035249</v>
      </c>
      <c r="J39" s="289">
        <f>IF(OR(OR(H39=0,G39=0),H39=""),"",H39/G39*100)</f>
        <v>110.52763697803525</v>
      </c>
      <c r="K39" s="289">
        <f>IF(OR(OR(F39=0,G39=0),G39=""),"",(G39/F39-1)*100)</f>
        <v>28.508151567036411</v>
      </c>
      <c r="L39" s="109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7" customFormat="1" ht="12.75" customHeight="1" x14ac:dyDescent="0.2">
      <c r="A40" s="118"/>
      <c r="B40" s="219" t="s">
        <v>55</v>
      </c>
      <c r="C40" s="50">
        <v>0</v>
      </c>
      <c r="D40" s="50">
        <v>0</v>
      </c>
      <c r="E40" s="50">
        <v>0</v>
      </c>
      <c r="F40" s="50">
        <v>0</v>
      </c>
      <c r="G40" s="293">
        <v>0</v>
      </c>
      <c r="H40" s="296">
        <v>0</v>
      </c>
      <c r="I40" s="295" t="s">
        <v>6</v>
      </c>
      <c r="J40" s="52" t="s">
        <v>6</v>
      </c>
      <c r="K40" s="52" t="s">
        <v>6</v>
      </c>
      <c r="L40" s="121"/>
      <c r="M40" s="115"/>
      <c r="N40" s="115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38" s="127" customFormat="1" ht="12.75" customHeight="1" x14ac:dyDescent="0.2">
      <c r="A41" s="118"/>
      <c r="B41" s="219" t="s">
        <v>56</v>
      </c>
      <c r="C41" s="50">
        <v>1563</v>
      </c>
      <c r="D41" s="50">
        <v>0</v>
      </c>
      <c r="E41" s="50">
        <v>0</v>
      </c>
      <c r="F41" s="50">
        <v>0</v>
      </c>
      <c r="G41" s="293">
        <v>1809</v>
      </c>
      <c r="H41" s="296">
        <v>1809</v>
      </c>
      <c r="I41" s="295">
        <v>0</v>
      </c>
      <c r="J41" s="52">
        <v>100</v>
      </c>
      <c r="K41" s="52" t="s">
        <v>6</v>
      </c>
      <c r="L41" s="121"/>
      <c r="M41" s="115"/>
      <c r="N41" s="11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38" s="127" customFormat="1" ht="12.75" customHeight="1" x14ac:dyDescent="0.2">
      <c r="A42" s="118"/>
      <c r="B42" s="219" t="s">
        <v>57</v>
      </c>
      <c r="C42" s="50">
        <v>80284</v>
      </c>
      <c r="D42" s="50">
        <v>82322</v>
      </c>
      <c r="E42" s="50">
        <v>40322</v>
      </c>
      <c r="F42" s="50">
        <v>42900</v>
      </c>
      <c r="G42" s="293">
        <v>94870</v>
      </c>
      <c r="H42" s="296">
        <v>161556</v>
      </c>
      <c r="I42" s="295">
        <v>70.291978496890479</v>
      </c>
      <c r="J42" s="52">
        <v>170.29197849689049</v>
      </c>
      <c r="K42" s="52">
        <v>121.14219114219114</v>
      </c>
      <c r="L42" s="121"/>
      <c r="M42" s="115"/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38" s="127" customFormat="1" ht="12.75" customHeight="1" x14ac:dyDescent="0.2">
      <c r="A43" s="118"/>
      <c r="B43" s="219" t="s">
        <v>58</v>
      </c>
      <c r="C43" s="50">
        <v>0</v>
      </c>
      <c r="D43" s="50">
        <v>0</v>
      </c>
      <c r="E43" s="50">
        <v>0</v>
      </c>
      <c r="F43" s="50">
        <v>0</v>
      </c>
      <c r="G43" s="293">
        <v>0</v>
      </c>
      <c r="H43" s="296">
        <v>0</v>
      </c>
      <c r="I43" s="295" t="s">
        <v>6</v>
      </c>
      <c r="J43" s="52" t="s">
        <v>6</v>
      </c>
      <c r="K43" s="52" t="s">
        <v>6</v>
      </c>
      <c r="L43" s="121"/>
      <c r="M43" s="115"/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38" s="127" customFormat="1" ht="12.75" customHeight="1" x14ac:dyDescent="0.2">
      <c r="A44" s="118"/>
      <c r="B44" s="219" t="s">
        <v>59</v>
      </c>
      <c r="C44" s="50">
        <v>12210</v>
      </c>
      <c r="D44" s="50">
        <v>41107</v>
      </c>
      <c r="E44" s="50">
        <v>39413</v>
      </c>
      <c r="F44" s="50">
        <v>99922</v>
      </c>
      <c r="G44" s="293">
        <v>103086</v>
      </c>
      <c r="H44" s="296">
        <v>44422</v>
      </c>
      <c r="I44" s="295">
        <v>-56.907824534854392</v>
      </c>
      <c r="J44" s="52">
        <v>43.092175465145601</v>
      </c>
      <c r="K44" s="52">
        <v>3.1664698464802576</v>
      </c>
      <c r="L44" s="121"/>
      <c r="M44" s="115"/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38" s="127" customFormat="1" ht="12.75" customHeight="1" x14ac:dyDescent="0.2">
      <c r="A45" s="118"/>
      <c r="B45" s="219" t="s">
        <v>60</v>
      </c>
      <c r="C45" s="50">
        <v>679</v>
      </c>
      <c r="D45" s="50">
        <v>1578</v>
      </c>
      <c r="E45" s="50">
        <v>190</v>
      </c>
      <c r="F45" s="50">
        <v>300</v>
      </c>
      <c r="G45" s="293">
        <v>425</v>
      </c>
      <c r="H45" s="296">
        <v>406</v>
      </c>
      <c r="I45" s="295">
        <v>-4.4705882352941151</v>
      </c>
      <c r="J45" s="52">
        <v>95.529411764705884</v>
      </c>
      <c r="K45" s="52">
        <v>41.666666666666671</v>
      </c>
      <c r="L45" s="121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38" s="127" customFormat="1" ht="12.75" customHeight="1" x14ac:dyDescent="0.2">
      <c r="A46" s="118"/>
      <c r="B46" s="219" t="s">
        <v>61</v>
      </c>
      <c r="C46" s="50">
        <v>0</v>
      </c>
      <c r="D46" s="50">
        <v>0</v>
      </c>
      <c r="E46" s="50">
        <v>0</v>
      </c>
      <c r="F46" s="50">
        <v>0</v>
      </c>
      <c r="G46" s="293">
        <v>0</v>
      </c>
      <c r="H46" s="296">
        <v>0</v>
      </c>
      <c r="I46" s="295" t="s">
        <v>6</v>
      </c>
      <c r="J46" s="52" t="s">
        <v>6</v>
      </c>
      <c r="K46" s="52" t="s">
        <v>6</v>
      </c>
      <c r="L46" s="121"/>
      <c r="M46" s="115"/>
      <c r="N46" s="115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38" s="127" customFormat="1" ht="12.75" customHeight="1" x14ac:dyDescent="0.2">
      <c r="A47" s="118"/>
      <c r="B47" s="219" t="s">
        <v>62</v>
      </c>
      <c r="C47" s="50">
        <v>9880</v>
      </c>
      <c r="D47" s="50">
        <v>2224</v>
      </c>
      <c r="E47" s="50">
        <v>395</v>
      </c>
      <c r="F47" s="50">
        <v>395</v>
      </c>
      <c r="G47" s="293">
        <v>1102</v>
      </c>
      <c r="H47" s="296">
        <v>6187</v>
      </c>
      <c r="I47" s="295">
        <v>461.4337568058076</v>
      </c>
      <c r="J47" s="52">
        <v>561.43375680580766</v>
      </c>
      <c r="K47" s="52">
        <v>178.98734177215192</v>
      </c>
      <c r="L47" s="121"/>
      <c r="M47" s="115"/>
      <c r="N47" s="11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38" s="127" customFormat="1" ht="12.75" customHeight="1" x14ac:dyDescent="0.2">
      <c r="A48" s="118"/>
      <c r="B48" s="219" t="s">
        <v>63</v>
      </c>
      <c r="C48" s="50">
        <v>44919</v>
      </c>
      <c r="D48" s="50">
        <v>17258</v>
      </c>
      <c r="E48" s="50">
        <v>0</v>
      </c>
      <c r="F48" s="50">
        <v>12554</v>
      </c>
      <c r="G48" s="293">
        <v>0</v>
      </c>
      <c r="H48" s="296">
        <v>5406</v>
      </c>
      <c r="I48" s="295" t="s">
        <v>6</v>
      </c>
      <c r="J48" s="52" t="s">
        <v>6</v>
      </c>
      <c r="K48" s="52" t="s">
        <v>6</v>
      </c>
      <c r="L48" s="121"/>
      <c r="M48" s="115"/>
      <c r="N48" s="11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38" s="127" customFormat="1" ht="12.75" customHeight="1" x14ac:dyDescent="0.2">
      <c r="A49" s="118"/>
      <c r="B49" s="219" t="s">
        <v>64</v>
      </c>
      <c r="C49" s="50">
        <v>2179</v>
      </c>
      <c r="D49" s="50">
        <v>300</v>
      </c>
      <c r="E49" s="50">
        <v>4342</v>
      </c>
      <c r="F49" s="50">
        <v>4315</v>
      </c>
      <c r="G49" s="293">
        <v>994</v>
      </c>
      <c r="H49" s="296">
        <v>1051</v>
      </c>
      <c r="I49" s="295">
        <v>5.7344064386317894</v>
      </c>
      <c r="J49" s="52">
        <v>105.73440643863179</v>
      </c>
      <c r="K49" s="52">
        <v>-76.964078794901496</v>
      </c>
      <c r="L49" s="121"/>
      <c r="M49" s="115"/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38" s="127" customFormat="1" ht="12.75" customHeight="1" x14ac:dyDescent="0.2">
      <c r="A50" s="118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121"/>
      <c r="M50" s="115"/>
      <c r="N50" s="115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38" s="110" customFormat="1" ht="12.75" customHeight="1" x14ac:dyDescent="0.2">
      <c r="A51" s="108"/>
      <c r="B51" s="219" t="s">
        <v>66</v>
      </c>
      <c r="C51" s="50">
        <v>7398</v>
      </c>
      <c r="D51" s="50">
        <v>2049</v>
      </c>
      <c r="E51" s="50">
        <v>0</v>
      </c>
      <c r="F51" s="50">
        <v>810</v>
      </c>
      <c r="G51" s="293">
        <v>4864</v>
      </c>
      <c r="H51" s="296">
        <v>8121</v>
      </c>
      <c r="I51" s="295">
        <v>66.961348684210535</v>
      </c>
      <c r="J51" s="52">
        <v>166.96134868421052</v>
      </c>
      <c r="K51" s="52">
        <v>500.49382716049388</v>
      </c>
      <c r="L51" s="109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3"/>
      <c r="C52" s="70"/>
      <c r="D52" s="70"/>
      <c r="E52" s="70"/>
      <c r="F52" s="71"/>
      <c r="G52" s="71"/>
      <c r="H52" s="71"/>
      <c r="I52" s="72"/>
      <c r="J52" s="72"/>
      <c r="K52" s="63"/>
      <c r="L52" s="109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3"/>
      <c r="D53" s="60">
        <f>IF(OR(OR(D39=0,C39=0),D39=""),"",(D39/C39-1)*100)</f>
        <v>-7.7140630499271001</v>
      </c>
      <c r="E53" s="60">
        <f>IF(OR(OR(E39=0,D39=0),E39=""),"",(E39/D39-1)*100)</f>
        <v>-42.343262643185007</v>
      </c>
      <c r="F53" s="60">
        <f>IF(OR(OR(F39=0,E39=0),F39=""),"",(F39/E39-1)*100)</f>
        <v>90.399470836975254</v>
      </c>
      <c r="G53" s="60">
        <f>IF(OR(OR(G39=0,F39=0),G39=""),"",(G39/F39-1)*100)</f>
        <v>28.508151567036411</v>
      </c>
      <c r="H53" s="297">
        <f>IF(OR(OR(H39=0,G39=0),H39=""),"",(H39/G39-1)*100)</f>
        <v>10.527636978035249</v>
      </c>
      <c r="I53" s="72"/>
      <c r="J53" s="72"/>
      <c r="K53" s="63"/>
      <c r="L53" s="109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ht="12.75" customHeight="1" x14ac:dyDescent="0.25">
      <c r="A54" s="108"/>
      <c r="B54" s="63"/>
      <c r="C54" s="70"/>
      <c r="D54" s="70"/>
      <c r="E54" s="70"/>
      <c r="F54" s="71"/>
      <c r="G54" s="71"/>
      <c r="H54" s="71"/>
      <c r="I54" s="72"/>
      <c r="J54" s="72"/>
      <c r="K54" s="63"/>
      <c r="L54" s="109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3"/>
      <c r="C55" s="70"/>
      <c r="D55" s="70"/>
      <c r="E55" s="70"/>
      <c r="F55" s="71"/>
      <c r="G55" s="71"/>
      <c r="H55" s="71"/>
      <c r="I55" s="72"/>
      <c r="J55" s="72"/>
      <c r="K55" s="63"/>
      <c r="L55" s="109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38" s="110" customFormat="1" x14ac:dyDescent="0.25">
      <c r="A57" s="251" t="s">
        <v>218</v>
      </c>
      <c r="C57" s="70"/>
      <c r="D57" s="70"/>
      <c r="E57" s="70"/>
      <c r="F57" s="71"/>
      <c r="G57" s="71"/>
      <c r="H57" s="71"/>
      <c r="I57" s="72"/>
      <c r="J57" s="72"/>
      <c r="K57" s="63"/>
      <c r="L57" s="109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109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38" s="111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128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9"/>
      <c r="C61" s="130"/>
      <c r="D61" s="130"/>
      <c r="E61" s="130"/>
      <c r="F61" s="131"/>
      <c r="G61" s="131"/>
      <c r="H61" s="131"/>
      <c r="I61" s="132"/>
      <c r="J61" s="132"/>
    </row>
    <row r="62" spans="1:38" s="110" customFormat="1" x14ac:dyDescent="0.25">
      <c r="A62" s="129"/>
      <c r="B62" s="133"/>
      <c r="C62" s="133"/>
      <c r="D62" s="133"/>
      <c r="E62" s="133"/>
      <c r="F62" s="133"/>
      <c r="G62" s="133"/>
    </row>
    <row r="63" spans="1:38" s="110" customFormat="1" x14ac:dyDescent="0.25">
      <c r="B63" s="133"/>
      <c r="C63" s="134"/>
      <c r="D63" s="133"/>
      <c r="E63" s="133"/>
      <c r="F63" s="133"/>
      <c r="G63" s="133"/>
    </row>
    <row r="64" spans="1:38" s="110" customFormat="1" x14ac:dyDescent="0.25">
      <c r="B64" s="133"/>
      <c r="C64" s="134"/>
    </row>
    <row r="65" spans="1:12" s="110" customFormat="1" x14ac:dyDescent="0.25">
      <c r="B65" s="133"/>
      <c r="C65" s="134"/>
    </row>
    <row r="66" spans="1:12" s="110" customFormat="1" x14ac:dyDescent="0.25">
      <c r="B66" s="133"/>
      <c r="C66" s="134"/>
      <c r="D66" s="133"/>
      <c r="E66" s="133"/>
      <c r="F66" s="133"/>
      <c r="G66" s="133"/>
      <c r="H66" s="133"/>
    </row>
    <row r="67" spans="1:12" s="116" customFormat="1" x14ac:dyDescent="0.2">
      <c r="A67" s="110"/>
      <c r="B67" s="133"/>
      <c r="C67" s="134"/>
      <c r="D67" s="133"/>
      <c r="E67" s="133"/>
      <c r="F67" s="133"/>
      <c r="G67" s="133"/>
      <c r="H67" s="133"/>
      <c r="I67" s="110"/>
      <c r="J67" s="110"/>
      <c r="K67" s="110"/>
      <c r="L67" s="110"/>
    </row>
    <row r="68" spans="1:12" s="116" customFormat="1" x14ac:dyDescent="0.2">
      <c r="B68" s="133"/>
      <c r="C68" s="134"/>
      <c r="D68" s="135"/>
    </row>
    <row r="69" spans="1:12" s="116" customFormat="1" x14ac:dyDescent="0.2">
      <c r="B69" s="133"/>
      <c r="C69" s="134"/>
      <c r="D69" s="135"/>
    </row>
    <row r="70" spans="1:12" s="116" customFormat="1" x14ac:dyDescent="0.2">
      <c r="B70" s="133"/>
      <c r="C70" s="134"/>
      <c r="D70" s="135"/>
    </row>
    <row r="71" spans="1:12" s="116" customFormat="1" x14ac:dyDescent="0.2">
      <c r="B71" s="133"/>
      <c r="C71" s="134"/>
      <c r="D71" s="135"/>
    </row>
    <row r="72" spans="1:12" s="116" customFormat="1" x14ac:dyDescent="0.2">
      <c r="B72" s="133"/>
      <c r="C72" s="134"/>
      <c r="D72" s="135"/>
    </row>
    <row r="73" spans="1:12" s="116" customFormat="1" x14ac:dyDescent="0.2">
      <c r="B73" s="133"/>
      <c r="C73" s="134"/>
      <c r="D73" s="135"/>
    </row>
    <row r="74" spans="1:12" s="116" customFormat="1" x14ac:dyDescent="0.2">
      <c r="B74" s="133"/>
      <c r="C74" s="134"/>
      <c r="D74" s="135"/>
    </row>
    <row r="75" spans="1:12" s="116" customFormat="1" x14ac:dyDescent="0.2">
      <c r="B75" s="133"/>
      <c r="C75" s="134"/>
      <c r="D75" s="135"/>
      <c r="E75" s="136"/>
    </row>
    <row r="76" spans="1:12" s="116" customFormat="1" x14ac:dyDescent="0.2">
      <c r="B76" s="133"/>
      <c r="C76" s="134"/>
      <c r="D76" s="135"/>
      <c r="E76" s="136"/>
    </row>
    <row r="77" spans="1:12" s="116" customFormat="1" x14ac:dyDescent="0.2">
      <c r="B77" s="133"/>
      <c r="C77" s="134"/>
      <c r="D77" s="135"/>
      <c r="E77" s="136"/>
    </row>
    <row r="78" spans="1:12" s="116" customFormat="1" x14ac:dyDescent="0.2">
      <c r="B78" s="133"/>
      <c r="C78" s="134"/>
      <c r="D78" s="135"/>
      <c r="E78" s="136"/>
    </row>
    <row r="79" spans="1:12" s="116" customFormat="1" x14ac:dyDescent="0.2">
      <c r="B79" s="133"/>
      <c r="C79" s="134"/>
      <c r="D79" s="135"/>
      <c r="E79" s="136"/>
    </row>
    <row r="80" spans="1:12" s="116" customFormat="1" x14ac:dyDescent="0.2">
      <c r="B80" s="133"/>
      <c r="C80" s="134"/>
      <c r="D80" s="135"/>
      <c r="E80" s="136"/>
    </row>
    <row r="81" spans="2:5" s="116" customFormat="1" x14ac:dyDescent="0.2">
      <c r="B81" s="133"/>
      <c r="C81" s="134"/>
      <c r="D81" s="135"/>
      <c r="E81" s="136"/>
    </row>
    <row r="82" spans="2:5" s="116" customFormat="1" x14ac:dyDescent="0.2">
      <c r="B82" s="133"/>
      <c r="C82" s="134"/>
      <c r="D82" s="135"/>
      <c r="E82" s="136"/>
    </row>
    <row r="83" spans="2:5" s="116" customFormat="1" x14ac:dyDescent="0.2">
      <c r="B83" s="137"/>
      <c r="C83" s="138"/>
      <c r="D83" s="135"/>
      <c r="E83" s="136"/>
    </row>
    <row r="84" spans="2:5" s="116" customFormat="1" x14ac:dyDescent="0.2">
      <c r="B84" s="137"/>
      <c r="C84" s="138"/>
      <c r="D84" s="135"/>
      <c r="E84" s="136"/>
    </row>
    <row r="85" spans="2:5" s="116" customFormat="1" x14ac:dyDescent="0.2">
      <c r="B85" s="137"/>
      <c r="C85" s="138"/>
      <c r="D85" s="135"/>
      <c r="E85" s="136"/>
    </row>
    <row r="86" spans="2:5" s="116" customFormat="1" x14ac:dyDescent="0.2">
      <c r="B86" s="137"/>
      <c r="C86" s="138"/>
      <c r="D86" s="135"/>
      <c r="E86" s="136"/>
    </row>
    <row r="87" spans="2:5" s="116" customFormat="1" x14ac:dyDescent="0.2">
      <c r="B87" s="137"/>
      <c r="C87" s="138"/>
      <c r="D87" s="135"/>
      <c r="E87" s="136"/>
    </row>
    <row r="88" spans="2:5" s="116" customFormat="1" x14ac:dyDescent="0.2">
      <c r="B88" s="137"/>
      <c r="C88" s="138"/>
      <c r="D88" s="135"/>
      <c r="E88" s="136"/>
    </row>
    <row r="89" spans="2:5" s="116" customFormat="1" x14ac:dyDescent="0.2">
      <c r="B89" s="137"/>
      <c r="C89" s="138"/>
      <c r="D89" s="135"/>
      <c r="E89" s="136"/>
    </row>
    <row r="90" spans="2:5" s="116" customFormat="1" x14ac:dyDescent="0.2">
      <c r="B90" s="137"/>
      <c r="C90" s="138"/>
      <c r="D90" s="135"/>
      <c r="E90" s="136"/>
    </row>
    <row r="91" spans="2:5" s="116" customFormat="1" x14ac:dyDescent="0.2">
      <c r="B91" s="137"/>
      <c r="C91" s="138"/>
      <c r="D91" s="135"/>
      <c r="E91" s="136"/>
    </row>
    <row r="92" spans="2:5" s="116" customFormat="1" x14ac:dyDescent="0.2">
      <c r="B92" s="137"/>
      <c r="C92" s="138"/>
      <c r="D92" s="135"/>
      <c r="E92" s="136"/>
    </row>
    <row r="93" spans="2:5" s="116" customFormat="1" x14ac:dyDescent="0.2">
      <c r="B93" s="135"/>
      <c r="C93" s="138"/>
      <c r="D93" s="135"/>
      <c r="E93" s="136"/>
    </row>
    <row r="94" spans="2:5" s="116" customFormat="1" x14ac:dyDescent="0.2">
      <c r="B94" s="135"/>
      <c r="C94" s="138"/>
      <c r="D94" s="135"/>
      <c r="E94" s="136"/>
    </row>
    <row r="95" spans="2:5" s="116" customFormat="1" x14ac:dyDescent="0.2">
      <c r="B95" s="135"/>
      <c r="C95" s="138"/>
      <c r="D95" s="135"/>
      <c r="E95" s="136"/>
    </row>
    <row r="96" spans="2:5" s="116" customFormat="1" x14ac:dyDescent="0.2">
      <c r="B96" s="125"/>
      <c r="D96" s="139"/>
      <c r="E96" s="136"/>
    </row>
    <row r="97" spans="2:5" s="116" customFormat="1" x14ac:dyDescent="0.2">
      <c r="B97" s="125"/>
      <c r="D97" s="139"/>
      <c r="E97" s="136"/>
    </row>
    <row r="98" spans="2:5" s="116" customFormat="1" x14ac:dyDescent="0.2">
      <c r="B98" s="125"/>
      <c r="D98" s="139"/>
      <c r="E98" s="136"/>
    </row>
    <row r="99" spans="2:5" s="116" customFormat="1" x14ac:dyDescent="0.2">
      <c r="B99" s="125"/>
      <c r="D99" s="139"/>
      <c r="E99" s="136"/>
    </row>
    <row r="100" spans="2:5" s="116" customFormat="1" x14ac:dyDescent="0.2">
      <c r="B100" s="125"/>
      <c r="D100" s="139"/>
      <c r="E100" s="136"/>
    </row>
    <row r="101" spans="2:5" s="116" customFormat="1" x14ac:dyDescent="0.2">
      <c r="B101" s="125"/>
      <c r="D101" s="139"/>
      <c r="E101" s="136"/>
    </row>
    <row r="102" spans="2:5" s="116" customFormat="1" x14ac:dyDescent="0.2">
      <c r="B102" s="125"/>
      <c r="D102" s="139"/>
      <c r="E102" s="136"/>
    </row>
    <row r="103" spans="2:5" s="116" customFormat="1" x14ac:dyDescent="0.2">
      <c r="B103" s="125"/>
      <c r="D103" s="139"/>
      <c r="E103" s="136"/>
    </row>
    <row r="104" spans="2:5" s="116" customFormat="1" x14ac:dyDescent="0.2">
      <c r="B104" s="125"/>
      <c r="D104" s="139"/>
      <c r="E104" s="136"/>
    </row>
    <row r="105" spans="2:5" s="116" customFormat="1" x14ac:dyDescent="0.2">
      <c r="B105" s="125"/>
      <c r="D105" s="139"/>
      <c r="E105" s="136"/>
    </row>
    <row r="106" spans="2:5" s="116" customFormat="1" x14ac:dyDescent="0.2">
      <c r="B106" s="125"/>
      <c r="D106" s="139"/>
      <c r="E106" s="136"/>
    </row>
    <row r="107" spans="2:5" s="116" customFormat="1" x14ac:dyDescent="0.2">
      <c r="B107" s="125"/>
      <c r="D107" s="139"/>
      <c r="E107" s="136"/>
    </row>
    <row r="108" spans="2:5" s="116" customFormat="1" x14ac:dyDescent="0.2">
      <c r="B108" s="125"/>
      <c r="D108" s="139"/>
      <c r="E108" s="136"/>
    </row>
    <row r="109" spans="2:5" s="116" customFormat="1" x14ac:dyDescent="0.2">
      <c r="B109" s="125"/>
      <c r="D109" s="139"/>
      <c r="E109" s="136"/>
    </row>
    <row r="110" spans="2:5" s="116" customFormat="1" x14ac:dyDescent="0.2">
      <c r="B110" s="125"/>
      <c r="D110" s="139"/>
      <c r="E110" s="136"/>
    </row>
    <row r="111" spans="2:5" s="116" customFormat="1" x14ac:dyDescent="0.2">
      <c r="B111" s="125"/>
      <c r="D111" s="139"/>
      <c r="E111" s="136"/>
    </row>
    <row r="112" spans="2:5" s="116" customFormat="1" x14ac:dyDescent="0.2">
      <c r="B112" s="125"/>
      <c r="D112" s="139"/>
      <c r="E112" s="136"/>
    </row>
    <row r="113" spans="2:5" s="116" customFormat="1" x14ac:dyDescent="0.2">
      <c r="B113" s="125"/>
      <c r="D113" s="139"/>
      <c r="E113" s="136"/>
    </row>
    <row r="114" spans="2:5" s="116" customFormat="1" x14ac:dyDescent="0.2">
      <c r="B114" s="125"/>
      <c r="D114" s="139"/>
      <c r="E114" s="136"/>
    </row>
    <row r="115" spans="2:5" s="116" customFormat="1" x14ac:dyDescent="0.2">
      <c r="B115" s="125"/>
      <c r="D115" s="139"/>
      <c r="E115" s="136"/>
    </row>
    <row r="116" spans="2:5" s="116" customFormat="1" x14ac:dyDescent="0.2">
      <c r="B116" s="125"/>
      <c r="D116" s="139"/>
      <c r="E116" s="136"/>
    </row>
    <row r="117" spans="2:5" s="116" customFormat="1" x14ac:dyDescent="0.2">
      <c r="B117" s="125"/>
      <c r="D117" s="139"/>
      <c r="E117" s="136"/>
    </row>
    <row r="118" spans="2:5" s="116" customFormat="1" x14ac:dyDescent="0.2">
      <c r="B118" s="125"/>
      <c r="D118" s="139"/>
      <c r="E118" s="136"/>
    </row>
    <row r="119" spans="2:5" s="116" customFormat="1" x14ac:dyDescent="0.2">
      <c r="B119" s="125"/>
      <c r="D119" s="139"/>
      <c r="E119" s="136"/>
    </row>
    <row r="120" spans="2:5" s="116" customFormat="1" x14ac:dyDescent="0.2">
      <c r="B120" s="125"/>
      <c r="D120" s="139"/>
      <c r="E120" s="136"/>
    </row>
    <row r="121" spans="2:5" s="116" customFormat="1" x14ac:dyDescent="0.2">
      <c r="B121" s="125"/>
      <c r="D121" s="139"/>
      <c r="E121" s="136"/>
    </row>
    <row r="122" spans="2:5" s="116" customFormat="1" x14ac:dyDescent="0.2">
      <c r="B122" s="125"/>
      <c r="D122" s="139"/>
      <c r="E122" s="136"/>
    </row>
    <row r="123" spans="2:5" s="116" customFormat="1" x14ac:dyDescent="0.2">
      <c r="B123" s="125"/>
      <c r="D123" s="139"/>
      <c r="E123" s="136"/>
    </row>
    <row r="124" spans="2:5" s="116" customFormat="1" x14ac:dyDescent="0.2">
      <c r="B124" s="125"/>
      <c r="D124" s="139"/>
      <c r="E124" s="136"/>
    </row>
    <row r="125" spans="2:5" s="116" customFormat="1" x14ac:dyDescent="0.2">
      <c r="B125" s="125"/>
      <c r="D125" s="139"/>
      <c r="E125" s="136"/>
    </row>
    <row r="126" spans="2:5" s="116" customFormat="1" x14ac:dyDescent="0.2">
      <c r="B126" s="125"/>
      <c r="D126" s="139"/>
      <c r="E126" s="136"/>
    </row>
    <row r="127" spans="2:5" s="116" customFormat="1" x14ac:dyDescent="0.2">
      <c r="B127" s="125"/>
      <c r="D127" s="139"/>
      <c r="E127" s="136"/>
    </row>
    <row r="128" spans="2:5" s="116" customFormat="1" x14ac:dyDescent="0.2">
      <c r="B128" s="125"/>
      <c r="D128" s="139"/>
      <c r="E128" s="136"/>
    </row>
    <row r="129" spans="2:5" s="116" customFormat="1" x14ac:dyDescent="0.2">
      <c r="B129" s="125"/>
      <c r="D129" s="139"/>
      <c r="E129" s="136"/>
    </row>
    <row r="130" spans="2:5" s="116" customFormat="1" x14ac:dyDescent="0.2">
      <c r="B130" s="125"/>
      <c r="D130" s="139"/>
      <c r="E130" s="136"/>
    </row>
    <row r="131" spans="2:5" s="116" customFormat="1" x14ac:dyDescent="0.2">
      <c r="B131" s="125"/>
      <c r="D131" s="139"/>
      <c r="E131" s="136"/>
    </row>
    <row r="132" spans="2:5" s="116" customFormat="1" x14ac:dyDescent="0.2">
      <c r="B132" s="125"/>
      <c r="D132" s="139"/>
      <c r="E132" s="136"/>
    </row>
    <row r="133" spans="2:5" s="116" customFormat="1" x14ac:dyDescent="0.2">
      <c r="B133" s="125"/>
      <c r="D133" s="139"/>
      <c r="E133" s="136"/>
    </row>
    <row r="134" spans="2:5" s="116" customFormat="1" x14ac:dyDescent="0.2">
      <c r="B134" s="125"/>
      <c r="D134" s="139"/>
      <c r="E134" s="136"/>
    </row>
    <row r="135" spans="2:5" s="116" customFormat="1" x14ac:dyDescent="0.2">
      <c r="B135" s="125"/>
      <c r="D135" s="139"/>
      <c r="E135" s="136"/>
    </row>
    <row r="136" spans="2:5" s="116" customFormat="1" x14ac:dyDescent="0.2">
      <c r="B136" s="125"/>
      <c r="D136" s="139"/>
      <c r="E136" s="136"/>
    </row>
    <row r="137" spans="2:5" s="116" customFormat="1" x14ac:dyDescent="0.2">
      <c r="B137" s="125"/>
      <c r="D137" s="139"/>
      <c r="E137" s="136"/>
    </row>
    <row r="138" spans="2:5" s="116" customFormat="1" x14ac:dyDescent="0.2">
      <c r="B138" s="125"/>
      <c r="D138" s="139"/>
      <c r="E138" s="136"/>
    </row>
    <row r="139" spans="2:5" s="116" customFormat="1" x14ac:dyDescent="0.2">
      <c r="B139" s="125"/>
      <c r="D139" s="139"/>
      <c r="E139" s="136"/>
    </row>
    <row r="140" spans="2:5" s="116" customFormat="1" x14ac:dyDescent="0.2">
      <c r="B140" s="125"/>
      <c r="D140" s="139"/>
      <c r="E140" s="136"/>
    </row>
    <row r="141" spans="2:5" s="116" customFormat="1" x14ac:dyDescent="0.2">
      <c r="B141" s="125"/>
      <c r="D141" s="139"/>
      <c r="E141" s="136"/>
    </row>
    <row r="142" spans="2:5" s="116" customFormat="1" x14ac:dyDescent="0.2">
      <c r="B142" s="125"/>
      <c r="D142" s="139"/>
      <c r="E142" s="136"/>
    </row>
    <row r="143" spans="2:5" s="116" customFormat="1" x14ac:dyDescent="0.2">
      <c r="B143" s="125"/>
      <c r="D143" s="139"/>
      <c r="E143" s="136"/>
    </row>
    <row r="144" spans="2:5" s="116" customFormat="1" x14ac:dyDescent="0.2">
      <c r="B144" s="125"/>
      <c r="D144" s="139"/>
      <c r="E144" s="136"/>
    </row>
    <row r="145" spans="1:38" s="116" customFormat="1" x14ac:dyDescent="0.2">
      <c r="D145" s="139"/>
      <c r="E145" s="136"/>
    </row>
    <row r="146" spans="1:38" s="116" customFormat="1" x14ac:dyDescent="0.2">
      <c r="D146" s="139"/>
      <c r="E146" s="136"/>
    </row>
    <row r="147" spans="1:38" s="116" customFormat="1" x14ac:dyDescent="0.2">
      <c r="D147" s="139"/>
      <c r="E147" s="136"/>
    </row>
    <row r="148" spans="1:38" s="116" customFormat="1" x14ac:dyDescent="0.2">
      <c r="D148" s="139"/>
      <c r="E148" s="136"/>
    </row>
    <row r="149" spans="1:38" s="116" customFormat="1" x14ac:dyDescent="0.2">
      <c r="D149" s="139"/>
      <c r="E149" s="136"/>
    </row>
    <row r="150" spans="1:38" s="116" customFormat="1" x14ac:dyDescent="0.2">
      <c r="D150" s="139"/>
      <c r="E150" s="136"/>
    </row>
    <row r="151" spans="1:38" s="116" customFormat="1" x14ac:dyDescent="0.2">
      <c r="D151" s="139"/>
      <c r="E151" s="136"/>
    </row>
    <row r="152" spans="1:38" s="116" customFormat="1" x14ac:dyDescent="0.2">
      <c r="D152" s="139"/>
      <c r="E152" s="136"/>
    </row>
    <row r="153" spans="1:38" s="116" customFormat="1" x14ac:dyDescent="0.2">
      <c r="D153" s="139"/>
      <c r="E153" s="136"/>
    </row>
    <row r="154" spans="1:38" s="116" customFormat="1" x14ac:dyDescent="0.2"/>
    <row r="155" spans="1:38" s="116" customFormat="1" x14ac:dyDescent="0.2"/>
    <row r="156" spans="1:38" s="116" customFormat="1" x14ac:dyDescent="0.2"/>
    <row r="157" spans="1:38" s="116" customFormat="1" x14ac:dyDescent="0.2"/>
    <row r="158" spans="1:38" s="127" customFormat="1" x14ac:dyDescent="0.2"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</row>
    <row r="159" spans="1:38" s="140" customForma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15"/>
      <c r="N159" s="115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s="140" customFormat="1" x14ac:dyDescent="0.2">
      <c r="M160" s="115"/>
      <c r="N160" s="115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</row>
    <row r="161" spans="1:38" s="140" customFormat="1" x14ac:dyDescent="0.2">
      <c r="M161" s="115"/>
      <c r="N161" s="115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</row>
    <row r="162" spans="1:38" s="140" customFormat="1" x14ac:dyDescent="0.2">
      <c r="M162" s="115"/>
      <c r="N162" s="115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</row>
    <row r="163" spans="1:38" s="140" customFormat="1" x14ac:dyDescent="0.2">
      <c r="M163" s="115"/>
      <c r="N163" s="115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</row>
    <row r="164" spans="1:38" s="140" customFormat="1" x14ac:dyDescent="0.2">
      <c r="M164" s="115"/>
      <c r="N164" s="115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</row>
    <row r="165" spans="1:38" s="140" customFormat="1" x14ac:dyDescent="0.2">
      <c r="M165" s="115"/>
      <c r="N165" s="115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</row>
    <row r="166" spans="1:38" s="140" customFormat="1" x14ac:dyDescent="0.2">
      <c r="M166" s="115"/>
      <c r="N166" s="115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</row>
    <row r="167" spans="1:38" s="140" customFormat="1" x14ac:dyDescent="0.2">
      <c r="M167" s="115"/>
      <c r="N167" s="115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</row>
    <row r="168" spans="1:38" s="140" customFormat="1" x14ac:dyDescent="0.2">
      <c r="M168" s="115"/>
      <c r="N168" s="115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</row>
    <row r="169" spans="1:38" s="140" customFormat="1" x14ac:dyDescent="0.2">
      <c r="M169" s="115"/>
      <c r="N169" s="115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</row>
    <row r="170" spans="1:38" s="140" customFormat="1" x14ac:dyDescent="0.2">
      <c r="M170" s="115"/>
      <c r="N170" s="115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</row>
    <row r="171" spans="1:38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16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8">
    <tabColor rgb="FF002060"/>
  </sheetPr>
  <dimension ref="A1:AL167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425781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145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46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145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46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145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47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145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14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145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14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145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147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145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147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145"/>
      <c r="B9" s="344"/>
      <c r="C9" s="403" t="s">
        <v>73</v>
      </c>
      <c r="D9" s="403"/>
      <c r="E9" s="403"/>
      <c r="F9" s="403"/>
      <c r="G9" s="403"/>
      <c r="H9" s="403"/>
      <c r="I9" s="403"/>
      <c r="J9" s="403"/>
      <c r="K9" s="403"/>
      <c r="L9" s="147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145"/>
      <c r="B10" s="344"/>
      <c r="C10" s="403" t="s">
        <v>176</v>
      </c>
      <c r="D10" s="403"/>
      <c r="E10" s="403"/>
      <c r="F10" s="403"/>
      <c r="G10" s="403"/>
      <c r="H10" s="403"/>
      <c r="I10" s="403"/>
      <c r="J10" s="403"/>
      <c r="K10" s="403"/>
      <c r="L10" s="147" t="s">
        <v>2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145"/>
      <c r="B11" s="344"/>
      <c r="C11" s="404" t="str">
        <f>'Área proceso edificaciones'!$C$10</f>
        <v>metros cuadrados, II trimestre  2018-2023</v>
      </c>
      <c r="D11" s="404"/>
      <c r="E11" s="404"/>
      <c r="F11" s="404"/>
      <c r="G11" s="404"/>
      <c r="H11" s="404"/>
      <c r="I11" s="404"/>
      <c r="J11" s="404"/>
      <c r="K11" s="404"/>
      <c r="L11" s="147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145"/>
      <c r="B12" s="344"/>
      <c r="C12" s="345"/>
      <c r="D12" s="345"/>
      <c r="E12" s="345"/>
      <c r="F12" s="345"/>
      <c r="G12" s="345"/>
      <c r="H12" s="345"/>
      <c r="I12" s="344"/>
      <c r="J12" s="344"/>
      <c r="K12" s="344"/>
      <c r="L12" s="14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145"/>
      <c r="B13" s="346"/>
      <c r="C13" s="407" t="s">
        <v>1</v>
      </c>
      <c r="D13" s="407"/>
      <c r="E13" s="407"/>
      <c r="F13" s="407"/>
      <c r="G13" s="407"/>
      <c r="H13" s="407"/>
      <c r="I13" s="405" t="str">
        <f>'Área proceso VIS'!I12</f>
        <v>% Cambio   '23/'22</v>
      </c>
      <c r="J13" s="405" t="str">
        <f>'Área proceso VIS'!J12</f>
        <v>'23 como % de '22</v>
      </c>
      <c r="K13" s="405" t="str">
        <f>'Área proceso VIS'!K12</f>
        <v>% Cambio   '22/'21</v>
      </c>
      <c r="L13" s="14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145"/>
      <c r="B14" s="347"/>
      <c r="C14" s="348">
        <f>'Área proceso vivienda'!C13</f>
        <v>2018</v>
      </c>
      <c r="D14" s="348">
        <f>'Área proceso vivienda'!D13</f>
        <v>2019</v>
      </c>
      <c r="E14" s="348">
        <f>'Área proceso vivienda'!E13</f>
        <v>2020</v>
      </c>
      <c r="F14" s="348">
        <f>'Área proceso vivienda'!F13</f>
        <v>2021</v>
      </c>
      <c r="G14" s="348">
        <f>'Área proceso vivienda'!G13</f>
        <v>2022</v>
      </c>
      <c r="H14" s="348">
        <f>'Área proceso vivienda'!H13</f>
        <v>2023</v>
      </c>
      <c r="I14" s="405"/>
      <c r="J14" s="405"/>
      <c r="K14" s="405"/>
      <c r="L14" s="147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145"/>
      <c r="B15" s="346"/>
      <c r="C15" s="345"/>
      <c r="D15" s="345"/>
      <c r="E15" s="345"/>
      <c r="F15" s="345"/>
      <c r="G15" s="345"/>
      <c r="H15" s="345"/>
      <c r="I15" s="345"/>
      <c r="J15" s="345"/>
      <c r="K15" s="345"/>
      <c r="L15" s="147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145"/>
      <c r="B16" s="367" t="s">
        <v>31</v>
      </c>
      <c r="C16" s="282">
        <f t="shared" ref="C16:H16" si="0">SUM(C17:C35)</f>
        <v>736757</v>
      </c>
      <c r="D16" s="282">
        <f t="shared" si="0"/>
        <v>715132</v>
      </c>
      <c r="E16" s="282">
        <f t="shared" si="0"/>
        <v>200975</v>
      </c>
      <c r="F16" s="282">
        <f t="shared" si="0"/>
        <v>703692</v>
      </c>
      <c r="G16" s="292">
        <f t="shared" si="0"/>
        <v>799559</v>
      </c>
      <c r="H16" s="287">
        <f t="shared" si="0"/>
        <v>1035151</v>
      </c>
      <c r="I16" s="294">
        <f>IF(OR(OR(H16=0,G16=0),H16=""),"",(H16/G16-1)*100)</f>
        <v>29.465242715046671</v>
      </c>
      <c r="J16" s="289">
        <f>IF(OR(OR(H16=0,G16=0),H16=""),"",H16/G16*100)</f>
        <v>129.46524271504666</v>
      </c>
      <c r="K16" s="289">
        <f>IF(OR(OR(F16=0,G16=0),G16=""),"",(G16/F16-1)*100)</f>
        <v>13.623431842340118</v>
      </c>
      <c r="L16" s="147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145"/>
      <c r="B17" s="368" t="s">
        <v>26</v>
      </c>
      <c r="C17" s="50">
        <v>3728</v>
      </c>
      <c r="D17" s="50">
        <v>17155</v>
      </c>
      <c r="E17" s="50">
        <v>140</v>
      </c>
      <c r="F17" s="50">
        <v>4298</v>
      </c>
      <c r="G17" s="293">
        <v>24564</v>
      </c>
      <c r="H17" s="296">
        <v>5760</v>
      </c>
      <c r="I17" s="295">
        <v>-76.551050317537857</v>
      </c>
      <c r="J17" s="52">
        <v>23.448949682462139</v>
      </c>
      <c r="K17" s="52">
        <v>471.5216379711494</v>
      </c>
      <c r="L17" s="147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145"/>
      <c r="B18" s="368" t="s">
        <v>23</v>
      </c>
      <c r="C18" s="50">
        <v>49832</v>
      </c>
      <c r="D18" s="50">
        <v>12737</v>
      </c>
      <c r="E18" s="50">
        <v>4365</v>
      </c>
      <c r="F18" s="50">
        <v>7827</v>
      </c>
      <c r="G18" s="293">
        <v>19844</v>
      </c>
      <c r="H18" s="296">
        <v>98610</v>
      </c>
      <c r="I18" s="295">
        <v>396.9260229792381</v>
      </c>
      <c r="J18" s="52">
        <v>496.9260229792381</v>
      </c>
      <c r="K18" s="52">
        <v>153.53264341382396</v>
      </c>
      <c r="L18" s="147"/>
      <c r="M18" s="95"/>
      <c r="N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145"/>
      <c r="B19" s="368" t="s">
        <v>18</v>
      </c>
      <c r="C19" s="50">
        <v>66065</v>
      </c>
      <c r="D19" s="50">
        <v>27575</v>
      </c>
      <c r="E19" s="50">
        <v>0</v>
      </c>
      <c r="F19" s="50">
        <v>45848</v>
      </c>
      <c r="G19" s="293">
        <v>24653</v>
      </c>
      <c r="H19" s="296">
        <v>32319</v>
      </c>
      <c r="I19" s="295">
        <v>31.095607025514127</v>
      </c>
      <c r="J19" s="52">
        <v>131.09560702551414</v>
      </c>
      <c r="K19" s="52">
        <v>-46.228843133833543</v>
      </c>
      <c r="L19" s="147"/>
      <c r="M19" s="95"/>
      <c r="N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145"/>
      <c r="B20" s="368" t="s">
        <v>13</v>
      </c>
      <c r="C20" s="50">
        <v>57721</v>
      </c>
      <c r="D20" s="50">
        <v>20689</v>
      </c>
      <c r="E20" s="50">
        <v>8889</v>
      </c>
      <c r="F20" s="50">
        <v>12542</v>
      </c>
      <c r="G20" s="293">
        <v>13597</v>
      </c>
      <c r="H20" s="296">
        <v>55619</v>
      </c>
      <c r="I20" s="295">
        <v>309.0534676766934</v>
      </c>
      <c r="J20" s="52">
        <v>409.0534676766934</v>
      </c>
      <c r="K20" s="52">
        <v>8.4117365651411369</v>
      </c>
      <c r="L20" s="147"/>
      <c r="M20" s="95"/>
      <c r="N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145"/>
      <c r="B21" s="368" t="s">
        <v>30</v>
      </c>
      <c r="C21" s="50">
        <v>29897</v>
      </c>
      <c r="D21" s="50">
        <v>20889</v>
      </c>
      <c r="E21" s="50">
        <v>0</v>
      </c>
      <c r="F21" s="50">
        <v>12488</v>
      </c>
      <c r="G21" s="293">
        <v>46988</v>
      </c>
      <c r="H21" s="296">
        <v>62892</v>
      </c>
      <c r="I21" s="295">
        <v>33.846939644164479</v>
      </c>
      <c r="J21" s="52">
        <v>133.84693964416448</v>
      </c>
      <c r="K21" s="52">
        <v>276.2652146060218</v>
      </c>
      <c r="L21" s="147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145"/>
      <c r="B22" s="368" t="s">
        <v>21</v>
      </c>
      <c r="C22" s="50">
        <v>83424</v>
      </c>
      <c r="D22" s="50">
        <v>100000</v>
      </c>
      <c r="E22" s="50">
        <v>36907</v>
      </c>
      <c r="F22" s="50">
        <v>58275</v>
      </c>
      <c r="G22" s="293">
        <v>72380</v>
      </c>
      <c r="H22" s="296">
        <v>58585</v>
      </c>
      <c r="I22" s="295">
        <v>-19.059132357004692</v>
      </c>
      <c r="J22" s="52">
        <v>80.9408676429953</v>
      </c>
      <c r="K22" s="52">
        <v>24.204204204204196</v>
      </c>
      <c r="L22" s="147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145"/>
      <c r="B23" s="368" t="s">
        <v>20</v>
      </c>
      <c r="C23" s="50">
        <v>22371</v>
      </c>
      <c r="D23" s="50">
        <v>76572</v>
      </c>
      <c r="E23" s="50">
        <v>10581</v>
      </c>
      <c r="F23" s="50">
        <v>83522</v>
      </c>
      <c r="G23" s="293">
        <v>129083</v>
      </c>
      <c r="H23" s="296">
        <v>111935</v>
      </c>
      <c r="I23" s="295">
        <v>-13.284475879860247</v>
      </c>
      <c r="J23" s="52">
        <v>86.715524120139747</v>
      </c>
      <c r="K23" s="52">
        <v>54.549699480376425</v>
      </c>
      <c r="L23" s="147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145"/>
      <c r="B24" s="368" t="s">
        <v>19</v>
      </c>
      <c r="C24" s="50">
        <v>33677</v>
      </c>
      <c r="D24" s="50">
        <v>43014</v>
      </c>
      <c r="E24" s="50">
        <v>24713</v>
      </c>
      <c r="F24" s="50">
        <v>56596</v>
      </c>
      <c r="G24" s="293">
        <v>101767</v>
      </c>
      <c r="H24" s="296">
        <v>106735</v>
      </c>
      <c r="I24" s="295">
        <v>4.8817396602041985</v>
      </c>
      <c r="J24" s="52">
        <v>104.8817396602042</v>
      </c>
      <c r="K24" s="52">
        <v>79.813060993709797</v>
      </c>
      <c r="L24" s="147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145"/>
      <c r="B25" s="368" t="s">
        <v>25</v>
      </c>
      <c r="C25" s="50">
        <v>4627</v>
      </c>
      <c r="D25" s="50">
        <v>32846</v>
      </c>
      <c r="E25" s="50">
        <v>22956</v>
      </c>
      <c r="F25" s="50">
        <v>16765</v>
      </c>
      <c r="G25" s="293">
        <v>35284</v>
      </c>
      <c r="H25" s="296">
        <v>22661</v>
      </c>
      <c r="I25" s="295">
        <v>-35.775422287722478</v>
      </c>
      <c r="J25" s="52">
        <v>64.224577712277522</v>
      </c>
      <c r="K25" s="52">
        <v>110.46227259170891</v>
      </c>
      <c r="L25" s="147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145"/>
      <c r="B26" s="368" t="s">
        <v>27</v>
      </c>
      <c r="C26" s="50">
        <v>24611</v>
      </c>
      <c r="D26" s="50">
        <v>7263</v>
      </c>
      <c r="E26" s="50">
        <v>3153</v>
      </c>
      <c r="F26" s="50">
        <v>34450</v>
      </c>
      <c r="G26" s="293">
        <v>37318</v>
      </c>
      <c r="H26" s="296">
        <v>75717</v>
      </c>
      <c r="I26" s="295">
        <v>102.89672544080605</v>
      </c>
      <c r="J26" s="52">
        <v>202.89672544080605</v>
      </c>
      <c r="K26" s="52">
        <v>8.3251088534107343</v>
      </c>
      <c r="L26" s="147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145"/>
      <c r="B27" s="368" t="s">
        <v>29</v>
      </c>
      <c r="C27" s="50">
        <v>17649</v>
      </c>
      <c r="D27" s="50">
        <v>10689</v>
      </c>
      <c r="E27" s="50">
        <v>0</v>
      </c>
      <c r="F27" s="50">
        <v>29977</v>
      </c>
      <c r="G27" s="293">
        <v>6310</v>
      </c>
      <c r="H27" s="296">
        <v>12562</v>
      </c>
      <c r="I27" s="295">
        <v>99.080824088748017</v>
      </c>
      <c r="J27" s="52">
        <v>199.08082408874802</v>
      </c>
      <c r="K27" s="52">
        <v>-78.95052873869966</v>
      </c>
      <c r="L27" s="147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145"/>
      <c r="B28" s="368" t="s">
        <v>15</v>
      </c>
      <c r="C28" s="50">
        <v>5392</v>
      </c>
      <c r="D28" s="50">
        <v>51866</v>
      </c>
      <c r="E28" s="50">
        <v>0</v>
      </c>
      <c r="F28" s="50">
        <v>15612</v>
      </c>
      <c r="G28" s="293">
        <v>27616</v>
      </c>
      <c r="H28" s="296">
        <v>23296</v>
      </c>
      <c r="I28" s="295">
        <v>-15.643105446118188</v>
      </c>
      <c r="J28" s="52">
        <v>84.356894553881816</v>
      </c>
      <c r="K28" s="52">
        <v>76.889572124007174</v>
      </c>
      <c r="L28" s="147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145"/>
      <c r="B29" s="368" t="s">
        <v>210</v>
      </c>
      <c r="C29" s="50">
        <v>14883</v>
      </c>
      <c r="D29" s="50">
        <v>14995</v>
      </c>
      <c r="E29" s="50">
        <v>0</v>
      </c>
      <c r="F29" s="50">
        <v>15410</v>
      </c>
      <c r="G29" s="293">
        <v>33375</v>
      </c>
      <c r="H29" s="296">
        <v>580</v>
      </c>
      <c r="I29" s="295">
        <v>-98.262172284644194</v>
      </c>
      <c r="J29" s="52">
        <v>1.7378277153558053</v>
      </c>
      <c r="K29" s="52">
        <v>116.58014276443866</v>
      </c>
      <c r="L29" s="147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145"/>
      <c r="B30" s="368" t="s">
        <v>22</v>
      </c>
      <c r="C30" s="50">
        <v>93410</v>
      </c>
      <c r="D30" s="50">
        <v>54039</v>
      </c>
      <c r="E30" s="50">
        <v>36365</v>
      </c>
      <c r="F30" s="50">
        <v>52126</v>
      </c>
      <c r="G30" s="293">
        <v>72221</v>
      </c>
      <c r="H30" s="296">
        <v>125139</v>
      </c>
      <c r="I30" s="295">
        <v>73.272316916132425</v>
      </c>
      <c r="J30" s="52">
        <v>173.27231691613244</v>
      </c>
      <c r="K30" s="52">
        <v>38.550819168936812</v>
      </c>
      <c r="L30" s="147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145"/>
      <c r="B31" s="368" t="s">
        <v>24</v>
      </c>
      <c r="C31" s="50">
        <v>24663</v>
      </c>
      <c r="D31" s="50">
        <v>11635</v>
      </c>
      <c r="E31" s="50">
        <v>7837</v>
      </c>
      <c r="F31" s="50">
        <v>26439</v>
      </c>
      <c r="G31" s="293">
        <v>12201</v>
      </c>
      <c r="H31" s="296">
        <v>43702</v>
      </c>
      <c r="I31" s="295">
        <v>258.18375542988281</v>
      </c>
      <c r="J31" s="52">
        <v>358.18375542988281</v>
      </c>
      <c r="K31" s="52">
        <v>-53.852263701350282</v>
      </c>
      <c r="L31" s="147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145"/>
      <c r="B32" s="368" t="s">
        <v>17</v>
      </c>
      <c r="C32" s="50">
        <v>14647</v>
      </c>
      <c r="D32" s="50">
        <v>1958</v>
      </c>
      <c r="E32" s="50">
        <v>0</v>
      </c>
      <c r="F32" s="50">
        <v>1464</v>
      </c>
      <c r="G32" s="293">
        <v>4784</v>
      </c>
      <c r="H32" s="296">
        <v>6033</v>
      </c>
      <c r="I32" s="295">
        <v>26.107859531772569</v>
      </c>
      <c r="J32" s="52">
        <v>126.10785953177258</v>
      </c>
      <c r="K32" s="52">
        <v>226.77595628415301</v>
      </c>
      <c r="L32" s="147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145"/>
      <c r="B33" s="368" t="s">
        <v>12</v>
      </c>
      <c r="C33" s="50">
        <v>45959</v>
      </c>
      <c r="D33" s="50">
        <v>66755</v>
      </c>
      <c r="E33" s="50">
        <v>38401</v>
      </c>
      <c r="F33" s="50">
        <v>114264</v>
      </c>
      <c r="G33" s="293">
        <v>37912</v>
      </c>
      <c r="H33" s="296">
        <v>100525</v>
      </c>
      <c r="I33" s="295">
        <v>165.15351339945136</v>
      </c>
      <c r="J33" s="52">
        <v>265.15351339945136</v>
      </c>
      <c r="K33" s="52">
        <v>-66.820695932227125</v>
      </c>
      <c r="L33" s="147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145"/>
      <c r="B34" s="368" t="s">
        <v>16</v>
      </c>
      <c r="C34" s="50">
        <v>14563</v>
      </c>
      <c r="D34" s="50">
        <v>18411</v>
      </c>
      <c r="E34" s="50">
        <v>0</v>
      </c>
      <c r="F34" s="50">
        <v>2703</v>
      </c>
      <c r="G34" s="293">
        <v>35427</v>
      </c>
      <c r="H34" s="296">
        <v>22162</v>
      </c>
      <c r="I34" s="295">
        <v>-37.443193044852798</v>
      </c>
      <c r="J34" s="52">
        <v>62.556806955147202</v>
      </c>
      <c r="K34" s="52">
        <v>1210.6548279689234</v>
      </c>
      <c r="L34" s="147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145"/>
      <c r="B35" s="369" t="s">
        <v>211</v>
      </c>
      <c r="C35" s="50">
        <v>129638</v>
      </c>
      <c r="D35" s="50">
        <v>126044</v>
      </c>
      <c r="E35" s="50">
        <v>6668</v>
      </c>
      <c r="F35" s="50">
        <v>113086</v>
      </c>
      <c r="G35" s="293">
        <v>64235</v>
      </c>
      <c r="H35" s="296">
        <v>70319</v>
      </c>
      <c r="I35" s="295">
        <v>9.4714719389740853</v>
      </c>
      <c r="J35" s="52">
        <v>109.47147193897409</v>
      </c>
      <c r="K35" s="52">
        <v>-43.198097023504232</v>
      </c>
      <c r="L35" s="147"/>
      <c r="M35" s="95"/>
      <c r="O35" s="87"/>
      <c r="P35" s="87"/>
      <c r="Q35" s="87"/>
      <c r="R35" s="87"/>
      <c r="S35" s="87"/>
      <c r="T35" s="8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145"/>
      <c r="B36" s="351"/>
      <c r="C36" s="57"/>
      <c r="D36" s="57"/>
      <c r="E36" s="57"/>
      <c r="F36" s="57"/>
      <c r="G36" s="57"/>
      <c r="H36" s="58"/>
      <c r="I36" s="352"/>
      <c r="J36" s="352"/>
      <c r="K36" s="352"/>
      <c r="L36" s="147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145"/>
      <c r="B37" s="347" t="s">
        <v>3</v>
      </c>
      <c r="C37" s="59"/>
      <c r="D37" s="60">
        <f>IF(OR(OR(D16=0,C16=0),D16=""),"",(D16/C16-1)*100)</f>
        <v>-2.9351604396022024</v>
      </c>
      <c r="E37" s="60">
        <f>IF(OR(OR(E16=0,D16=0),E16=""),"",(E16/D16-1)*100)</f>
        <v>-71.896796675299115</v>
      </c>
      <c r="F37" s="60">
        <f>IF(OR(OR(F16=0,E16=0),F16=""),"",(F16/E16-1)*100)</f>
        <v>250.13907202388356</v>
      </c>
      <c r="G37" s="60">
        <f>IF(OR(OR(G16=0,F16=0),G16=""),"",(G16/F16-1)*100)</f>
        <v>13.623431842340118</v>
      </c>
      <c r="H37" s="291">
        <f>IF(OR(OR(H16=0,G16=0),H16=""),"",(H16/G16-1)*100)</f>
        <v>29.465242715046671</v>
      </c>
      <c r="I37" s="353"/>
      <c r="J37" s="353"/>
      <c r="K37" s="353"/>
      <c r="L37" s="14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s="63" customFormat="1" ht="12.75" customHeight="1" x14ac:dyDescent="0.2">
      <c r="A38" s="148"/>
      <c r="B38" s="278"/>
      <c r="C38" s="354"/>
      <c r="D38" s="354"/>
      <c r="E38" s="354"/>
      <c r="F38" s="354"/>
      <c r="G38" s="354"/>
      <c r="H38" s="354"/>
      <c r="I38" s="353"/>
      <c r="J38" s="353"/>
      <c r="K38" s="353"/>
      <c r="L38" s="149"/>
    </row>
    <row r="39" spans="1:38" s="63" customFormat="1" ht="12.75" customHeight="1" x14ac:dyDescent="0.2">
      <c r="A39" s="148"/>
      <c r="B39" s="349" t="s">
        <v>68</v>
      </c>
      <c r="C39" s="282">
        <f t="shared" ref="C39:H39" si="1">SUM(C40:C51)</f>
        <v>550664</v>
      </c>
      <c r="D39" s="282">
        <f t="shared" si="1"/>
        <v>503669</v>
      </c>
      <c r="E39" s="282">
        <f t="shared" si="1"/>
        <v>175773</v>
      </c>
      <c r="F39" s="282">
        <f t="shared" si="1"/>
        <v>419017</v>
      </c>
      <c r="G39" s="292">
        <f t="shared" si="1"/>
        <v>635707</v>
      </c>
      <c r="H39" s="287">
        <f t="shared" si="1"/>
        <v>666603</v>
      </c>
      <c r="I39" s="294">
        <f t="shared" ref="I39" si="2">IF(OR(OR(H39=0,G39=0),H39=""),"",(H39/G39-1)*100)</f>
        <v>4.8601006438500738</v>
      </c>
      <c r="J39" s="289">
        <f t="shared" ref="J39" si="3">IF(OR(OR(H39=0,G39=0),H39=""),"",H39/G39*100)</f>
        <v>104.86010064385007</v>
      </c>
      <c r="K39" s="289">
        <f t="shared" ref="K39" si="4">IF(OR(OR(F39=0,G39=0),G39=""),"",(G39/F39-1)*100)</f>
        <v>51.713892276447027</v>
      </c>
      <c r="L39" s="149"/>
      <c r="M39" s="325"/>
    </row>
    <row r="40" spans="1:38" s="63" customFormat="1" ht="12.75" customHeight="1" x14ac:dyDescent="0.2">
      <c r="A40" s="148"/>
      <c r="B40" s="350" t="s">
        <v>55</v>
      </c>
      <c r="C40" s="50">
        <v>23273</v>
      </c>
      <c r="D40" s="50">
        <v>36149</v>
      </c>
      <c r="E40" s="50">
        <v>0</v>
      </c>
      <c r="F40" s="50">
        <v>39651</v>
      </c>
      <c r="G40" s="293">
        <v>128566</v>
      </c>
      <c r="H40" s="296">
        <v>51862</v>
      </c>
      <c r="I40" s="295">
        <v>-59.661185694507104</v>
      </c>
      <c r="J40" s="52">
        <v>40.338814305492896</v>
      </c>
      <c r="K40" s="52">
        <v>224.2440291543719</v>
      </c>
      <c r="L40" s="149"/>
      <c r="M40" s="325"/>
      <c r="N40" s="327"/>
    </row>
    <row r="41" spans="1:38" s="63" customFormat="1" ht="12.75" customHeight="1" x14ac:dyDescent="0.2">
      <c r="A41" s="148"/>
      <c r="B41" s="350" t="s">
        <v>56</v>
      </c>
      <c r="C41" s="50">
        <v>48684</v>
      </c>
      <c r="D41" s="50">
        <v>13652</v>
      </c>
      <c r="E41" s="50">
        <v>0</v>
      </c>
      <c r="F41" s="50">
        <v>63081</v>
      </c>
      <c r="G41" s="293">
        <v>46995</v>
      </c>
      <c r="H41" s="296">
        <v>109471</v>
      </c>
      <c r="I41" s="295">
        <v>132.94180231939569</v>
      </c>
      <c r="J41" s="52">
        <v>232.94180231939569</v>
      </c>
      <c r="K41" s="52">
        <v>-25.500546915870071</v>
      </c>
      <c r="L41" s="149"/>
      <c r="M41" s="325"/>
      <c r="N41" s="327"/>
      <c r="O41" s="328"/>
    </row>
    <row r="42" spans="1:38" s="63" customFormat="1" ht="12.75" customHeight="1" x14ac:dyDescent="0.2">
      <c r="A42" s="148"/>
      <c r="B42" s="350" t="s">
        <v>57</v>
      </c>
      <c r="C42" s="50">
        <v>42032</v>
      </c>
      <c r="D42" s="50">
        <v>5677</v>
      </c>
      <c r="E42" s="50">
        <v>5931</v>
      </c>
      <c r="F42" s="50">
        <v>12810</v>
      </c>
      <c r="G42" s="293">
        <v>70228</v>
      </c>
      <c r="H42" s="296">
        <v>131901</v>
      </c>
      <c r="I42" s="295">
        <v>87.818249131400577</v>
      </c>
      <c r="J42" s="52">
        <v>187.81824913140056</v>
      </c>
      <c r="K42" s="52">
        <v>448.22794691647152</v>
      </c>
      <c r="L42" s="149"/>
      <c r="M42" s="325"/>
      <c r="N42" s="327"/>
    </row>
    <row r="43" spans="1:38" s="63" customFormat="1" ht="12.75" customHeight="1" x14ac:dyDescent="0.2">
      <c r="A43" s="148"/>
      <c r="B43" s="350" t="s">
        <v>58</v>
      </c>
      <c r="C43" s="50">
        <v>11494</v>
      </c>
      <c r="D43" s="50">
        <v>15880</v>
      </c>
      <c r="E43" s="50">
        <v>7855</v>
      </c>
      <c r="F43" s="50">
        <v>7890</v>
      </c>
      <c r="G43" s="329">
        <v>1911</v>
      </c>
      <c r="H43" s="301">
        <v>6242</v>
      </c>
      <c r="I43" s="295">
        <v>226.63526949241236</v>
      </c>
      <c r="J43" s="52">
        <v>326.63526949241236</v>
      </c>
      <c r="K43" s="52">
        <v>-75.779467680608377</v>
      </c>
      <c r="L43" s="149"/>
      <c r="M43" s="325"/>
      <c r="N43" s="327"/>
    </row>
    <row r="44" spans="1:38" s="63" customFormat="1" ht="12.75" customHeight="1" x14ac:dyDescent="0.2">
      <c r="A44" s="148"/>
      <c r="B44" s="350" t="s">
        <v>59</v>
      </c>
      <c r="C44" s="50">
        <v>7520</v>
      </c>
      <c r="D44" s="50">
        <v>28128</v>
      </c>
      <c r="E44" s="50">
        <v>21064</v>
      </c>
      <c r="F44" s="50">
        <v>45812</v>
      </c>
      <c r="G44" s="293">
        <v>52093</v>
      </c>
      <c r="H44" s="296">
        <v>30413</v>
      </c>
      <c r="I44" s="295">
        <v>-41.61787572226595</v>
      </c>
      <c r="J44" s="52">
        <v>58.38212427773405</v>
      </c>
      <c r="K44" s="52">
        <v>13.710381559416751</v>
      </c>
      <c r="L44" s="149"/>
      <c r="M44" s="325"/>
      <c r="N44" s="327"/>
    </row>
    <row r="45" spans="1:38" s="63" customFormat="1" ht="12.75" customHeight="1" x14ac:dyDescent="0.2">
      <c r="A45" s="148"/>
      <c r="B45" s="350" t="s">
        <v>60</v>
      </c>
      <c r="C45" s="50">
        <v>118781</v>
      </c>
      <c r="D45" s="50">
        <v>27136</v>
      </c>
      <c r="E45" s="50">
        <v>17906</v>
      </c>
      <c r="F45" s="50">
        <v>24618</v>
      </c>
      <c r="G45" s="293">
        <v>66460</v>
      </c>
      <c r="H45" s="296">
        <v>25167</v>
      </c>
      <c r="I45" s="295">
        <v>-62.132109539572674</v>
      </c>
      <c r="J45" s="52">
        <v>37.867890460427326</v>
      </c>
      <c r="K45" s="52">
        <v>169.965066211715</v>
      </c>
      <c r="L45" s="149"/>
      <c r="M45" s="325"/>
      <c r="N45" s="327"/>
    </row>
    <row r="46" spans="1:38" s="63" customFormat="1" ht="12.75" customHeight="1" x14ac:dyDescent="0.2">
      <c r="A46" s="148"/>
      <c r="B46" s="350" t="s">
        <v>61</v>
      </c>
      <c r="C46" s="50">
        <v>5397</v>
      </c>
      <c r="D46" s="50">
        <v>1091</v>
      </c>
      <c r="E46" s="50">
        <v>0</v>
      </c>
      <c r="F46" s="50">
        <v>7258</v>
      </c>
      <c r="G46" s="293">
        <v>8899</v>
      </c>
      <c r="H46" s="296">
        <v>14270</v>
      </c>
      <c r="I46" s="295">
        <v>60.355096078211034</v>
      </c>
      <c r="J46" s="52">
        <v>160.35509607821103</v>
      </c>
      <c r="K46" s="52">
        <v>22.609534306971611</v>
      </c>
      <c r="L46" s="149"/>
      <c r="M46" s="325"/>
      <c r="N46" s="327"/>
    </row>
    <row r="47" spans="1:38" s="63" customFormat="1" ht="12.75" customHeight="1" x14ac:dyDescent="0.2">
      <c r="A47" s="148"/>
      <c r="B47" s="350" t="s">
        <v>62</v>
      </c>
      <c r="C47" s="50">
        <v>40209</v>
      </c>
      <c r="D47" s="50">
        <v>103942</v>
      </c>
      <c r="E47" s="50">
        <v>48149</v>
      </c>
      <c r="F47" s="50">
        <v>28554</v>
      </c>
      <c r="G47" s="293">
        <v>69749</v>
      </c>
      <c r="H47" s="296">
        <v>107104</v>
      </c>
      <c r="I47" s="295">
        <v>53.556323388148932</v>
      </c>
      <c r="J47" s="52">
        <v>153.55632338814894</v>
      </c>
      <c r="K47" s="52">
        <v>144.27050500805493</v>
      </c>
      <c r="L47" s="149"/>
      <c r="M47" s="325"/>
      <c r="N47" s="327"/>
    </row>
    <row r="48" spans="1:38" s="63" customFormat="1" ht="12.75" customHeight="1" x14ac:dyDescent="0.2">
      <c r="A48" s="148"/>
      <c r="B48" s="350" t="s">
        <v>63</v>
      </c>
      <c r="C48" s="50">
        <v>44003</v>
      </c>
      <c r="D48" s="50">
        <v>80216</v>
      </c>
      <c r="E48" s="50">
        <v>52388</v>
      </c>
      <c r="F48" s="50">
        <v>19415</v>
      </c>
      <c r="G48" s="293">
        <v>73070</v>
      </c>
      <c r="H48" s="296">
        <v>69907</v>
      </c>
      <c r="I48" s="295">
        <v>-4.3287258792938266</v>
      </c>
      <c r="J48" s="52">
        <v>95.671274120706173</v>
      </c>
      <c r="K48" s="52">
        <v>276.35848570692764</v>
      </c>
      <c r="L48" s="149"/>
      <c r="M48" s="325"/>
      <c r="N48" s="327"/>
    </row>
    <row r="49" spans="1:38" s="63" customFormat="1" ht="12.75" customHeight="1" x14ac:dyDescent="0.2">
      <c r="A49" s="148"/>
      <c r="B49" s="350" t="s">
        <v>64</v>
      </c>
      <c r="C49" s="50">
        <v>164643</v>
      </c>
      <c r="D49" s="50">
        <v>128880</v>
      </c>
      <c r="E49" s="50">
        <v>22480</v>
      </c>
      <c r="F49" s="50">
        <v>81524</v>
      </c>
      <c r="G49" s="293">
        <v>60410</v>
      </c>
      <c r="H49" s="296">
        <v>47702</v>
      </c>
      <c r="I49" s="295">
        <v>-21.03625227611322</v>
      </c>
      <c r="J49" s="52">
        <v>78.963747723886783</v>
      </c>
      <c r="K49" s="52">
        <v>-25.899121731023989</v>
      </c>
      <c r="L49" s="149"/>
      <c r="M49" s="325"/>
      <c r="N49" s="327"/>
    </row>
    <row r="50" spans="1:38" s="63" customFormat="1" ht="12.75" customHeight="1" x14ac:dyDescent="0.2">
      <c r="A50" s="148"/>
      <c r="B50" s="350" t="s">
        <v>65</v>
      </c>
      <c r="C50" s="50">
        <v>3892</v>
      </c>
      <c r="D50" s="50">
        <v>3093</v>
      </c>
      <c r="E50" s="50">
        <v>0</v>
      </c>
      <c r="F50" s="50">
        <v>1947</v>
      </c>
      <c r="G50" s="293">
        <v>7179</v>
      </c>
      <c r="H50" s="296">
        <v>10164</v>
      </c>
      <c r="I50" s="295">
        <v>41.579607187630586</v>
      </c>
      <c r="J50" s="52">
        <v>141.57960718763059</v>
      </c>
      <c r="K50" s="52">
        <v>268.72110939907554</v>
      </c>
      <c r="L50" s="149"/>
      <c r="M50" s="325"/>
      <c r="N50" s="327"/>
    </row>
    <row r="51" spans="1:38" s="63" customFormat="1" ht="12.75" customHeight="1" x14ac:dyDescent="0.2">
      <c r="A51" s="148"/>
      <c r="B51" s="350" t="s">
        <v>66</v>
      </c>
      <c r="C51" s="50">
        <v>40736</v>
      </c>
      <c r="D51" s="50">
        <v>59825</v>
      </c>
      <c r="E51" s="50">
        <v>0</v>
      </c>
      <c r="F51" s="50">
        <v>86457</v>
      </c>
      <c r="G51" s="293">
        <v>50147</v>
      </c>
      <c r="H51" s="296">
        <v>62400</v>
      </c>
      <c r="I51" s="295">
        <v>24.434163559136145</v>
      </c>
      <c r="J51" s="52">
        <v>124.43416355913615</v>
      </c>
      <c r="K51" s="52">
        <v>-41.99775610997375</v>
      </c>
      <c r="L51" s="149"/>
      <c r="M51" s="325"/>
      <c r="N51" s="327"/>
    </row>
    <row r="52" spans="1:38" s="63" customFormat="1" ht="12.75" customHeight="1" x14ac:dyDescent="0.25">
      <c r="A52" s="148"/>
      <c r="B52" s="278"/>
      <c r="C52" s="281"/>
      <c r="D52" s="281"/>
      <c r="E52" s="281"/>
      <c r="F52" s="355"/>
      <c r="G52" s="355"/>
      <c r="H52" s="355"/>
      <c r="I52" s="356"/>
      <c r="J52" s="356"/>
      <c r="K52" s="278"/>
      <c r="L52" s="149"/>
    </row>
    <row r="53" spans="1:38" s="110" customFormat="1" ht="12.75" customHeight="1" x14ac:dyDescent="0.2">
      <c r="A53" s="370"/>
      <c r="B53" s="347" t="s">
        <v>3</v>
      </c>
      <c r="C53" s="357"/>
      <c r="D53" s="60">
        <f>IF(OR(OR(D39=0,C39=0),D39=""),"",(D39/C39-1)*100)</f>
        <v>-8.5342422965728701</v>
      </c>
      <c r="E53" s="60">
        <f>IF(OR(OR(E39=0,D39=0),E39=""),"",(E39/D39-1)*100)</f>
        <v>-65.101485300862265</v>
      </c>
      <c r="F53" s="60">
        <f>IF(OR(OR(F39=0,E39=0),F39=""),"",(F39/E39-1)*100)</f>
        <v>138.38530377247929</v>
      </c>
      <c r="G53" s="60">
        <f>IF(OR(OR(G39=0,F39=0),G39=""),"",(G39/F39-1)*100)</f>
        <v>51.713892276447027</v>
      </c>
      <c r="H53" s="297">
        <f>IF(OR(OR(H39=0,G39=0),H39=""),"",(H39/G39-1)*100)</f>
        <v>4.8601006438500738</v>
      </c>
      <c r="I53" s="356"/>
      <c r="J53" s="356"/>
      <c r="K53" s="278"/>
      <c r="L53" s="37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63" customFormat="1" ht="12.75" customHeight="1" x14ac:dyDescent="0.25">
      <c r="A54" s="148"/>
      <c r="B54" s="278"/>
      <c r="C54" s="281"/>
      <c r="D54" s="281"/>
      <c r="E54" s="281"/>
      <c r="F54" s="355"/>
      <c r="G54" s="355"/>
      <c r="H54" s="355"/>
      <c r="I54" s="356"/>
      <c r="J54" s="356"/>
      <c r="K54" s="278"/>
      <c r="L54" s="149"/>
    </row>
    <row r="55" spans="1:38" s="63" customFormat="1" ht="19.5" customHeight="1" x14ac:dyDescent="0.25">
      <c r="A55" s="148"/>
      <c r="B55" s="390" t="s">
        <v>209</v>
      </c>
      <c r="C55" s="390"/>
      <c r="D55" s="390"/>
      <c r="E55" s="390"/>
      <c r="F55" s="390"/>
      <c r="G55" s="390"/>
      <c r="H55" s="390"/>
      <c r="I55" s="390"/>
      <c r="J55" s="390"/>
      <c r="K55" s="390"/>
      <c r="L55" s="408"/>
    </row>
    <row r="56" spans="1:38" s="63" customFormat="1" ht="21.75" customHeight="1" x14ac:dyDescent="0.25">
      <c r="A56" s="256"/>
      <c r="B56" s="390" t="s">
        <v>197</v>
      </c>
      <c r="C56" s="390"/>
      <c r="D56" s="390"/>
      <c r="E56" s="390"/>
      <c r="F56" s="390"/>
      <c r="G56" s="390"/>
      <c r="H56" s="390"/>
      <c r="I56" s="390"/>
      <c r="J56" s="390"/>
      <c r="K56" s="390"/>
      <c r="L56" s="408"/>
    </row>
    <row r="57" spans="1:38" s="66" customFormat="1" x14ac:dyDescent="0.25">
      <c r="A57" s="363" t="s">
        <v>182</v>
      </c>
      <c r="B57" s="150"/>
      <c r="C57" s="150"/>
      <c r="D57" s="150"/>
      <c r="E57" s="150"/>
      <c r="F57" s="151"/>
      <c r="G57" s="151"/>
      <c r="H57" s="151"/>
      <c r="I57" s="152"/>
      <c r="J57" s="152"/>
      <c r="K57" s="153"/>
      <c r="L57" s="15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8" s="63" customFormat="1" x14ac:dyDescent="0.25">
      <c r="A58" s="80"/>
      <c r="C58" s="70"/>
      <c r="D58" s="70"/>
      <c r="E58" s="70"/>
      <c r="F58" s="71"/>
      <c r="G58" s="71"/>
      <c r="H58" s="71"/>
      <c r="I58" s="72"/>
      <c r="J58" s="72"/>
    </row>
    <row r="59" spans="1:38" s="63" customFormat="1" x14ac:dyDescent="0.25">
      <c r="A59" s="80"/>
      <c r="B59" s="81"/>
      <c r="C59" s="81"/>
      <c r="D59" s="81"/>
      <c r="E59" s="81"/>
      <c r="F59" s="81"/>
      <c r="G59" s="81"/>
    </row>
    <row r="60" spans="1:38" s="63" customFormat="1" x14ac:dyDescent="0.25">
      <c r="B60" s="81"/>
      <c r="C60" s="81"/>
      <c r="D60" s="81"/>
      <c r="E60" s="81"/>
      <c r="F60" s="81"/>
      <c r="G60" s="81"/>
    </row>
    <row r="61" spans="1:38" s="63" customFormat="1" x14ac:dyDescent="0.25">
      <c r="B61" s="81"/>
      <c r="C61" s="81"/>
    </row>
    <row r="62" spans="1:38" s="63" customFormat="1" x14ac:dyDescent="0.25">
      <c r="B62" s="81"/>
      <c r="C62" s="81"/>
      <c r="D62" s="81"/>
      <c r="E62" s="81"/>
      <c r="F62" s="81"/>
      <c r="G62" s="81"/>
      <c r="H62" s="81"/>
    </row>
    <row r="63" spans="1:38" s="3" customFormat="1" x14ac:dyDescent="0.2">
      <c r="A63" s="63"/>
      <c r="B63" s="81"/>
      <c r="C63" s="81"/>
      <c r="D63" s="81"/>
      <c r="E63" s="81"/>
      <c r="F63" s="81"/>
      <c r="G63" s="81"/>
      <c r="H63" s="81"/>
      <c r="I63" s="63"/>
      <c r="J63" s="63"/>
      <c r="K63" s="63"/>
      <c r="L63" s="63"/>
    </row>
    <row r="64" spans="1:38" s="3" customFormat="1" x14ac:dyDescent="0.2">
      <c r="B64" s="81"/>
      <c r="C64" s="81"/>
      <c r="D64" s="83"/>
    </row>
    <row r="65" spans="2:5" s="3" customFormat="1" x14ac:dyDescent="0.2">
      <c r="B65" s="81"/>
      <c r="C65" s="81"/>
      <c r="D65" s="83"/>
    </row>
    <row r="66" spans="2:5" s="3" customFormat="1" x14ac:dyDescent="0.2">
      <c r="B66" s="81"/>
      <c r="C66" s="81"/>
      <c r="D66" s="83"/>
    </row>
    <row r="67" spans="2:5" s="3" customFormat="1" x14ac:dyDescent="0.2">
      <c r="B67" s="81"/>
      <c r="C67" s="81"/>
      <c r="D67" s="83"/>
    </row>
    <row r="68" spans="2:5" s="3" customFormat="1" x14ac:dyDescent="0.2">
      <c r="B68" s="81"/>
      <c r="C68" s="81"/>
      <c r="D68" s="83"/>
    </row>
    <row r="69" spans="2:5" s="3" customFormat="1" x14ac:dyDescent="0.2">
      <c r="B69" s="81"/>
      <c r="C69" s="81"/>
      <c r="D69" s="83"/>
    </row>
    <row r="70" spans="2:5" s="3" customFormat="1" x14ac:dyDescent="0.2">
      <c r="B70" s="81"/>
      <c r="C70" s="81"/>
      <c r="D70" s="83"/>
    </row>
    <row r="71" spans="2:5" s="3" customFormat="1" x14ac:dyDescent="0.2">
      <c r="B71" s="81"/>
      <c r="C71" s="81"/>
      <c r="D71" s="83"/>
      <c r="E71" s="84"/>
    </row>
    <row r="72" spans="2:5" s="3" customFormat="1" x14ac:dyDescent="0.2">
      <c r="B72" s="81"/>
      <c r="C72" s="81"/>
      <c r="D72" s="83"/>
      <c r="E72" s="84"/>
    </row>
    <row r="73" spans="2:5" s="3" customFormat="1" x14ac:dyDescent="0.2">
      <c r="B73" s="81"/>
      <c r="C73" s="81"/>
      <c r="D73" s="83"/>
      <c r="E73" s="84"/>
    </row>
    <row r="74" spans="2:5" s="3" customFormat="1" x14ac:dyDescent="0.2">
      <c r="B74" s="81"/>
      <c r="C74" s="81"/>
      <c r="D74" s="83"/>
      <c r="E74" s="84"/>
    </row>
    <row r="75" spans="2:5" s="3" customFormat="1" x14ac:dyDescent="0.2">
      <c r="B75" s="81"/>
      <c r="C75" s="81"/>
      <c r="D75" s="83"/>
      <c r="E75" s="84"/>
    </row>
    <row r="76" spans="2:5" s="3" customFormat="1" x14ac:dyDescent="0.2">
      <c r="B76" s="81"/>
      <c r="C76" s="81"/>
      <c r="D76" s="83"/>
      <c r="E76" s="84"/>
    </row>
    <row r="77" spans="2:5" s="3" customFormat="1" x14ac:dyDescent="0.2">
      <c r="B77" s="81"/>
      <c r="C77" s="81"/>
      <c r="D77" s="83"/>
      <c r="E77" s="84"/>
    </row>
    <row r="78" spans="2:5" s="3" customFormat="1" x14ac:dyDescent="0.2">
      <c r="B78" s="81"/>
      <c r="C78" s="81"/>
      <c r="D78" s="83"/>
      <c r="E78" s="84"/>
    </row>
    <row r="79" spans="2:5" s="3" customFormat="1" x14ac:dyDescent="0.2">
      <c r="B79" s="81"/>
      <c r="C79" s="81"/>
      <c r="D79" s="83"/>
      <c r="E79" s="84"/>
    </row>
    <row r="80" spans="2:5" s="3" customFormat="1" x14ac:dyDescent="0.2">
      <c r="B80" s="85"/>
      <c r="C80" s="86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3"/>
      <c r="C89" s="86"/>
      <c r="D89" s="83"/>
      <c r="E89" s="84"/>
    </row>
    <row r="90" spans="2:5" s="3" customFormat="1" x14ac:dyDescent="0.2">
      <c r="B90" s="83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7"/>
      <c r="D92" s="88"/>
      <c r="E92" s="84"/>
    </row>
    <row r="93" spans="2:5" s="3" customFormat="1" x14ac:dyDescent="0.2">
      <c r="B93" s="87"/>
      <c r="D93" s="88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30" s="3" customFormat="1" x14ac:dyDescent="0.2">
      <c r="B97" s="87"/>
      <c r="D97" s="88"/>
      <c r="E97" s="84"/>
    </row>
    <row r="98" spans="2:30" s="3" customFormat="1" x14ac:dyDescent="0.2">
      <c r="B98" s="87"/>
      <c r="D98" s="88"/>
      <c r="E98" s="84"/>
    </row>
    <row r="99" spans="2:30" s="3" customFormat="1" x14ac:dyDescent="0.2">
      <c r="B99" s="87"/>
      <c r="D99" s="88"/>
      <c r="E99" s="84"/>
    </row>
    <row r="100" spans="2:30" s="3" customFormat="1" x14ac:dyDescent="0.2">
      <c r="B100" s="87"/>
      <c r="D100" s="88"/>
      <c r="E100" s="84"/>
    </row>
    <row r="101" spans="2:30" s="3" customFormat="1" x14ac:dyDescent="0.2">
      <c r="B101" s="87"/>
      <c r="D101" s="88"/>
      <c r="E101" s="84"/>
    </row>
    <row r="102" spans="2:30" s="33" customFormat="1" x14ac:dyDescent="0.2">
      <c r="B102" s="48"/>
      <c r="D102" s="89"/>
      <c r="E102" s="9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s="33" customFormat="1" x14ac:dyDescent="0.2">
      <c r="B103" s="48"/>
      <c r="D103" s="89"/>
      <c r="E103" s="9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s="33" customFormat="1" x14ac:dyDescent="0.2">
      <c r="B104" s="48"/>
      <c r="D104" s="89"/>
      <c r="E104" s="9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s="33" customFormat="1" x14ac:dyDescent="0.2">
      <c r="B105" s="48"/>
      <c r="D105" s="89"/>
      <c r="E105" s="9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s="33" customFormat="1" x14ac:dyDescent="0.2">
      <c r="B106" s="48"/>
      <c r="D106" s="89"/>
      <c r="E106" s="9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s="33" customFormat="1" x14ac:dyDescent="0.2">
      <c r="B107" s="48"/>
      <c r="D107" s="89"/>
      <c r="E107" s="9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s="33" customFormat="1" x14ac:dyDescent="0.2">
      <c r="B108" s="48"/>
      <c r="D108" s="89"/>
      <c r="E108" s="9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s="33" customFormat="1" x14ac:dyDescent="0.2">
      <c r="B109" s="48"/>
      <c r="D109" s="89"/>
      <c r="E109" s="9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s="33" customFormat="1" x14ac:dyDescent="0.2">
      <c r="B110" s="48"/>
      <c r="D110" s="89"/>
      <c r="E110" s="9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s="33" customFormat="1" x14ac:dyDescent="0.2">
      <c r="B111" s="48"/>
      <c r="D111" s="89"/>
      <c r="E111" s="9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s="33" customFormat="1" x14ac:dyDescent="0.2">
      <c r="B112" s="48"/>
      <c r="D112" s="89"/>
      <c r="E112" s="9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s="33" customFormat="1" x14ac:dyDescent="0.2">
      <c r="B113" s="48"/>
      <c r="D113" s="89"/>
      <c r="E113" s="9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s="33" customFormat="1" x14ac:dyDescent="0.2">
      <c r="B114" s="48"/>
      <c r="D114" s="89"/>
      <c r="E114" s="9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s="33" customFormat="1" x14ac:dyDescent="0.2">
      <c r="B115" s="48"/>
      <c r="D115" s="89"/>
      <c r="E115" s="9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2:30" s="33" customFormat="1" x14ac:dyDescent="0.2">
      <c r="B116" s="48"/>
      <c r="D116" s="89"/>
      <c r="E116" s="9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2:30" s="33" customFormat="1" x14ac:dyDescent="0.2">
      <c r="B117" s="48"/>
      <c r="D117" s="89"/>
      <c r="E117" s="9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2:30" s="33" customFormat="1" x14ac:dyDescent="0.2">
      <c r="B118" s="48"/>
      <c r="D118" s="89"/>
      <c r="E118" s="9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30" s="33" customFormat="1" x14ac:dyDescent="0.2">
      <c r="B119" s="48"/>
      <c r="D119" s="89"/>
      <c r="E119" s="90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30" s="33" customFormat="1" x14ac:dyDescent="0.2">
      <c r="B120" s="48"/>
      <c r="D120" s="89"/>
      <c r="E120" s="90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2:30" s="33" customFormat="1" x14ac:dyDescent="0.2">
      <c r="B121" s="48"/>
      <c r="D121" s="89"/>
      <c r="E121" s="90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2:30" s="33" customFormat="1" x14ac:dyDescent="0.2">
      <c r="B122" s="48"/>
      <c r="D122" s="89"/>
      <c r="E122" s="9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2:30" s="33" customFormat="1" x14ac:dyDescent="0.2">
      <c r="B123" s="48"/>
      <c r="D123" s="89"/>
      <c r="E123" s="9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2:30" s="33" customFormat="1" x14ac:dyDescent="0.2">
      <c r="B124" s="48"/>
      <c r="D124" s="89"/>
      <c r="E124" s="9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2:30" s="33" customFormat="1" x14ac:dyDescent="0.2">
      <c r="B125" s="48"/>
      <c r="D125" s="89"/>
      <c r="E125" s="9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2:30" s="33" customFormat="1" x14ac:dyDescent="0.2">
      <c r="B126" s="48"/>
      <c r="D126" s="89"/>
      <c r="E126" s="90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30" s="33" customFormat="1" x14ac:dyDescent="0.2">
      <c r="B127" s="48"/>
      <c r="D127" s="89"/>
      <c r="E127" s="90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2:30" s="33" customFormat="1" x14ac:dyDescent="0.2">
      <c r="B128" s="48"/>
      <c r="D128" s="89"/>
      <c r="E128" s="90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8" s="33" customFormat="1" x14ac:dyDescent="0.2">
      <c r="B129" s="48"/>
      <c r="D129" s="89"/>
      <c r="E129" s="90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8" s="33" customFormat="1" x14ac:dyDescent="0.2">
      <c r="B130" s="48"/>
      <c r="D130" s="89"/>
      <c r="E130" s="9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8" s="33" customFormat="1" x14ac:dyDescent="0.2">
      <c r="B131" s="48"/>
      <c r="D131" s="89"/>
      <c r="E131" s="90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8" s="33" customFormat="1" x14ac:dyDescent="0.2">
      <c r="B132" s="48"/>
      <c r="D132" s="89"/>
      <c r="E132" s="90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8" s="33" customFormat="1" x14ac:dyDescent="0.2">
      <c r="B133" s="48"/>
      <c r="D133" s="89"/>
      <c r="E133" s="90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8" s="33" customFormat="1" x14ac:dyDescent="0.2">
      <c r="B134" s="48"/>
      <c r="D134" s="89"/>
      <c r="E134" s="90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8" s="33" customFormat="1" x14ac:dyDescent="0.2">
      <c r="B135" s="48"/>
      <c r="D135" s="89"/>
      <c r="E135" s="90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8" s="33" customFormat="1" x14ac:dyDescent="0.2">
      <c r="B136" s="48"/>
      <c r="D136" s="89"/>
      <c r="E136" s="9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8" s="33" customFormat="1" x14ac:dyDescent="0.2">
      <c r="B137" s="48"/>
      <c r="D137" s="89"/>
      <c r="E137" s="90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8" s="54" customFormat="1" x14ac:dyDescent="0.2">
      <c r="A138" s="33"/>
      <c r="B138" s="48"/>
      <c r="C138" s="33"/>
      <c r="D138" s="89"/>
      <c r="E138" s="90"/>
      <c r="F138" s="33"/>
      <c r="G138" s="33"/>
      <c r="H138" s="33"/>
      <c r="I138" s="33"/>
      <c r="J138" s="33"/>
      <c r="K138" s="33"/>
      <c r="L138" s="3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3"/>
      <c r="AF138" s="33"/>
      <c r="AG138" s="33"/>
      <c r="AH138" s="33"/>
      <c r="AI138" s="33"/>
      <c r="AJ138" s="33"/>
      <c r="AK138" s="33"/>
      <c r="AL138" s="33"/>
    </row>
    <row r="139" spans="1:38" s="54" customFormat="1" x14ac:dyDescent="0.2">
      <c r="B139" s="53"/>
      <c r="D139" s="91"/>
      <c r="E139" s="9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3"/>
      <c r="AF139" s="33"/>
      <c r="AG139" s="33"/>
      <c r="AH139" s="33"/>
      <c r="AI139" s="33"/>
      <c r="AJ139" s="33"/>
      <c r="AK139" s="33"/>
      <c r="AL139" s="33"/>
    </row>
    <row r="140" spans="1:38" s="54" customFormat="1" x14ac:dyDescent="0.2">
      <c r="B140" s="53"/>
      <c r="D140" s="91"/>
      <c r="E140" s="9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3"/>
      <c r="AF140" s="33"/>
      <c r="AG140" s="33"/>
      <c r="AH140" s="33"/>
      <c r="AI140" s="33"/>
      <c r="AJ140" s="33"/>
      <c r="AK140" s="33"/>
      <c r="AL140" s="33"/>
    </row>
    <row r="141" spans="1:38" s="54" customFormat="1" x14ac:dyDescent="0.2">
      <c r="D141" s="91"/>
      <c r="E141" s="9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3"/>
      <c r="AF141" s="33"/>
      <c r="AG141" s="33"/>
      <c r="AH141" s="33"/>
      <c r="AI141" s="33"/>
      <c r="AJ141" s="33"/>
      <c r="AK141" s="33"/>
      <c r="AL141" s="33"/>
    </row>
    <row r="142" spans="1:38" s="54" customFormat="1" x14ac:dyDescent="0.2">
      <c r="D142" s="91"/>
      <c r="E142" s="9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3"/>
      <c r="AF142" s="33"/>
      <c r="AG142" s="33"/>
      <c r="AH142" s="33"/>
      <c r="AI142" s="33"/>
      <c r="AJ142" s="33"/>
      <c r="AK142" s="33"/>
      <c r="AL142" s="33"/>
    </row>
    <row r="143" spans="1:38" s="54" customFormat="1" x14ac:dyDescent="0.2">
      <c r="D143" s="91"/>
      <c r="E143" s="9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3"/>
      <c r="AF143" s="33"/>
      <c r="AG143" s="33"/>
      <c r="AH143" s="33"/>
      <c r="AI143" s="33"/>
      <c r="AJ143" s="33"/>
      <c r="AK143" s="33"/>
      <c r="AL143" s="33"/>
    </row>
    <row r="144" spans="1:38" s="54" customFormat="1" x14ac:dyDescent="0.2">
      <c r="D144" s="91"/>
      <c r="E144" s="9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3"/>
      <c r="AF144" s="33"/>
      <c r="AG144" s="33"/>
      <c r="AH144" s="33"/>
      <c r="AI144" s="33"/>
      <c r="AJ144" s="33"/>
      <c r="AK144" s="33"/>
      <c r="AL144" s="33"/>
    </row>
    <row r="145" spans="1:38" s="54" customFormat="1" x14ac:dyDescent="0.2">
      <c r="D145" s="91"/>
      <c r="E145" s="9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3"/>
      <c r="AF145" s="33"/>
      <c r="AG145" s="33"/>
      <c r="AH145" s="33"/>
      <c r="AI145" s="33"/>
      <c r="AJ145" s="33"/>
      <c r="AK145" s="33"/>
      <c r="AL145" s="33"/>
    </row>
    <row r="146" spans="1:38" s="54" customFormat="1" x14ac:dyDescent="0.2">
      <c r="D146" s="91"/>
      <c r="E146" s="9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3"/>
      <c r="AF146" s="33"/>
      <c r="AG146" s="33"/>
      <c r="AH146" s="33"/>
      <c r="AI146" s="33"/>
      <c r="AJ146" s="33"/>
      <c r="AK146" s="33"/>
      <c r="AL146" s="33"/>
    </row>
    <row r="147" spans="1:38" s="54" customFormat="1" x14ac:dyDescent="0.2">
      <c r="D147" s="91"/>
      <c r="E147" s="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3"/>
      <c r="AF147" s="33"/>
      <c r="AG147" s="33"/>
      <c r="AH147" s="33"/>
      <c r="AI147" s="33"/>
      <c r="AJ147" s="33"/>
      <c r="AK147" s="33"/>
      <c r="AL147" s="33"/>
    </row>
    <row r="148" spans="1:38" s="54" customFormat="1" x14ac:dyDescent="0.2">
      <c r="D148" s="91"/>
      <c r="E148" s="9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3"/>
      <c r="AF148" s="33"/>
      <c r="AG148" s="33"/>
      <c r="AH148" s="33"/>
      <c r="AI148" s="33"/>
      <c r="AJ148" s="33"/>
      <c r="AK148" s="33"/>
      <c r="AL148" s="33"/>
    </row>
    <row r="149" spans="1:38" s="54" customFormat="1" x14ac:dyDescent="0.2">
      <c r="D149" s="91"/>
      <c r="E149" s="9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3"/>
      <c r="AF149" s="33"/>
      <c r="AG149" s="33"/>
      <c r="AH149" s="33"/>
      <c r="AI149" s="33"/>
      <c r="AJ149" s="33"/>
      <c r="AK149" s="33"/>
      <c r="AL149" s="33"/>
    </row>
    <row r="150" spans="1:38" s="54" customFormat="1" x14ac:dyDescent="0.2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3"/>
      <c r="AF150" s="33"/>
      <c r="AG150" s="33"/>
      <c r="AH150" s="33"/>
      <c r="AI150" s="33"/>
      <c r="AJ150" s="33"/>
      <c r="AK150" s="33"/>
      <c r="AL150" s="33"/>
    </row>
    <row r="151" spans="1:38" s="33" customForma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8" s="33" customFormat="1" x14ac:dyDescent="0.2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8" s="33" customFormat="1" x14ac:dyDescent="0.2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8" s="33" customFormat="1" x14ac:dyDescent="0.2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8" s="32" customForma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7"/>
      <c r="N155" s="7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3"/>
      <c r="AF155" s="33"/>
      <c r="AG155" s="33"/>
      <c r="AH155" s="33"/>
      <c r="AI155" s="33"/>
      <c r="AJ155" s="33"/>
      <c r="AK155" s="33"/>
      <c r="AL155" s="33"/>
    </row>
    <row r="156" spans="1:38" s="32" customFormat="1" x14ac:dyDescent="0.2">
      <c r="M156" s="7"/>
      <c r="N156" s="7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3"/>
      <c r="AF156" s="33"/>
      <c r="AG156" s="33"/>
      <c r="AH156" s="33"/>
      <c r="AI156" s="33"/>
      <c r="AJ156" s="33"/>
      <c r="AK156" s="33"/>
      <c r="AL156" s="33"/>
    </row>
    <row r="157" spans="1:38" s="32" customFormat="1" x14ac:dyDescent="0.2">
      <c r="M157" s="7"/>
      <c r="N157" s="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3"/>
      <c r="AF157" s="33"/>
      <c r="AG157" s="33"/>
      <c r="AH157" s="33"/>
      <c r="AI157" s="33"/>
      <c r="AJ157" s="33"/>
      <c r="AK157" s="33"/>
      <c r="AL157" s="33"/>
    </row>
    <row r="158" spans="1:38" s="32" customFormat="1" x14ac:dyDescent="0.2">
      <c r="M158" s="7"/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3"/>
      <c r="AF158" s="33"/>
      <c r="AG158" s="33"/>
      <c r="AH158" s="33"/>
      <c r="AI158" s="33"/>
      <c r="AJ158" s="33"/>
      <c r="AK158" s="33"/>
      <c r="AL158" s="33"/>
    </row>
    <row r="159" spans="1:38" s="32" customFormat="1" x14ac:dyDescent="0.2">
      <c r="M159" s="7"/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3"/>
      <c r="AF159" s="33"/>
      <c r="AG159" s="33"/>
      <c r="AH159" s="33"/>
      <c r="AI159" s="33"/>
      <c r="AJ159" s="33"/>
      <c r="AK159" s="33"/>
      <c r="AL159" s="33"/>
    </row>
    <row r="160" spans="1:38" s="32" customFormat="1" x14ac:dyDescent="0.2">
      <c r="M160" s="7"/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3"/>
      <c r="AF160" s="33"/>
      <c r="AG160" s="33"/>
      <c r="AH160" s="33"/>
      <c r="AI160" s="33"/>
      <c r="AJ160" s="33"/>
      <c r="AK160" s="33"/>
      <c r="AL160" s="33"/>
    </row>
    <row r="161" spans="1:38" s="32" customFormat="1" x14ac:dyDescent="0.2">
      <c r="M161" s="7"/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3"/>
      <c r="AF166" s="33"/>
      <c r="AG166" s="33"/>
      <c r="AH166" s="33"/>
      <c r="AI166" s="33"/>
      <c r="AJ166" s="33"/>
      <c r="AK166" s="33"/>
      <c r="AL166" s="33"/>
    </row>
    <row r="167" spans="1:38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</row>
  </sheetData>
  <sortState xmlns:xlrd2="http://schemas.microsoft.com/office/spreadsheetml/2017/richdata2" ref="B39:H50">
    <sortCondition descending="1" ref="H39:H50"/>
  </sortState>
  <mergeCells count="9">
    <mergeCell ref="B55:L55"/>
    <mergeCell ref="B56:L56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9"/>
  <sheetViews>
    <sheetView showGridLines="0" zoomScaleNormal="100" zoomScaleSheetLayoutView="100" workbookViewId="0">
      <selection activeCell="C15" sqref="C15:K21"/>
    </sheetView>
  </sheetViews>
  <sheetFormatPr baseColWidth="10" defaultRowHeight="12.75" x14ac:dyDescent="0.2"/>
  <cols>
    <col min="1" max="1" width="1.85546875" style="34" customWidth="1"/>
    <col min="2" max="2" width="18" style="34" customWidth="1"/>
    <col min="3" max="8" width="10.42578125" style="34" customWidth="1"/>
    <col min="9" max="9" width="12.140625" style="34" customWidth="1"/>
    <col min="10" max="11" width="10.85546875" style="34" customWidth="1"/>
    <col min="12" max="12" width="1.5703125" style="34" customWidth="1"/>
    <col min="13" max="13" width="11.42578125" style="5"/>
    <col min="14" max="14" width="16" style="5" bestFit="1" customWidth="1"/>
    <col min="15" max="18" width="11.42578125" style="5"/>
    <col min="19" max="22" width="11.42578125" style="9"/>
    <col min="23" max="30" width="11.42578125" style="103"/>
    <col min="31" max="16384" width="11.42578125" style="104"/>
  </cols>
  <sheetData>
    <row r="1" spans="1:20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03"/>
      <c r="N1" s="33" t="s">
        <v>121</v>
      </c>
      <c r="O1" s="33"/>
      <c r="P1" s="33"/>
      <c r="S1" s="5"/>
      <c r="T1" s="5"/>
    </row>
    <row r="2" spans="1:20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105"/>
      <c r="O2" s="107"/>
      <c r="P2" s="107"/>
      <c r="S2" s="5"/>
      <c r="T2" s="5"/>
    </row>
    <row r="3" spans="1:20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5"/>
      <c r="O3" s="107"/>
      <c r="P3" s="107"/>
      <c r="S3" s="5"/>
      <c r="T3" s="5"/>
    </row>
    <row r="4" spans="1:20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5"/>
      <c r="O4" s="107"/>
      <c r="P4" s="107"/>
      <c r="S4" s="5"/>
      <c r="T4" s="5"/>
    </row>
    <row r="5" spans="1:20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5"/>
      <c r="O5" s="107"/>
      <c r="P5" s="107"/>
      <c r="S5" s="5"/>
      <c r="T5" s="5"/>
    </row>
    <row r="6" spans="1:20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5"/>
      <c r="O6" s="107"/>
      <c r="P6" s="107"/>
      <c r="S6" s="5"/>
      <c r="T6" s="5"/>
    </row>
    <row r="7" spans="1:20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413">
        <f>'[7]BD construcción trimestral'!E188</f>
        <v>6421179</v>
      </c>
      <c r="O7" s="414">
        <v>41518</v>
      </c>
      <c r="P7" s="105">
        <f t="shared" ref="P7:P36" si="0">+N7/1000</f>
        <v>6421.1790000000001</v>
      </c>
      <c r="S7" s="5"/>
      <c r="T7" s="5"/>
    </row>
    <row r="8" spans="1:20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413">
        <f>'[7]BD construcción trimestral'!E189</f>
        <v>6214378</v>
      </c>
      <c r="O8" s="89">
        <v>41609</v>
      </c>
      <c r="P8" s="105">
        <f t="shared" si="0"/>
        <v>6214.3779999999997</v>
      </c>
      <c r="S8" s="5"/>
      <c r="T8" s="5"/>
    </row>
    <row r="9" spans="1:20" x14ac:dyDescent="0.2">
      <c r="A9" s="35"/>
      <c r="B9" s="36"/>
      <c r="C9" s="384" t="s">
        <v>120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413">
        <f>'[7]BD construcción trimestral'!E190</f>
        <v>6935080</v>
      </c>
      <c r="O9" s="414">
        <v>41699</v>
      </c>
      <c r="P9" s="105">
        <f t="shared" si="0"/>
        <v>6935.08</v>
      </c>
      <c r="S9" s="5"/>
      <c r="T9" s="5"/>
    </row>
    <row r="10" spans="1:20" x14ac:dyDescent="0.2">
      <c r="A10" s="35"/>
      <c r="B10" s="36"/>
      <c r="C10" s="381" t="str">
        <f>+CONCATENATE("miles de metros cuadrados, trimestral ",C13,"-",H13)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413">
        <f>'[7]BD construcción trimestral'!E191</f>
        <v>7982133</v>
      </c>
      <c r="O10" s="414">
        <v>41791</v>
      </c>
      <c r="P10" s="105">
        <f t="shared" si="0"/>
        <v>7982.1329999999998</v>
      </c>
      <c r="S10" s="5"/>
      <c r="T10" s="5"/>
    </row>
    <row r="11" spans="1:20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413">
        <f>'[7]BD construcción trimestral'!E192</f>
        <v>8167454</v>
      </c>
      <c r="O11" s="89">
        <v>41883</v>
      </c>
      <c r="P11" s="105">
        <f t="shared" si="0"/>
        <v>8167.4539999999997</v>
      </c>
      <c r="S11" s="5"/>
      <c r="T11" s="5"/>
    </row>
    <row r="12" spans="1:20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413">
        <f>'[7]BD construcción trimestral'!E193</f>
        <v>7820261</v>
      </c>
      <c r="O12" s="414">
        <v>41974</v>
      </c>
      <c r="P12" s="105">
        <f t="shared" si="0"/>
        <v>7820.2610000000004</v>
      </c>
      <c r="S12" s="5"/>
      <c r="T12" s="5"/>
    </row>
    <row r="13" spans="1:20" x14ac:dyDescent="0.2">
      <c r="A13" s="35"/>
      <c r="B13" s="41" t="s">
        <v>119</v>
      </c>
      <c r="C13" s="42">
        <f t="shared" ref="C13:F13" si="1">D13-1</f>
        <v>2018</v>
      </c>
      <c r="D13" s="42">
        <f t="shared" si="1"/>
        <v>2019</v>
      </c>
      <c r="E13" s="42">
        <f t="shared" si="1"/>
        <v>2020</v>
      </c>
      <c r="F13" s="42">
        <f t="shared" si="1"/>
        <v>2021</v>
      </c>
      <c r="G13" s="42">
        <f>H13-1</f>
        <v>2022</v>
      </c>
      <c r="H13" s="42">
        <v>2023</v>
      </c>
      <c r="I13" s="383"/>
      <c r="J13" s="383"/>
      <c r="K13" s="383"/>
      <c r="L13" s="38"/>
      <c r="M13" s="103"/>
      <c r="N13" s="413">
        <f>'[7]BD construcción trimestral'!E194</f>
        <v>8120598</v>
      </c>
      <c r="O13" s="414">
        <v>42064</v>
      </c>
      <c r="P13" s="105">
        <f t="shared" si="0"/>
        <v>8120.598</v>
      </c>
      <c r="S13" s="5"/>
      <c r="T13" s="5"/>
    </row>
    <row r="14" spans="1:20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413">
        <f>'[7]BD construcción trimestral'!E195</f>
        <v>8361927</v>
      </c>
      <c r="O14" s="89">
        <v>42156</v>
      </c>
      <c r="P14" s="105">
        <f t="shared" si="0"/>
        <v>8361.9269999999997</v>
      </c>
      <c r="S14" s="5"/>
      <c r="T14" s="5"/>
    </row>
    <row r="15" spans="1:20" x14ac:dyDescent="0.2">
      <c r="A15" s="35"/>
      <c r="B15" s="7" t="s">
        <v>8</v>
      </c>
      <c r="C15" s="245">
        <v>7231.0349999999999</v>
      </c>
      <c r="D15" s="245">
        <v>6213.616</v>
      </c>
      <c r="E15" s="245">
        <v>5191.607</v>
      </c>
      <c r="F15" s="245">
        <v>4985.3909999999996</v>
      </c>
      <c r="G15" s="245">
        <v>5499.63</v>
      </c>
      <c r="H15" s="306">
        <v>5917.8450000000003</v>
      </c>
      <c r="I15" s="334">
        <v>7.6044206610262899</v>
      </c>
      <c r="J15" s="334">
        <v>107.6044206610263</v>
      </c>
      <c r="K15" s="306">
        <v>10.314918127785777</v>
      </c>
      <c r="L15" s="38"/>
      <c r="M15" s="224">
        <v>1</v>
      </c>
      <c r="N15" s="413">
        <f>'[7]BD construcción trimestral'!E196</f>
        <v>8374274</v>
      </c>
      <c r="O15" s="414">
        <v>42248</v>
      </c>
      <c r="P15" s="105">
        <f t="shared" si="0"/>
        <v>8374.2739999999994</v>
      </c>
      <c r="S15" s="5"/>
      <c r="T15" s="5"/>
    </row>
    <row r="16" spans="1:20" x14ac:dyDescent="0.2">
      <c r="A16" s="35"/>
      <c r="B16" s="7" t="s">
        <v>9</v>
      </c>
      <c r="C16" s="245">
        <v>7112.4759999999997</v>
      </c>
      <c r="D16" s="245">
        <v>6096.2219999999998</v>
      </c>
      <c r="E16" s="245">
        <v>3716.886</v>
      </c>
      <c r="F16" s="245">
        <v>4744.91</v>
      </c>
      <c r="G16" s="245">
        <v>5520.73</v>
      </c>
      <c r="H16" s="282">
        <v>6242.2079999999996</v>
      </c>
      <c r="I16" s="283">
        <v>13.068525358059535</v>
      </c>
      <c r="J16" s="283">
        <v>113.06852535805953</v>
      </c>
      <c r="K16" s="283">
        <v>16.350573561985371</v>
      </c>
      <c r="L16" s="38"/>
      <c r="M16" s="224">
        <v>1</v>
      </c>
      <c r="N16" s="413">
        <f>'[7]BD construcción trimestral'!E197</f>
        <v>7837466</v>
      </c>
      <c r="O16" s="414">
        <v>42339</v>
      </c>
      <c r="P16" s="105">
        <f t="shared" si="0"/>
        <v>7837.4660000000003</v>
      </c>
      <c r="S16" s="5"/>
      <c r="T16" s="5"/>
    </row>
    <row r="17" spans="1:20" x14ac:dyDescent="0.2">
      <c r="A17" s="35"/>
      <c r="B17" s="7" t="s">
        <v>92</v>
      </c>
      <c r="C17" s="245">
        <v>6776.1440000000002</v>
      </c>
      <c r="D17" s="245">
        <v>6016.8649999999998</v>
      </c>
      <c r="E17" s="245">
        <v>5119.982</v>
      </c>
      <c r="F17" s="245">
        <v>4960.0540000000001</v>
      </c>
      <c r="G17" s="245">
        <v>5569.5590000000002</v>
      </c>
      <c r="H17" s="245"/>
      <c r="I17" s="52">
        <v>-100</v>
      </c>
      <c r="J17" s="52">
        <v>0</v>
      </c>
      <c r="K17" s="52">
        <v>12.288273474442013</v>
      </c>
      <c r="L17" s="38"/>
      <c r="M17" s="224">
        <f>IF(H17&lt;&gt;"",1,0)</f>
        <v>0</v>
      </c>
      <c r="N17" s="413">
        <f>'[7]BD construcción trimestral'!E198</f>
        <v>7842196</v>
      </c>
      <c r="O17" s="89">
        <v>42430</v>
      </c>
      <c r="P17" s="105">
        <f t="shared" si="0"/>
        <v>7842.1959999999999</v>
      </c>
      <c r="S17" s="5"/>
      <c r="T17" s="5"/>
    </row>
    <row r="18" spans="1:20" x14ac:dyDescent="0.2">
      <c r="A18" s="35"/>
      <c r="B18" s="7" t="s">
        <v>10</v>
      </c>
      <c r="C18" s="245">
        <v>6534.66</v>
      </c>
      <c r="D18" s="245">
        <v>6012.0429999999997</v>
      </c>
      <c r="E18" s="245">
        <v>4844.2470000000003</v>
      </c>
      <c r="F18" s="245">
        <v>5134.0280000000002</v>
      </c>
      <c r="G18" s="245">
        <v>5500.2820000000002</v>
      </c>
      <c r="H18" s="245"/>
      <c r="I18" s="52">
        <v>-100</v>
      </c>
      <c r="J18" s="52">
        <v>0</v>
      </c>
      <c r="K18" s="52">
        <v>7.1338527955048248</v>
      </c>
      <c r="L18" s="38"/>
      <c r="M18" s="224">
        <f>IF(H18&lt;&gt;"",1,0)</f>
        <v>0</v>
      </c>
      <c r="N18" s="413">
        <f>'[7]BD construcción trimestral'!E199</f>
        <v>7753073</v>
      </c>
      <c r="O18" s="414">
        <v>42522</v>
      </c>
      <c r="P18" s="105">
        <f t="shared" si="0"/>
        <v>7753.0730000000003</v>
      </c>
      <c r="S18" s="5"/>
      <c r="T18" s="5"/>
    </row>
    <row r="19" spans="1:20" x14ac:dyDescent="0.2">
      <c r="A19" s="35"/>
      <c r="B19" s="7"/>
      <c r="C19" s="57"/>
      <c r="D19" s="57"/>
      <c r="E19" s="57"/>
      <c r="F19" s="57"/>
      <c r="G19" s="57"/>
      <c r="H19" s="58"/>
      <c r="I19" s="174"/>
      <c r="J19" s="174"/>
      <c r="K19" s="174"/>
      <c r="L19" s="38"/>
      <c r="M19" s="224"/>
      <c r="N19" s="413">
        <f>'[7]BD construcción trimestral'!E200</f>
        <v>7807309</v>
      </c>
      <c r="O19" s="414">
        <v>42614</v>
      </c>
      <c r="P19" s="105">
        <f t="shared" si="0"/>
        <v>7807.3090000000002</v>
      </c>
      <c r="S19" s="5"/>
      <c r="T19" s="5"/>
    </row>
    <row r="20" spans="1:20" x14ac:dyDescent="0.2">
      <c r="A20" s="35"/>
      <c r="B20" s="41" t="s">
        <v>118</v>
      </c>
      <c r="C20" s="214">
        <v>7171.7554999999993</v>
      </c>
      <c r="D20" s="214">
        <v>6154.9189999999999</v>
      </c>
      <c r="E20" s="214">
        <v>4454.2465000000002</v>
      </c>
      <c r="F20" s="214">
        <v>4865.1504999999997</v>
      </c>
      <c r="G20" s="214">
        <v>5510.18</v>
      </c>
      <c r="H20" s="282">
        <v>6080.0264999999999</v>
      </c>
      <c r="I20" s="283">
        <v>10.341703900779997</v>
      </c>
      <c r="J20" s="283">
        <v>110.34170390078</v>
      </c>
      <c r="K20" s="282">
        <v>13.258161284013736</v>
      </c>
      <c r="L20" s="38"/>
      <c r="M20" s="415"/>
      <c r="N20" s="413">
        <f>'[7]BD construcción trimestral'!E201</f>
        <v>7377587</v>
      </c>
      <c r="O20" s="89">
        <v>42705</v>
      </c>
      <c r="P20" s="105">
        <f t="shared" si="0"/>
        <v>7377.5870000000004</v>
      </c>
      <c r="Q20" s="231"/>
      <c r="R20" s="231"/>
      <c r="S20" s="5"/>
      <c r="T20" s="5"/>
    </row>
    <row r="21" spans="1:20" x14ac:dyDescent="0.2">
      <c r="A21" s="35"/>
      <c r="B21" s="41" t="s">
        <v>3</v>
      </c>
      <c r="C21" s="64"/>
      <c r="D21" s="60">
        <v>-14.178348662332386</v>
      </c>
      <c r="E21" s="60">
        <v>-27.631110986188446</v>
      </c>
      <c r="F21" s="60">
        <v>9.2249946203022191</v>
      </c>
      <c r="G21" s="60">
        <v>13.258161284013736</v>
      </c>
      <c r="H21" s="283">
        <v>10.341703900779997</v>
      </c>
      <c r="I21" s="230"/>
      <c r="J21" s="230"/>
      <c r="K21" s="230"/>
      <c r="L21" s="38"/>
      <c r="M21" s="415"/>
      <c r="N21" s="413">
        <f>'[7]BD construcción trimestral'!E202</f>
        <v>7788479</v>
      </c>
      <c r="O21" s="414">
        <v>42795</v>
      </c>
      <c r="P21" s="105">
        <f t="shared" si="0"/>
        <v>7788.4790000000003</v>
      </c>
      <c r="Q21" s="231"/>
      <c r="R21" s="231"/>
      <c r="S21" s="5"/>
      <c r="T21" s="5"/>
    </row>
    <row r="22" spans="1:20" ht="12" customHeight="1" x14ac:dyDescent="0.2">
      <c r="A22" s="35"/>
      <c r="C22" s="198"/>
      <c r="D22" s="198"/>
      <c r="E22" s="198"/>
      <c r="F22" s="198"/>
      <c r="G22" s="198"/>
      <c r="H22" s="232"/>
      <c r="I22" s="174"/>
      <c r="J22" s="174"/>
      <c r="K22" s="174"/>
      <c r="L22" s="38"/>
      <c r="M22" s="415"/>
      <c r="N22" s="413">
        <f>'[7]BD construcción trimestral'!E203</f>
        <v>7787497</v>
      </c>
      <c r="O22" s="414">
        <v>42887</v>
      </c>
      <c r="P22" s="105">
        <f t="shared" si="0"/>
        <v>7787.4970000000003</v>
      </c>
      <c r="Q22" s="231"/>
      <c r="R22" s="231"/>
      <c r="S22" s="5"/>
      <c r="T22" s="5"/>
    </row>
    <row r="23" spans="1:20" ht="12" customHeight="1" x14ac:dyDescent="0.2">
      <c r="A23" s="35"/>
      <c r="C23" s="198"/>
      <c r="D23" s="198"/>
      <c r="E23" s="198"/>
      <c r="F23" s="198"/>
      <c r="G23" s="198"/>
      <c r="H23" s="232"/>
      <c r="I23" s="174"/>
      <c r="J23" s="174"/>
      <c r="K23" s="174"/>
      <c r="L23" s="38"/>
      <c r="M23" s="415"/>
      <c r="N23" s="413">
        <f>'[7]BD construcción trimestral'!E204</f>
        <v>7703975</v>
      </c>
      <c r="O23" s="89">
        <v>42979</v>
      </c>
      <c r="P23" s="105">
        <f t="shared" si="0"/>
        <v>7703.9750000000004</v>
      </c>
      <c r="Q23" s="231"/>
      <c r="R23" s="231"/>
      <c r="S23" s="5"/>
      <c r="T23" s="5"/>
    </row>
    <row r="24" spans="1:20" ht="14.25" customHeight="1" x14ac:dyDescent="0.2">
      <c r="A24" s="35"/>
      <c r="B24" s="199"/>
      <c r="C24" s="377" t="s">
        <v>117</v>
      </c>
      <c r="D24" s="377"/>
      <c r="E24" s="377"/>
      <c r="F24" s="377"/>
      <c r="G24" s="377"/>
      <c r="H24" s="377"/>
      <c r="I24" s="377"/>
      <c r="J24" s="377"/>
      <c r="K24" s="377"/>
      <c r="L24" s="38"/>
      <c r="M24" s="103"/>
      <c r="N24" s="413">
        <f>'[7]BD construcción trimestral'!E205</f>
        <v>7214112</v>
      </c>
      <c r="O24" s="414">
        <v>43070</v>
      </c>
      <c r="P24" s="105">
        <f t="shared" si="0"/>
        <v>7214.1120000000001</v>
      </c>
      <c r="R24" s="195"/>
      <c r="S24" s="5"/>
      <c r="T24" s="5"/>
    </row>
    <row r="25" spans="1:20" x14ac:dyDescent="0.2">
      <c r="A25" s="200"/>
      <c r="C25" s="377" t="s">
        <v>187</v>
      </c>
      <c r="D25" s="377"/>
      <c r="E25" s="377"/>
      <c r="F25" s="377"/>
      <c r="G25" s="377"/>
      <c r="H25" s="377"/>
      <c r="I25" s="377"/>
      <c r="J25" s="377"/>
      <c r="K25" s="377"/>
      <c r="L25" s="38"/>
      <c r="M25" s="103"/>
      <c r="N25" s="413">
        <f>'[7]BD construcción trimestral'!E206</f>
        <v>7231035</v>
      </c>
      <c r="O25" s="414">
        <v>43160</v>
      </c>
      <c r="P25" s="105">
        <f t="shared" si="0"/>
        <v>7231.0349999999999</v>
      </c>
      <c r="R25" s="195"/>
      <c r="S25" s="5"/>
      <c r="T25" s="5"/>
    </row>
    <row r="26" spans="1:20" x14ac:dyDescent="0.2">
      <c r="A26" s="200"/>
      <c r="C26" s="201"/>
      <c r="D26" s="201"/>
      <c r="E26" s="201"/>
      <c r="F26" s="201"/>
      <c r="G26" s="201"/>
      <c r="H26" s="202"/>
      <c r="I26" s="203"/>
      <c r="J26" s="203"/>
      <c r="K26" s="203"/>
      <c r="L26" s="38"/>
      <c r="M26" s="103"/>
      <c r="N26" s="413">
        <f>'[7]BD construcción trimestral'!E207</f>
        <v>7112476</v>
      </c>
      <c r="O26" s="89">
        <v>43252</v>
      </c>
      <c r="P26" s="105">
        <f t="shared" si="0"/>
        <v>7112.4759999999997</v>
      </c>
      <c r="R26" s="195"/>
      <c r="S26" s="5"/>
      <c r="T26" s="5"/>
    </row>
    <row r="27" spans="1:20" x14ac:dyDescent="0.2">
      <c r="A27" s="200"/>
      <c r="C27" s="201"/>
      <c r="D27" s="201"/>
      <c r="E27" s="201"/>
      <c r="F27" s="201"/>
      <c r="G27" s="201"/>
      <c r="H27" s="202"/>
      <c r="I27" s="203"/>
      <c r="J27" s="203"/>
      <c r="K27" s="203"/>
      <c r="L27" s="38"/>
      <c r="M27" s="103"/>
      <c r="N27" s="413">
        <f>'[7]BD construcción trimestral'!E208</f>
        <v>6776144</v>
      </c>
      <c r="O27" s="414">
        <v>43344</v>
      </c>
      <c r="P27" s="105">
        <f t="shared" si="0"/>
        <v>6776.1440000000002</v>
      </c>
      <c r="R27" s="195"/>
      <c r="S27" s="5"/>
      <c r="T27" s="5"/>
    </row>
    <row r="28" spans="1:20" x14ac:dyDescent="0.2">
      <c r="A28" s="200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413">
        <f>'[7]BD construcción trimestral'!E209</f>
        <v>6534660</v>
      </c>
      <c r="O28" s="414">
        <v>43435</v>
      </c>
      <c r="P28" s="105">
        <f t="shared" si="0"/>
        <v>6534.66</v>
      </c>
      <c r="R28" s="195"/>
      <c r="S28" s="5"/>
      <c r="T28" s="5"/>
    </row>
    <row r="29" spans="1:20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413">
        <f>'[7]BD construcción trimestral'!E210</f>
        <v>6213616</v>
      </c>
      <c r="O29" s="89">
        <v>43525</v>
      </c>
      <c r="P29" s="105">
        <f t="shared" si="0"/>
        <v>6213.616</v>
      </c>
      <c r="R29" s="195"/>
      <c r="S29" s="5"/>
      <c r="T29" s="5"/>
    </row>
    <row r="30" spans="1:20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413">
        <f>'[7]BD construcción trimestral'!E211</f>
        <v>6096222</v>
      </c>
      <c r="O30" s="414">
        <v>43617</v>
      </c>
      <c r="P30" s="105">
        <f t="shared" si="0"/>
        <v>6096.2219999999998</v>
      </c>
      <c r="R30" s="195"/>
      <c r="S30" s="5"/>
      <c r="T30" s="5"/>
    </row>
    <row r="31" spans="1:20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413">
        <f>'[7]BD construcción trimestral'!E212</f>
        <v>6016865</v>
      </c>
      <c r="O31" s="414">
        <v>43709</v>
      </c>
      <c r="P31" s="105">
        <f t="shared" si="0"/>
        <v>6016.8649999999998</v>
      </c>
      <c r="R31" s="195"/>
      <c r="S31" s="5"/>
      <c r="T31" s="5"/>
    </row>
    <row r="32" spans="1:20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413">
        <f>'[7]BD construcción trimestral'!E213</f>
        <v>6012043</v>
      </c>
      <c r="O32" s="89">
        <v>43800</v>
      </c>
      <c r="P32" s="105">
        <f t="shared" si="0"/>
        <v>6012.0429999999997</v>
      </c>
      <c r="R32" s="195"/>
      <c r="S32" s="5"/>
      <c r="T32" s="5"/>
    </row>
    <row r="33" spans="1:30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413">
        <f>'[7]BD construcción trimestral'!E214</f>
        <v>5191607</v>
      </c>
      <c r="O33" s="414">
        <v>43891</v>
      </c>
      <c r="P33" s="105">
        <f t="shared" si="0"/>
        <v>5191.607</v>
      </c>
      <c r="R33" s="195"/>
      <c r="S33" s="5"/>
      <c r="T33" s="5"/>
    </row>
    <row r="34" spans="1:30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413">
        <f>'[7]BD construcción trimestral'!E215</f>
        <v>3716886</v>
      </c>
      <c r="O34" s="89">
        <v>43983</v>
      </c>
      <c r="P34" s="105">
        <f t="shared" si="0"/>
        <v>3716.886</v>
      </c>
      <c r="R34" s="195"/>
      <c r="S34" s="5"/>
      <c r="T34" s="5"/>
    </row>
    <row r="35" spans="1:30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413">
        <f>'[7]BD construcción trimestral'!E216</f>
        <v>5119982</v>
      </c>
      <c r="O35" s="414">
        <v>44075</v>
      </c>
      <c r="P35" s="105">
        <f t="shared" si="0"/>
        <v>5119.982</v>
      </c>
      <c r="R35" s="195"/>
      <c r="S35" s="5"/>
      <c r="T35" s="5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413">
        <f>'[7]BD construcción trimestral'!E217</f>
        <v>4844247</v>
      </c>
      <c r="O36" s="89">
        <v>44166</v>
      </c>
      <c r="P36" s="105">
        <f t="shared" si="0"/>
        <v>4844.2470000000003</v>
      </c>
      <c r="R36" s="195"/>
      <c r="S36" s="5"/>
      <c r="T36" s="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x14ac:dyDescent="0.2">
      <c r="A37" s="200"/>
      <c r="B37" s="199"/>
      <c r="C37" s="202"/>
      <c r="D37" s="202"/>
      <c r="E37" s="202"/>
      <c r="F37" s="202"/>
      <c r="G37" s="202"/>
      <c r="H37" s="202"/>
      <c r="I37" s="204"/>
      <c r="J37" s="204"/>
      <c r="K37" s="204"/>
      <c r="L37" s="38"/>
      <c r="M37" s="103"/>
      <c r="N37" s="413">
        <f>'[7]BD construcción trimestral'!E218</f>
        <v>4985391</v>
      </c>
      <c r="O37" s="414">
        <v>44256</v>
      </c>
      <c r="P37" s="105">
        <f t="shared" ref="P37:P38" si="2">+N37/1000</f>
        <v>4985.3909999999996</v>
      </c>
      <c r="R37" s="195"/>
      <c r="S37" s="5"/>
      <c r="T37" s="5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x14ac:dyDescent="0.2">
      <c r="A38" s="246" t="s">
        <v>101</v>
      </c>
      <c r="B38" s="246"/>
      <c r="C38" s="216"/>
      <c r="D38" s="216"/>
      <c r="E38" s="216"/>
      <c r="F38" s="216"/>
      <c r="G38" s="216"/>
      <c r="H38" s="216"/>
      <c r="I38" s="216"/>
      <c r="J38" s="216"/>
      <c r="K38" s="216"/>
      <c r="L38" s="205"/>
      <c r="M38" s="103"/>
      <c r="N38" s="413">
        <f>'[7]BD construcción trimestral'!E219</f>
        <v>4744910</v>
      </c>
      <c r="O38" s="89">
        <v>44348</v>
      </c>
      <c r="P38" s="105">
        <f t="shared" si="2"/>
        <v>4744.91</v>
      </c>
      <c r="R38" s="195"/>
      <c r="S38" s="5"/>
      <c r="T38" s="5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s="9" customFormat="1" x14ac:dyDescent="0.2">
      <c r="A39" s="54"/>
      <c r="B39" s="54"/>
      <c r="C39" s="54"/>
      <c r="D39" s="54"/>
      <c r="E39" s="54"/>
      <c r="F39" s="54"/>
      <c r="G39" s="3"/>
      <c r="H39" s="3"/>
      <c r="I39" s="3"/>
      <c r="J39" s="3"/>
      <c r="K39" s="3"/>
      <c r="L39" s="3"/>
      <c r="M39" s="103"/>
      <c r="N39" s="413">
        <f>'[7]BD construcción trimestral'!E220</f>
        <v>4960054</v>
      </c>
      <c r="O39" s="414">
        <v>44440</v>
      </c>
      <c r="P39" s="105">
        <f t="shared" ref="P39" si="3">+N39/1000</f>
        <v>4960.0540000000001</v>
      </c>
      <c r="Q39" s="5"/>
      <c r="R39" s="195"/>
      <c r="S39" s="5"/>
      <c r="T39" s="5"/>
    </row>
    <row r="40" spans="1:30" s="9" customFormat="1" x14ac:dyDescent="0.2">
      <c r="A40" s="54"/>
      <c r="B40" s="33"/>
      <c r="C40" s="262"/>
      <c r="D40" s="33"/>
      <c r="E40" s="54"/>
      <c r="F40" s="54"/>
      <c r="G40" s="3"/>
      <c r="H40" s="3"/>
      <c r="I40" s="3"/>
      <c r="J40" s="3"/>
      <c r="K40" s="3"/>
      <c r="L40" s="3"/>
      <c r="M40" s="103"/>
      <c r="N40" s="413">
        <f>'[7]BD construcción trimestral'!E221</f>
        <v>5134028</v>
      </c>
      <c r="O40" s="89">
        <v>44531</v>
      </c>
      <c r="P40" s="105">
        <f t="shared" ref="P40" si="4">+N40/1000</f>
        <v>5134.0280000000002</v>
      </c>
      <c r="Q40" s="5"/>
      <c r="R40" s="195"/>
      <c r="S40" s="5"/>
      <c r="T40" s="5"/>
    </row>
    <row r="41" spans="1:30" s="9" customFormat="1" x14ac:dyDescent="0.2">
      <c r="A41" s="192"/>
      <c r="E41" s="192"/>
      <c r="F41" s="192"/>
      <c r="G41" s="3"/>
      <c r="H41" s="3"/>
      <c r="I41" s="3"/>
      <c r="J41" s="3"/>
      <c r="K41" s="3"/>
      <c r="L41" s="3"/>
      <c r="M41" s="103"/>
      <c r="N41" s="413">
        <f>'[7]BD construcción trimestral'!E222</f>
        <v>5499630</v>
      </c>
      <c r="O41" s="414">
        <v>44621</v>
      </c>
      <c r="P41" s="105">
        <f t="shared" ref="P41" si="5">+N41/1000</f>
        <v>5499.63</v>
      </c>
      <c r="Q41" s="5"/>
      <c r="R41" s="195"/>
      <c r="S41" s="5"/>
      <c r="T41" s="5"/>
    </row>
    <row r="42" spans="1:30" s="9" customFormat="1" x14ac:dyDescent="0.2">
      <c r="A42" s="192"/>
      <c r="E42" s="192"/>
      <c r="F42" s="192"/>
      <c r="G42" s="3"/>
      <c r="H42" s="3"/>
      <c r="I42" s="3"/>
      <c r="J42" s="3"/>
      <c r="K42" s="3"/>
      <c r="L42" s="3"/>
      <c r="M42" s="103"/>
      <c r="N42" s="413">
        <f>'[7]BD construcción trimestral'!E223</f>
        <v>5520730</v>
      </c>
      <c r="O42" s="89">
        <v>44713</v>
      </c>
      <c r="P42" s="105">
        <f t="shared" ref="P42:P46" si="6">+N42/1000</f>
        <v>5520.73</v>
      </c>
      <c r="Q42" s="5"/>
      <c r="R42" s="195"/>
      <c r="S42" s="5"/>
      <c r="T42" s="5"/>
    </row>
    <row r="43" spans="1:30" s="9" customFormat="1" x14ac:dyDescent="0.2">
      <c r="A43" s="192"/>
      <c r="E43" s="192"/>
      <c r="F43" s="192"/>
      <c r="G43" s="3"/>
      <c r="H43" s="3"/>
      <c r="I43" s="3"/>
      <c r="J43" s="3"/>
      <c r="K43" s="3"/>
      <c r="L43" s="3"/>
      <c r="M43" s="103"/>
      <c r="N43" s="413">
        <f>'[7]BD construcción trimestral'!E224</f>
        <v>5569559</v>
      </c>
      <c r="O43" s="414">
        <v>44805</v>
      </c>
      <c r="P43" s="105">
        <f t="shared" si="6"/>
        <v>5569.5590000000002</v>
      </c>
      <c r="Q43" s="5"/>
      <c r="R43" s="195"/>
      <c r="S43" s="5"/>
      <c r="T43" s="5"/>
    </row>
    <row r="44" spans="1:30" s="9" customFormat="1" x14ac:dyDescent="0.2">
      <c r="A44" s="192"/>
      <c r="E44" s="192"/>
      <c r="F44" s="192"/>
      <c r="G44" s="3"/>
      <c r="H44" s="3"/>
      <c r="I44" s="3"/>
      <c r="J44" s="3"/>
      <c r="K44" s="3"/>
      <c r="L44" s="3"/>
      <c r="M44" s="103"/>
      <c r="N44" s="413">
        <f>'[7]BD construcción trimestral'!E225</f>
        <v>5500282</v>
      </c>
      <c r="O44" s="89">
        <v>44896</v>
      </c>
      <c r="P44" s="105">
        <f t="shared" si="6"/>
        <v>5500.2820000000002</v>
      </c>
      <c r="Q44" s="5"/>
      <c r="R44" s="195"/>
      <c r="S44" s="5"/>
      <c r="T44" s="5"/>
    </row>
    <row r="45" spans="1:30" s="9" customFormat="1" x14ac:dyDescent="0.2">
      <c r="A45" s="192"/>
      <c r="E45" s="192"/>
      <c r="F45" s="192"/>
      <c r="G45" s="3"/>
      <c r="H45" s="3"/>
      <c r="I45" s="3"/>
      <c r="J45" s="3"/>
      <c r="K45" s="3"/>
      <c r="L45" s="3"/>
      <c r="M45" s="103"/>
      <c r="N45" s="413">
        <f>'[7]BD construcción trimestral'!E226</f>
        <v>5917845</v>
      </c>
      <c r="O45" s="414">
        <v>44986</v>
      </c>
      <c r="P45" s="105">
        <f t="shared" si="6"/>
        <v>5917.8450000000003</v>
      </c>
      <c r="Q45" s="5"/>
      <c r="R45" s="195"/>
      <c r="S45" s="5"/>
      <c r="T45" s="5"/>
    </row>
    <row r="46" spans="1:30" s="9" customFormat="1" x14ac:dyDescent="0.2">
      <c r="A46" s="192"/>
      <c r="E46" s="194"/>
      <c r="F46" s="192"/>
      <c r="G46" s="3"/>
      <c r="H46" s="3"/>
      <c r="I46" s="3"/>
      <c r="J46" s="3"/>
      <c r="K46" s="3"/>
      <c r="L46" s="3"/>
      <c r="M46" s="103"/>
      <c r="N46" s="413">
        <f>'[7]BD construcción trimestral'!E227</f>
        <v>6242208</v>
      </c>
      <c r="O46" s="414">
        <v>45078</v>
      </c>
      <c r="P46" s="105">
        <f t="shared" si="6"/>
        <v>6242.2079999999996</v>
      </c>
      <c r="Q46" s="5"/>
      <c r="R46" s="195"/>
      <c r="S46" s="5"/>
      <c r="T46" s="5"/>
    </row>
    <row r="47" spans="1:30" s="9" customFormat="1" x14ac:dyDescent="0.2">
      <c r="A47" s="192"/>
      <c r="E47" s="192"/>
      <c r="F47" s="192"/>
      <c r="G47" s="3"/>
      <c r="H47" s="3"/>
      <c r="I47" s="3"/>
      <c r="J47" s="3"/>
      <c r="K47" s="3"/>
      <c r="L47" s="3"/>
      <c r="M47" s="103"/>
      <c r="N47" s="103"/>
      <c r="O47" s="103"/>
      <c r="P47" s="103"/>
      <c r="Q47" s="5"/>
      <c r="R47" s="5"/>
      <c r="S47" s="5"/>
      <c r="T47" s="5"/>
    </row>
    <row r="48" spans="1:30" s="9" customFormat="1" x14ac:dyDescent="0.2">
      <c r="A48" s="192"/>
      <c r="E48" s="192"/>
      <c r="F48" s="192"/>
      <c r="G48" s="3"/>
      <c r="H48" s="3"/>
      <c r="I48" s="3"/>
      <c r="J48" s="3"/>
      <c r="K48" s="3"/>
      <c r="L48" s="3"/>
      <c r="M48" s="103"/>
      <c r="N48" s="103"/>
      <c r="O48" s="103"/>
      <c r="P48" s="103"/>
      <c r="Q48" s="5"/>
      <c r="R48" s="5"/>
      <c r="S48" s="5"/>
      <c r="T48" s="5"/>
    </row>
    <row r="49" spans="1:20" s="9" customFormat="1" x14ac:dyDescent="0.2">
      <c r="A49" s="192"/>
      <c r="E49" s="192"/>
      <c r="F49" s="192"/>
      <c r="G49" s="3"/>
      <c r="H49" s="3"/>
      <c r="I49" s="3"/>
      <c r="J49" s="3"/>
      <c r="K49" s="3"/>
      <c r="L49" s="3"/>
      <c r="M49" s="103"/>
      <c r="N49" s="103"/>
      <c r="O49" s="103"/>
      <c r="P49" s="103"/>
      <c r="Q49" s="5"/>
      <c r="R49" s="5"/>
      <c r="S49" s="5"/>
      <c r="T49" s="5"/>
    </row>
    <row r="50" spans="1:20" s="9" customFormat="1" x14ac:dyDescent="0.2">
      <c r="A50" s="192"/>
      <c r="E50" s="192"/>
      <c r="F50" s="192"/>
      <c r="G50" s="3"/>
      <c r="H50" s="3"/>
      <c r="I50" s="3"/>
      <c r="J50" s="3"/>
      <c r="K50" s="3"/>
      <c r="L50" s="3"/>
      <c r="M50" s="103"/>
      <c r="N50" s="103"/>
      <c r="O50" s="103"/>
      <c r="P50" s="103"/>
      <c r="Q50" s="5"/>
      <c r="R50" s="5"/>
      <c r="S50" s="5"/>
      <c r="T50" s="5"/>
    </row>
    <row r="51" spans="1:20" s="9" customFormat="1" x14ac:dyDescent="0.2">
      <c r="A51" s="192"/>
      <c r="E51" s="192"/>
      <c r="F51" s="192"/>
      <c r="G51" s="3"/>
      <c r="H51" s="3"/>
      <c r="I51" s="3"/>
      <c r="J51" s="3"/>
      <c r="K51" s="3"/>
      <c r="L51" s="3"/>
      <c r="M51" s="103"/>
      <c r="N51" s="103"/>
      <c r="O51" s="103"/>
      <c r="P51" s="103"/>
      <c r="Q51" s="5"/>
      <c r="R51" s="5"/>
      <c r="S51" s="5"/>
      <c r="T51" s="5"/>
    </row>
    <row r="52" spans="1:20" s="9" customFormat="1" x14ac:dyDescent="0.2">
      <c r="A52" s="192"/>
      <c r="E52" s="192"/>
      <c r="F52" s="192"/>
      <c r="G52" s="3"/>
      <c r="H52" s="3"/>
      <c r="I52" s="3"/>
      <c r="J52" s="3"/>
      <c r="K52" s="3"/>
      <c r="L52" s="3"/>
      <c r="M52" s="103"/>
      <c r="N52" s="103"/>
      <c r="O52" s="103"/>
      <c r="P52" s="103"/>
      <c r="Q52" s="5"/>
      <c r="R52" s="5"/>
      <c r="S52" s="5"/>
      <c r="T52" s="5"/>
    </row>
    <row r="53" spans="1:20" s="9" customFormat="1" x14ac:dyDescent="0.2">
      <c r="A53" s="192"/>
      <c r="E53" s="206"/>
      <c r="F53" s="192"/>
      <c r="G53" s="3"/>
      <c r="H53" s="3"/>
      <c r="I53" s="3"/>
      <c r="J53" s="3"/>
      <c r="K53" s="3"/>
      <c r="L53" s="3"/>
      <c r="M53" s="103"/>
      <c r="N53" s="103"/>
      <c r="O53" s="103"/>
      <c r="P53" s="103"/>
      <c r="Q53" s="5"/>
      <c r="R53" s="5"/>
      <c r="S53" s="5"/>
      <c r="T53" s="5"/>
    </row>
    <row r="54" spans="1:20" s="9" customFormat="1" x14ac:dyDescent="0.2">
      <c r="A54" s="192"/>
      <c r="E54" s="206"/>
      <c r="F54" s="192"/>
      <c r="G54" s="3"/>
      <c r="H54" s="3"/>
      <c r="I54" s="3"/>
      <c r="J54" s="3"/>
      <c r="K54" s="3"/>
      <c r="L54" s="3"/>
      <c r="M54" s="103"/>
      <c r="N54" s="103"/>
      <c r="O54" s="103"/>
      <c r="P54" s="103"/>
      <c r="Q54" s="5"/>
      <c r="R54" s="5"/>
      <c r="S54" s="5"/>
      <c r="T54" s="5"/>
    </row>
    <row r="55" spans="1:20" s="9" customFormat="1" x14ac:dyDescent="0.2">
      <c r="A55" s="192"/>
      <c r="E55" s="206"/>
      <c r="F55" s="192"/>
      <c r="G55" s="3"/>
      <c r="H55" s="3"/>
      <c r="I55" s="3"/>
      <c r="J55" s="3"/>
      <c r="K55" s="3"/>
      <c r="L55" s="3"/>
      <c r="M55" s="103"/>
      <c r="N55" s="103"/>
      <c r="O55" s="103"/>
      <c r="P55" s="103"/>
      <c r="Q55" s="5"/>
      <c r="R55" s="5"/>
      <c r="S55" s="5"/>
      <c r="T55" s="5"/>
    </row>
    <row r="56" spans="1:20" s="9" customFormat="1" x14ac:dyDescent="0.2">
      <c r="A56" s="192"/>
      <c r="E56" s="206"/>
      <c r="F56" s="192"/>
      <c r="G56" s="3"/>
      <c r="H56" s="3"/>
      <c r="I56" s="3"/>
      <c r="J56" s="3"/>
      <c r="K56" s="3"/>
      <c r="L56" s="3"/>
      <c r="M56" s="103"/>
      <c r="N56" s="103"/>
      <c r="O56" s="103"/>
      <c r="P56" s="103"/>
      <c r="Q56" s="5"/>
      <c r="R56" s="5"/>
      <c r="S56" s="5"/>
      <c r="T56" s="5"/>
    </row>
    <row r="57" spans="1:20" s="9" customFormat="1" x14ac:dyDescent="0.2">
      <c r="A57" s="192"/>
      <c r="E57" s="206"/>
      <c r="F57" s="192"/>
      <c r="G57" s="3"/>
      <c r="H57" s="3"/>
      <c r="I57" s="3"/>
      <c r="J57" s="3"/>
      <c r="K57" s="3"/>
      <c r="L57" s="3"/>
      <c r="M57" s="103"/>
      <c r="N57" s="103"/>
      <c r="O57" s="103"/>
      <c r="P57" s="103"/>
      <c r="Q57" s="5"/>
      <c r="R57" s="5"/>
      <c r="S57" s="5"/>
      <c r="T57" s="5"/>
    </row>
    <row r="58" spans="1:20" s="9" customFormat="1" x14ac:dyDescent="0.2">
      <c r="A58" s="192"/>
      <c r="E58" s="206"/>
      <c r="F58" s="192"/>
      <c r="G58" s="3"/>
      <c r="H58" s="3"/>
      <c r="I58" s="3"/>
      <c r="J58" s="3"/>
      <c r="K58" s="3"/>
      <c r="L58" s="3"/>
      <c r="M58" s="103"/>
      <c r="N58" s="103"/>
      <c r="O58" s="103"/>
      <c r="P58" s="103"/>
      <c r="Q58" s="5"/>
      <c r="R58" s="5"/>
      <c r="S58" s="5"/>
      <c r="T58" s="5"/>
    </row>
    <row r="59" spans="1:20" s="9" customFormat="1" x14ac:dyDescent="0.2">
      <c r="A59" s="192"/>
      <c r="E59" s="206"/>
      <c r="F59" s="192"/>
      <c r="G59" s="3"/>
      <c r="H59" s="3"/>
      <c r="I59" s="3"/>
      <c r="J59" s="3"/>
      <c r="K59" s="3"/>
      <c r="L59" s="3"/>
      <c r="M59" s="103"/>
      <c r="N59" s="103"/>
      <c r="O59" s="103"/>
      <c r="P59" s="103"/>
      <c r="Q59" s="5"/>
      <c r="R59" s="5"/>
      <c r="S59" s="5"/>
      <c r="T59" s="5"/>
    </row>
    <row r="60" spans="1:20" s="9" customFormat="1" x14ac:dyDescent="0.2">
      <c r="A60" s="192"/>
      <c r="E60" s="206"/>
      <c r="F60" s="192"/>
      <c r="G60" s="3"/>
      <c r="H60" s="3"/>
      <c r="I60" s="3"/>
      <c r="J60" s="3"/>
      <c r="K60" s="3"/>
      <c r="L60" s="3"/>
      <c r="M60" s="103"/>
      <c r="N60" s="103"/>
      <c r="O60" s="103"/>
      <c r="P60" s="103"/>
      <c r="Q60" s="5"/>
      <c r="R60" s="5"/>
      <c r="S60" s="5"/>
      <c r="T60" s="5"/>
    </row>
    <row r="61" spans="1:20" s="9" customFormat="1" x14ac:dyDescent="0.2">
      <c r="A61" s="192"/>
      <c r="E61" s="206"/>
      <c r="F61" s="192"/>
      <c r="G61" s="3"/>
      <c r="H61" s="3"/>
      <c r="I61" s="3"/>
      <c r="J61" s="3"/>
      <c r="K61" s="3"/>
      <c r="L61" s="3"/>
      <c r="M61" s="103"/>
      <c r="N61" s="103"/>
      <c r="O61" s="103"/>
      <c r="P61" s="103"/>
      <c r="Q61" s="5"/>
      <c r="R61" s="5"/>
      <c r="S61" s="5"/>
      <c r="T61" s="5"/>
    </row>
    <row r="62" spans="1:20" s="9" customFormat="1" x14ac:dyDescent="0.2">
      <c r="A62" s="192"/>
      <c r="E62" s="206"/>
      <c r="F62" s="192"/>
      <c r="G62" s="3"/>
      <c r="H62" s="3"/>
      <c r="I62" s="3"/>
      <c r="J62" s="3"/>
      <c r="K62" s="3"/>
      <c r="L62" s="3"/>
      <c r="M62" s="103"/>
      <c r="N62" s="103"/>
      <c r="O62" s="103"/>
      <c r="P62" s="103"/>
      <c r="Q62" s="5"/>
      <c r="R62" s="5"/>
      <c r="S62" s="5"/>
      <c r="T62" s="5"/>
    </row>
    <row r="63" spans="1:20" s="9" customFormat="1" x14ac:dyDescent="0.2">
      <c r="A63" s="192"/>
      <c r="E63" s="206"/>
      <c r="F63" s="192"/>
      <c r="G63" s="3"/>
      <c r="H63" s="3"/>
      <c r="I63" s="3"/>
      <c r="J63" s="3"/>
      <c r="K63" s="3"/>
      <c r="L63" s="3"/>
      <c r="M63" s="103"/>
      <c r="N63" s="103"/>
      <c r="O63" s="103"/>
      <c r="P63" s="103"/>
      <c r="Q63" s="5"/>
      <c r="R63" s="5"/>
      <c r="S63" s="5"/>
      <c r="T63" s="5"/>
    </row>
    <row r="64" spans="1:20" s="9" customFormat="1" x14ac:dyDescent="0.2">
      <c r="A64" s="192"/>
      <c r="E64" s="206"/>
      <c r="F64" s="192"/>
      <c r="G64" s="3"/>
      <c r="H64" s="3"/>
      <c r="I64" s="3"/>
      <c r="J64" s="3"/>
      <c r="K64" s="3"/>
      <c r="L64" s="3"/>
      <c r="M64" s="103"/>
      <c r="N64" s="103"/>
      <c r="O64" s="103"/>
      <c r="P64" s="103"/>
      <c r="Q64" s="5"/>
      <c r="R64" s="5"/>
      <c r="S64" s="5"/>
      <c r="T64" s="5"/>
    </row>
    <row r="65" spans="1:20" s="9" customFormat="1" x14ac:dyDescent="0.2">
      <c r="A65" s="192"/>
      <c r="E65" s="206"/>
      <c r="F65" s="192"/>
      <c r="G65" s="3"/>
      <c r="H65" s="3"/>
      <c r="I65" s="3"/>
      <c r="J65" s="3"/>
      <c r="K65" s="3"/>
      <c r="L65" s="3"/>
      <c r="M65" s="103"/>
      <c r="N65" s="103"/>
      <c r="O65" s="103"/>
      <c r="P65" s="103"/>
      <c r="Q65" s="5"/>
      <c r="R65" s="5"/>
      <c r="S65" s="5"/>
      <c r="T65" s="5"/>
    </row>
    <row r="66" spans="1:20" s="9" customFormat="1" x14ac:dyDescent="0.2">
      <c r="A66" s="192"/>
      <c r="E66" s="206"/>
      <c r="F66" s="192"/>
      <c r="G66" s="3"/>
      <c r="H66" s="3"/>
      <c r="I66" s="3"/>
      <c r="J66" s="3"/>
      <c r="K66" s="3"/>
      <c r="L66" s="3"/>
      <c r="M66" s="103"/>
      <c r="N66" s="103"/>
      <c r="O66" s="103"/>
      <c r="P66" s="103"/>
      <c r="Q66" s="5"/>
      <c r="R66" s="5"/>
      <c r="S66" s="5"/>
      <c r="T66" s="5"/>
    </row>
    <row r="67" spans="1:20" s="9" customFormat="1" x14ac:dyDescent="0.2">
      <c r="A67" s="192"/>
      <c r="E67" s="206"/>
      <c r="F67" s="192"/>
      <c r="G67" s="3"/>
      <c r="H67" s="3"/>
      <c r="I67" s="3"/>
      <c r="J67" s="3"/>
      <c r="K67" s="3"/>
      <c r="L67" s="3"/>
      <c r="M67" s="103"/>
      <c r="N67" s="103"/>
      <c r="O67" s="103"/>
      <c r="P67" s="103"/>
      <c r="Q67" s="5"/>
      <c r="R67" s="5"/>
      <c r="S67" s="5"/>
      <c r="T67" s="5"/>
    </row>
    <row r="68" spans="1:20" s="9" customFormat="1" x14ac:dyDescent="0.2">
      <c r="A68" s="192"/>
      <c r="E68" s="206"/>
      <c r="F68" s="192"/>
      <c r="G68" s="3"/>
      <c r="H68" s="3"/>
      <c r="I68" s="3"/>
      <c r="J68" s="3"/>
      <c r="K68" s="3"/>
      <c r="L68" s="3"/>
      <c r="M68" s="103"/>
      <c r="N68" s="103"/>
      <c r="O68" s="103"/>
      <c r="P68" s="103"/>
      <c r="Q68" s="5"/>
      <c r="R68" s="5"/>
      <c r="S68" s="5"/>
      <c r="T68" s="5"/>
    </row>
    <row r="69" spans="1:20" s="9" customFormat="1" x14ac:dyDescent="0.2">
      <c r="A69" s="192"/>
      <c r="E69" s="206"/>
      <c r="F69" s="192"/>
      <c r="G69" s="3"/>
      <c r="H69" s="3"/>
      <c r="I69" s="3"/>
      <c r="J69" s="3"/>
      <c r="K69" s="3"/>
      <c r="L69" s="3"/>
      <c r="M69" s="103"/>
      <c r="N69" s="103"/>
      <c r="O69" s="103"/>
      <c r="P69" s="103"/>
      <c r="Q69" s="5"/>
      <c r="R69" s="5"/>
      <c r="S69" s="5"/>
      <c r="T69" s="5"/>
    </row>
    <row r="70" spans="1:20" s="9" customFormat="1" x14ac:dyDescent="0.2">
      <c r="A70" s="192"/>
      <c r="E70" s="206"/>
      <c r="F70" s="192"/>
      <c r="G70" s="3"/>
      <c r="H70" s="3"/>
      <c r="I70" s="3"/>
      <c r="J70" s="3"/>
      <c r="K70" s="3"/>
      <c r="L70" s="3"/>
      <c r="M70" s="103"/>
      <c r="N70" s="103"/>
      <c r="O70" s="103"/>
      <c r="P70" s="103"/>
      <c r="Q70" s="5"/>
      <c r="R70" s="5"/>
      <c r="S70" s="5"/>
      <c r="T70" s="5"/>
    </row>
    <row r="71" spans="1:20" s="9" customFormat="1" x14ac:dyDescent="0.2">
      <c r="A71" s="192"/>
      <c r="E71" s="206"/>
      <c r="F71" s="192"/>
      <c r="G71" s="3"/>
      <c r="H71" s="3"/>
      <c r="I71" s="3"/>
      <c r="J71" s="3"/>
      <c r="K71" s="3"/>
      <c r="L71" s="3"/>
      <c r="M71" s="103"/>
      <c r="N71" s="103"/>
      <c r="O71" s="103"/>
      <c r="P71" s="103"/>
      <c r="Q71" s="5"/>
      <c r="R71" s="5"/>
      <c r="S71" s="5"/>
      <c r="T71" s="5"/>
    </row>
    <row r="72" spans="1:20" s="9" customFormat="1" x14ac:dyDescent="0.2">
      <c r="A72" s="192"/>
      <c r="E72" s="206"/>
      <c r="F72" s="192"/>
      <c r="G72" s="3"/>
      <c r="H72" s="3"/>
      <c r="I72" s="3"/>
      <c r="J72" s="3"/>
      <c r="K72" s="3"/>
      <c r="L72" s="3"/>
      <c r="M72" s="103"/>
      <c r="N72" s="103"/>
      <c r="O72" s="103"/>
      <c r="P72" s="103"/>
      <c r="Q72" s="5"/>
      <c r="R72" s="5"/>
      <c r="S72" s="5"/>
      <c r="T72" s="5"/>
    </row>
    <row r="73" spans="1:20" s="9" customFormat="1" x14ac:dyDescent="0.2">
      <c r="A73" s="192"/>
      <c r="E73" s="206"/>
      <c r="F73" s="192"/>
      <c r="G73" s="3"/>
      <c r="H73" s="3"/>
      <c r="I73" s="3"/>
      <c r="J73" s="3"/>
      <c r="K73" s="3"/>
      <c r="L73" s="3"/>
      <c r="M73" s="103"/>
      <c r="N73" s="103"/>
      <c r="O73" s="103"/>
      <c r="P73" s="103"/>
      <c r="Q73" s="5"/>
      <c r="R73" s="5"/>
      <c r="S73" s="5"/>
      <c r="T73" s="5"/>
    </row>
    <row r="74" spans="1:20" s="9" customFormat="1" x14ac:dyDescent="0.2">
      <c r="A74" s="192"/>
      <c r="E74" s="206"/>
      <c r="F74" s="192"/>
      <c r="G74" s="3"/>
      <c r="H74" s="3"/>
      <c r="I74" s="3"/>
      <c r="J74" s="3"/>
      <c r="K74" s="3"/>
      <c r="L74" s="3"/>
      <c r="M74" s="103"/>
      <c r="N74" s="103"/>
      <c r="O74" s="103"/>
      <c r="P74" s="103"/>
      <c r="Q74" s="5"/>
      <c r="R74" s="5"/>
      <c r="S74" s="5"/>
      <c r="T74" s="5"/>
    </row>
    <row r="75" spans="1:20" s="9" customFormat="1" x14ac:dyDescent="0.2">
      <c r="A75" s="192"/>
      <c r="E75" s="206"/>
      <c r="F75" s="192"/>
      <c r="G75" s="3"/>
      <c r="H75" s="3"/>
      <c r="I75" s="3"/>
      <c r="J75" s="3"/>
      <c r="K75" s="3"/>
      <c r="L75" s="3"/>
      <c r="M75" s="103"/>
      <c r="N75" s="103"/>
      <c r="O75" s="103"/>
      <c r="P75" s="103"/>
      <c r="Q75" s="5"/>
      <c r="R75" s="5"/>
      <c r="S75" s="5"/>
      <c r="T75" s="5"/>
    </row>
    <row r="76" spans="1:20" s="9" customFormat="1" x14ac:dyDescent="0.2">
      <c r="A76" s="192"/>
      <c r="E76" s="206"/>
      <c r="F76" s="192"/>
      <c r="G76" s="3"/>
      <c r="H76" s="3"/>
      <c r="I76" s="3"/>
      <c r="J76" s="3"/>
      <c r="K76" s="3"/>
      <c r="L76" s="3"/>
      <c r="M76" s="103"/>
      <c r="N76" s="103"/>
      <c r="O76" s="103"/>
      <c r="P76" s="103"/>
      <c r="Q76" s="5"/>
      <c r="R76" s="5"/>
      <c r="S76" s="5"/>
      <c r="T76" s="5"/>
    </row>
    <row r="77" spans="1:20" s="9" customFormat="1" x14ac:dyDescent="0.2">
      <c r="A77" s="192"/>
      <c r="E77" s="206"/>
      <c r="F77" s="192"/>
      <c r="G77" s="3"/>
      <c r="H77" s="3"/>
      <c r="I77" s="3"/>
      <c r="J77" s="3"/>
      <c r="K77" s="3"/>
      <c r="L77" s="3"/>
      <c r="M77" s="103"/>
      <c r="N77" s="103"/>
      <c r="O77" s="103"/>
      <c r="P77" s="103"/>
      <c r="Q77" s="5"/>
      <c r="R77" s="5"/>
      <c r="S77" s="5"/>
      <c r="T77" s="5"/>
    </row>
    <row r="78" spans="1:20" s="9" customFormat="1" x14ac:dyDescent="0.2">
      <c r="A78" s="192"/>
      <c r="E78" s="206"/>
      <c r="F78" s="192"/>
      <c r="G78" s="3"/>
      <c r="H78" s="3"/>
      <c r="I78" s="3"/>
      <c r="J78" s="3"/>
      <c r="K78" s="3"/>
      <c r="L78" s="3"/>
      <c r="M78" s="103"/>
      <c r="N78" s="103"/>
      <c r="O78" s="103"/>
      <c r="P78" s="103"/>
      <c r="Q78" s="5"/>
      <c r="R78" s="5"/>
      <c r="S78" s="5"/>
      <c r="T78" s="5"/>
    </row>
    <row r="79" spans="1:20" s="9" customFormat="1" x14ac:dyDescent="0.2">
      <c r="A79" s="192"/>
      <c r="E79" s="206"/>
      <c r="F79" s="192"/>
      <c r="G79" s="3"/>
      <c r="H79" s="3"/>
      <c r="I79" s="3"/>
      <c r="J79" s="3"/>
      <c r="K79" s="3"/>
      <c r="L79" s="3"/>
      <c r="M79" s="103"/>
      <c r="N79" s="103"/>
      <c r="O79" s="103"/>
      <c r="P79" s="103"/>
      <c r="Q79" s="5"/>
      <c r="R79" s="5"/>
      <c r="S79" s="5"/>
      <c r="T79" s="5"/>
    </row>
    <row r="80" spans="1:20" s="9" customFormat="1" x14ac:dyDescent="0.2">
      <c r="A80" s="192"/>
      <c r="E80" s="206"/>
      <c r="F80" s="192"/>
      <c r="G80" s="3"/>
      <c r="H80" s="3"/>
      <c r="I80" s="3"/>
      <c r="J80" s="3"/>
      <c r="K80" s="3"/>
      <c r="L80" s="3"/>
      <c r="M80" s="103"/>
      <c r="N80" s="103"/>
      <c r="O80" s="103"/>
      <c r="P80" s="103"/>
      <c r="Q80" s="5"/>
      <c r="R80" s="5"/>
      <c r="S80" s="5"/>
      <c r="T80" s="5"/>
    </row>
    <row r="81" spans="1:30" s="9" customFormat="1" x14ac:dyDescent="0.2">
      <c r="A81" s="192"/>
      <c r="E81" s="206"/>
      <c r="F81" s="192"/>
      <c r="G81" s="3"/>
      <c r="H81" s="3"/>
      <c r="I81" s="3"/>
      <c r="J81" s="3"/>
      <c r="K81" s="3"/>
      <c r="L81" s="3"/>
      <c r="M81" s="103"/>
      <c r="N81" s="103"/>
      <c r="O81" s="103"/>
      <c r="P81" s="103"/>
      <c r="Q81" s="5"/>
      <c r="R81" s="5"/>
      <c r="S81" s="5"/>
      <c r="T81" s="5"/>
    </row>
    <row r="82" spans="1:30" s="9" customFormat="1" x14ac:dyDescent="0.2">
      <c r="A82" s="192"/>
      <c r="E82" s="206"/>
      <c r="F82" s="192"/>
      <c r="G82" s="3"/>
      <c r="H82" s="3"/>
      <c r="I82" s="3"/>
      <c r="J82" s="3"/>
      <c r="K82" s="3"/>
      <c r="L82" s="3"/>
      <c r="M82" s="103"/>
      <c r="N82" s="103"/>
      <c r="O82" s="103"/>
      <c r="P82" s="103"/>
      <c r="Q82" s="5"/>
      <c r="R82" s="5"/>
      <c r="S82" s="5"/>
      <c r="T82" s="5"/>
    </row>
    <row r="83" spans="1:30" s="9" customFormat="1" x14ac:dyDescent="0.2">
      <c r="A83" s="192"/>
      <c r="B83" s="227"/>
      <c r="C83" s="192"/>
      <c r="D83" s="194"/>
      <c r="E83" s="206"/>
      <c r="F83" s="192"/>
      <c r="G83" s="3"/>
      <c r="H83" s="3"/>
      <c r="I83" s="3"/>
      <c r="J83" s="3"/>
      <c r="K83" s="3"/>
      <c r="L83" s="3"/>
      <c r="M83" s="103"/>
      <c r="N83" s="103"/>
      <c r="O83" s="103"/>
      <c r="P83" s="103"/>
      <c r="Q83" s="5"/>
      <c r="R83" s="5"/>
      <c r="S83" s="5"/>
      <c r="T83" s="5"/>
    </row>
    <row r="84" spans="1:30" s="9" customFormat="1" x14ac:dyDescent="0.2">
      <c r="A84" s="192"/>
      <c r="B84" s="227"/>
      <c r="C84" s="192"/>
      <c r="D84" s="194"/>
      <c r="E84" s="206"/>
      <c r="F84" s="192"/>
      <c r="G84" s="3"/>
      <c r="H84" s="3"/>
      <c r="I84" s="3"/>
      <c r="J84" s="3"/>
      <c r="K84" s="3"/>
      <c r="L84" s="3"/>
      <c r="M84" s="103"/>
      <c r="N84" s="103"/>
      <c r="O84" s="103"/>
      <c r="P84" s="103"/>
      <c r="Q84" s="5"/>
      <c r="R84" s="5"/>
      <c r="S84" s="5"/>
      <c r="T84" s="5"/>
    </row>
    <row r="85" spans="1:30" s="9" customFormat="1" x14ac:dyDescent="0.2">
      <c r="A85" s="192"/>
      <c r="B85" s="227"/>
      <c r="C85" s="192"/>
      <c r="D85" s="194"/>
      <c r="E85" s="206"/>
      <c r="F85" s="192"/>
      <c r="G85" s="3"/>
      <c r="H85" s="3"/>
      <c r="I85" s="3"/>
      <c r="J85" s="3"/>
      <c r="K85" s="3"/>
      <c r="L85" s="3"/>
      <c r="M85" s="103"/>
      <c r="N85" s="103"/>
      <c r="O85" s="103"/>
      <c r="P85" s="103"/>
      <c r="Q85" s="5"/>
      <c r="R85" s="5"/>
      <c r="S85" s="5"/>
      <c r="T85" s="5"/>
    </row>
    <row r="86" spans="1:30" s="9" customFormat="1" x14ac:dyDescent="0.2">
      <c r="A86" s="192"/>
      <c r="B86" s="227"/>
      <c r="C86" s="192"/>
      <c r="D86" s="194"/>
      <c r="E86" s="206"/>
      <c r="F86" s="192"/>
      <c r="G86" s="3"/>
      <c r="H86" s="3"/>
      <c r="I86" s="3"/>
      <c r="J86" s="3"/>
      <c r="K86" s="3"/>
      <c r="L86" s="3"/>
      <c r="M86" s="103"/>
      <c r="N86" s="103"/>
      <c r="O86" s="103"/>
      <c r="P86" s="103"/>
      <c r="Q86" s="5"/>
      <c r="R86" s="5"/>
      <c r="S86" s="5"/>
      <c r="T86" s="5"/>
    </row>
    <row r="87" spans="1:30" s="9" customFormat="1" x14ac:dyDescent="0.2">
      <c r="A87" s="192"/>
      <c r="B87" s="227"/>
      <c r="C87" s="192"/>
      <c r="D87" s="194"/>
      <c r="E87" s="206"/>
      <c r="F87" s="192"/>
      <c r="G87" s="3"/>
      <c r="H87" s="3"/>
      <c r="I87" s="3"/>
      <c r="J87" s="3"/>
      <c r="K87" s="3"/>
      <c r="L87" s="3"/>
      <c r="M87" s="103"/>
      <c r="N87" s="103"/>
      <c r="O87" s="103"/>
      <c r="P87" s="103"/>
      <c r="Q87" s="5"/>
      <c r="R87" s="5"/>
      <c r="S87" s="5"/>
      <c r="T87" s="5"/>
    </row>
    <row r="88" spans="1:30" s="9" customFormat="1" x14ac:dyDescent="0.2">
      <c r="A88" s="192"/>
      <c r="B88" s="227"/>
      <c r="C88" s="192"/>
      <c r="D88" s="194"/>
      <c r="E88" s="206"/>
      <c r="F88" s="192"/>
      <c r="G88" s="3"/>
      <c r="H88" s="3"/>
      <c r="I88" s="3"/>
      <c r="J88" s="3"/>
      <c r="K88" s="3"/>
      <c r="L88" s="3"/>
      <c r="M88" s="103"/>
      <c r="N88" s="103"/>
      <c r="O88" s="103"/>
      <c r="P88" s="103"/>
      <c r="Q88" s="5"/>
      <c r="R88" s="5"/>
      <c r="S88" s="5"/>
      <c r="T88" s="5"/>
    </row>
    <row r="89" spans="1:30" s="9" customFormat="1" x14ac:dyDescent="0.2">
      <c r="A89" s="192"/>
      <c r="B89" s="227"/>
      <c r="C89" s="192"/>
      <c r="D89" s="194"/>
      <c r="E89" s="206"/>
      <c r="F89" s="192"/>
      <c r="G89" s="3"/>
      <c r="H89" s="3"/>
      <c r="I89" s="3"/>
      <c r="J89" s="3"/>
      <c r="K89" s="3"/>
      <c r="L89" s="3"/>
      <c r="M89" s="103"/>
      <c r="N89" s="103"/>
      <c r="O89" s="103"/>
      <c r="P89" s="103"/>
      <c r="Q89" s="5"/>
      <c r="R89" s="5"/>
      <c r="S89" s="5"/>
      <c r="T89" s="5"/>
    </row>
    <row r="90" spans="1:30" s="9" customFormat="1" x14ac:dyDescent="0.2">
      <c r="A90" s="192"/>
      <c r="B90" s="227"/>
      <c r="C90" s="192"/>
      <c r="D90" s="194"/>
      <c r="E90" s="206"/>
      <c r="F90" s="192"/>
      <c r="G90" s="3"/>
      <c r="H90" s="3"/>
      <c r="I90" s="3"/>
      <c r="J90" s="3"/>
      <c r="K90" s="3"/>
      <c r="L90" s="3"/>
      <c r="M90" s="103"/>
      <c r="N90" s="103"/>
      <c r="O90" s="103"/>
      <c r="P90" s="103"/>
      <c r="Q90" s="5"/>
      <c r="R90" s="5"/>
      <c r="S90" s="5"/>
      <c r="T90" s="5"/>
    </row>
    <row r="91" spans="1:30" s="9" customFormat="1" x14ac:dyDescent="0.2">
      <c r="A91" s="192"/>
      <c r="B91" s="227"/>
      <c r="C91" s="192"/>
      <c r="D91" s="194"/>
      <c r="E91" s="206"/>
      <c r="F91" s="192"/>
      <c r="G91" s="3"/>
      <c r="H91" s="3"/>
      <c r="I91" s="3"/>
      <c r="J91" s="3"/>
      <c r="K91" s="3"/>
      <c r="L91" s="3"/>
      <c r="M91" s="103"/>
      <c r="N91" s="103"/>
      <c r="O91" s="103"/>
      <c r="P91" s="103"/>
      <c r="Q91" s="5"/>
      <c r="R91" s="5"/>
      <c r="S91" s="5"/>
      <c r="T91" s="5"/>
    </row>
    <row r="92" spans="1:30" s="9" customFormat="1" x14ac:dyDescent="0.2">
      <c r="A92" s="54"/>
      <c r="B92" s="53"/>
      <c r="C92" s="54"/>
      <c r="D92" s="91"/>
      <c r="E92" s="92"/>
      <c r="F92" s="54"/>
      <c r="G92" s="3"/>
      <c r="H92" s="3"/>
      <c r="I92" s="3"/>
      <c r="J92" s="3"/>
      <c r="K92" s="3"/>
      <c r="L92" s="3"/>
      <c r="M92" s="103"/>
      <c r="N92" s="103"/>
      <c r="O92" s="103"/>
      <c r="P92" s="103"/>
      <c r="Q92" s="5"/>
      <c r="R92" s="5"/>
      <c r="S92" s="5"/>
      <c r="T92" s="5"/>
    </row>
    <row r="93" spans="1:30" s="9" customFormat="1" x14ac:dyDescent="0.2">
      <c r="A93" s="3"/>
      <c r="B93" s="87"/>
      <c r="C93" s="3"/>
      <c r="D93" s="88"/>
      <c r="E93" s="84"/>
      <c r="F93" s="3"/>
      <c r="G93" s="3"/>
      <c r="H93" s="3"/>
      <c r="I93" s="3"/>
      <c r="J93" s="3"/>
      <c r="K93" s="3"/>
      <c r="L93" s="3"/>
      <c r="M93" s="103"/>
      <c r="N93" s="103"/>
      <c r="O93" s="103"/>
      <c r="P93" s="103"/>
      <c r="Q93" s="5"/>
      <c r="R93" s="5"/>
      <c r="S93" s="5"/>
      <c r="T93" s="5"/>
    </row>
    <row r="94" spans="1:30" s="9" customFormat="1" x14ac:dyDescent="0.2">
      <c r="A94" s="3"/>
      <c r="B94" s="87"/>
      <c r="C94" s="3"/>
      <c r="D94" s="88"/>
      <c r="E94" s="84"/>
      <c r="F94" s="3"/>
      <c r="G94" s="3"/>
      <c r="H94" s="3"/>
      <c r="I94" s="3"/>
      <c r="J94" s="3"/>
      <c r="K94" s="3"/>
      <c r="L94" s="3"/>
      <c r="M94" s="103"/>
      <c r="N94" s="103"/>
      <c r="O94" s="103"/>
      <c r="P94" s="103"/>
      <c r="Q94" s="5"/>
      <c r="R94" s="5"/>
      <c r="S94" s="5"/>
      <c r="T94" s="5"/>
    </row>
    <row r="95" spans="1:30" s="9" customFormat="1" x14ac:dyDescent="0.2">
      <c r="A95" s="3"/>
      <c r="B95" s="87"/>
      <c r="C95" s="3"/>
      <c r="D95" s="88"/>
      <c r="E95" s="84"/>
      <c r="F95" s="3"/>
      <c r="G95" s="3"/>
      <c r="H95" s="3"/>
      <c r="I95" s="3"/>
      <c r="J95" s="3"/>
      <c r="K95" s="3"/>
      <c r="L95" s="3"/>
      <c r="M95" s="103"/>
      <c r="N95" s="103"/>
      <c r="O95" s="103"/>
      <c r="P95" s="103"/>
      <c r="Q95" s="5"/>
      <c r="R95" s="5"/>
      <c r="S95" s="5"/>
      <c r="T95" s="5"/>
    </row>
    <row r="96" spans="1:30" s="209" customFormat="1" x14ac:dyDescent="0.2">
      <c r="A96" s="54"/>
      <c r="B96" s="87"/>
      <c r="C96" s="3"/>
      <c r="D96" s="88"/>
      <c r="E96" s="84"/>
      <c r="F96" s="3"/>
      <c r="G96" s="3"/>
      <c r="H96" s="54"/>
      <c r="I96" s="54"/>
      <c r="J96" s="54"/>
      <c r="K96" s="54"/>
      <c r="L96" s="54"/>
      <c r="M96" s="103"/>
      <c r="N96" s="103"/>
      <c r="O96" s="103"/>
      <c r="P96" s="103"/>
      <c r="Q96" s="5"/>
      <c r="R96" s="5"/>
      <c r="S96" s="5"/>
      <c r="T96" s="5"/>
      <c r="U96" s="9"/>
      <c r="V96" s="9"/>
      <c r="W96" s="103"/>
      <c r="X96" s="103"/>
      <c r="Y96" s="103"/>
      <c r="Z96" s="103"/>
      <c r="AA96" s="103"/>
      <c r="AB96" s="103"/>
      <c r="AC96" s="103"/>
      <c r="AD96" s="103"/>
    </row>
    <row r="97" spans="1:30" s="209" customFormat="1" x14ac:dyDescent="0.2">
      <c r="A97" s="54"/>
      <c r="B97" s="87"/>
      <c r="C97" s="3"/>
      <c r="D97" s="88"/>
      <c r="E97" s="84"/>
      <c r="F97" s="3"/>
      <c r="G97" s="3"/>
      <c r="H97" s="54"/>
      <c r="I97" s="54"/>
      <c r="J97" s="54"/>
      <c r="K97" s="54"/>
      <c r="L97" s="54"/>
      <c r="M97" s="103"/>
      <c r="N97" s="103"/>
      <c r="O97" s="103"/>
      <c r="P97" s="103"/>
      <c r="Q97" s="5"/>
      <c r="R97" s="5"/>
      <c r="S97" s="5"/>
      <c r="T97" s="5"/>
      <c r="U97" s="9"/>
      <c r="V97" s="9"/>
      <c r="W97" s="103"/>
      <c r="X97" s="103"/>
      <c r="Y97" s="103"/>
      <c r="Z97" s="103"/>
      <c r="AA97" s="103"/>
      <c r="AB97" s="103"/>
      <c r="AC97" s="103"/>
      <c r="AD97" s="103"/>
    </row>
    <row r="98" spans="1:30" s="209" customFormat="1" x14ac:dyDescent="0.2">
      <c r="A98" s="54"/>
      <c r="B98" s="87"/>
      <c r="C98" s="3"/>
      <c r="D98" s="88"/>
      <c r="E98" s="84"/>
      <c r="F98" s="3"/>
      <c r="G98" s="3"/>
      <c r="H98" s="54"/>
      <c r="I98" s="54"/>
      <c r="J98" s="54"/>
      <c r="K98" s="54"/>
      <c r="L98" s="54"/>
      <c r="M98" s="103"/>
      <c r="N98" s="103"/>
      <c r="O98" s="103"/>
      <c r="P98" s="103"/>
      <c r="Q98" s="5"/>
      <c r="R98" s="5"/>
      <c r="S98" s="5"/>
      <c r="T98" s="5"/>
      <c r="U98" s="9"/>
      <c r="V98" s="9"/>
      <c r="W98" s="103"/>
      <c r="X98" s="103"/>
      <c r="Y98" s="103"/>
      <c r="Z98" s="103"/>
      <c r="AA98" s="103"/>
      <c r="AB98" s="103"/>
      <c r="AC98" s="103"/>
      <c r="AD98" s="103"/>
    </row>
    <row r="99" spans="1:30" s="209" customFormat="1" x14ac:dyDescent="0.2">
      <c r="A99" s="54"/>
      <c r="B99" s="87"/>
      <c r="C99" s="3"/>
      <c r="D99" s="88"/>
      <c r="E99" s="84"/>
      <c r="F99" s="3"/>
      <c r="G99" s="3"/>
      <c r="H99" s="54"/>
      <c r="I99" s="54"/>
      <c r="J99" s="54"/>
      <c r="K99" s="54"/>
      <c r="L99" s="54"/>
      <c r="M99" s="103"/>
      <c r="N99" s="103"/>
      <c r="O99" s="103"/>
      <c r="P99" s="103"/>
      <c r="Q99" s="5"/>
      <c r="R99" s="5"/>
      <c r="S99" s="5"/>
      <c r="T99" s="5"/>
      <c r="U99" s="9"/>
      <c r="V99" s="9"/>
      <c r="W99" s="103"/>
      <c r="X99" s="103"/>
      <c r="Y99" s="103"/>
      <c r="Z99" s="103"/>
      <c r="AA99" s="103"/>
      <c r="AB99" s="103"/>
      <c r="AC99" s="103"/>
      <c r="AD99" s="103"/>
    </row>
    <row r="100" spans="1:30" s="209" customFormat="1" x14ac:dyDescent="0.2">
      <c r="A100" s="54"/>
      <c r="B100" s="87"/>
      <c r="C100" s="3"/>
      <c r="D100" s="88"/>
      <c r="E100" s="84"/>
      <c r="F100" s="3"/>
      <c r="G100" s="3"/>
      <c r="H100" s="54"/>
      <c r="I100" s="54"/>
      <c r="J100" s="54"/>
      <c r="K100" s="54"/>
      <c r="L100" s="54"/>
      <c r="M100" s="103"/>
      <c r="N100" s="103"/>
      <c r="O100" s="103"/>
      <c r="P100" s="103"/>
      <c r="Q100" s="5"/>
      <c r="R100" s="5"/>
      <c r="S100" s="5"/>
      <c r="T100" s="5"/>
      <c r="U100" s="9"/>
      <c r="V100" s="9"/>
      <c r="W100" s="103"/>
      <c r="X100" s="103"/>
      <c r="Y100" s="103"/>
      <c r="Z100" s="103"/>
      <c r="AA100" s="103"/>
      <c r="AB100" s="103"/>
      <c r="AC100" s="103"/>
      <c r="AD100" s="103"/>
    </row>
    <row r="101" spans="1:30" s="209" customFormat="1" x14ac:dyDescent="0.2">
      <c r="A101" s="54"/>
      <c r="B101" s="87"/>
      <c r="C101" s="3"/>
      <c r="D101" s="88"/>
      <c r="E101" s="84"/>
      <c r="F101" s="3"/>
      <c r="G101" s="3"/>
      <c r="H101" s="54"/>
      <c r="I101" s="54"/>
      <c r="J101" s="54"/>
      <c r="K101" s="54"/>
      <c r="L101" s="54"/>
      <c r="M101" s="103"/>
      <c r="N101" s="103"/>
      <c r="O101" s="103"/>
      <c r="P101" s="103"/>
      <c r="Q101" s="5"/>
      <c r="R101" s="5"/>
      <c r="S101" s="5"/>
      <c r="T101" s="5"/>
      <c r="U101" s="9"/>
      <c r="V101" s="9"/>
      <c r="W101" s="103"/>
      <c r="X101" s="103"/>
      <c r="Y101" s="103"/>
      <c r="Z101" s="103"/>
      <c r="AA101" s="103"/>
      <c r="AB101" s="103"/>
      <c r="AC101" s="103"/>
      <c r="AD101" s="103"/>
    </row>
    <row r="102" spans="1:30" s="209" customFormat="1" x14ac:dyDescent="0.2">
      <c r="A102" s="54"/>
      <c r="B102" s="87"/>
      <c r="C102" s="3"/>
      <c r="D102" s="88"/>
      <c r="E102" s="84"/>
      <c r="F102" s="3"/>
      <c r="G102" s="3"/>
      <c r="H102" s="54"/>
      <c r="I102" s="54"/>
      <c r="J102" s="54"/>
      <c r="K102" s="54"/>
      <c r="L102" s="54"/>
      <c r="M102" s="103"/>
      <c r="N102" s="103"/>
      <c r="O102" s="103"/>
      <c r="P102" s="103"/>
      <c r="Q102" s="5"/>
      <c r="R102" s="5"/>
      <c r="S102" s="5"/>
      <c r="T102" s="5"/>
      <c r="U102" s="9"/>
      <c r="V102" s="9"/>
      <c r="W102" s="103"/>
      <c r="X102" s="103"/>
      <c r="Y102" s="103"/>
      <c r="Z102" s="103"/>
      <c r="AA102" s="103"/>
      <c r="AB102" s="103"/>
      <c r="AC102" s="103"/>
      <c r="AD102" s="103"/>
    </row>
    <row r="103" spans="1:30" s="209" customFormat="1" x14ac:dyDescent="0.2">
      <c r="A103" s="54"/>
      <c r="B103" s="87"/>
      <c r="C103" s="3"/>
      <c r="D103" s="88"/>
      <c r="E103" s="84"/>
      <c r="F103" s="3"/>
      <c r="G103" s="3"/>
      <c r="H103" s="54"/>
      <c r="I103" s="54"/>
      <c r="J103" s="54"/>
      <c r="K103" s="54"/>
      <c r="L103" s="54"/>
      <c r="M103" s="103"/>
      <c r="N103" s="103"/>
      <c r="O103" s="103"/>
      <c r="P103" s="103"/>
      <c r="Q103" s="5"/>
      <c r="R103" s="5"/>
      <c r="S103" s="5"/>
      <c r="T103" s="5"/>
      <c r="U103" s="9"/>
      <c r="V103" s="9"/>
      <c r="W103" s="103"/>
      <c r="X103" s="103"/>
      <c r="Y103" s="103"/>
      <c r="Z103" s="103"/>
      <c r="AA103" s="103"/>
      <c r="AB103" s="103"/>
      <c r="AC103" s="103"/>
      <c r="AD103" s="103"/>
    </row>
    <row r="104" spans="1:30" s="209" customFormat="1" x14ac:dyDescent="0.2">
      <c r="A104" s="54"/>
      <c r="B104" s="87"/>
      <c r="C104" s="3"/>
      <c r="D104" s="88"/>
      <c r="E104" s="84"/>
      <c r="F104" s="3"/>
      <c r="G104" s="3"/>
      <c r="H104" s="54"/>
      <c r="I104" s="54"/>
      <c r="J104" s="54"/>
      <c r="K104" s="54"/>
      <c r="L104" s="54"/>
      <c r="M104" s="103"/>
      <c r="N104" s="103"/>
      <c r="O104" s="103"/>
      <c r="P104" s="103"/>
      <c r="Q104" s="5"/>
      <c r="R104" s="5"/>
      <c r="S104" s="5"/>
      <c r="T104" s="5"/>
      <c r="U104" s="9"/>
      <c r="V104" s="9"/>
      <c r="W104" s="103"/>
      <c r="X104" s="103"/>
      <c r="Y104" s="103"/>
      <c r="Z104" s="103"/>
      <c r="AA104" s="103"/>
      <c r="AB104" s="103"/>
      <c r="AC104" s="103"/>
      <c r="AD104" s="103"/>
    </row>
    <row r="105" spans="1:30" s="209" customFormat="1" x14ac:dyDescent="0.2">
      <c r="A105" s="54"/>
      <c r="B105" s="87"/>
      <c r="C105" s="3"/>
      <c r="D105" s="88"/>
      <c r="E105" s="84"/>
      <c r="F105" s="3"/>
      <c r="G105" s="3"/>
      <c r="H105" s="54"/>
      <c r="I105" s="54"/>
      <c r="J105" s="54"/>
      <c r="K105" s="54"/>
      <c r="L105" s="54"/>
      <c r="M105" s="103"/>
      <c r="N105" s="103"/>
      <c r="O105" s="103"/>
      <c r="P105" s="103"/>
      <c r="Q105" s="5"/>
      <c r="R105" s="5"/>
      <c r="S105" s="5"/>
      <c r="T105" s="5"/>
      <c r="U105" s="9"/>
      <c r="V105" s="9"/>
      <c r="W105" s="103"/>
      <c r="X105" s="103"/>
      <c r="Y105" s="103"/>
      <c r="Z105" s="103"/>
      <c r="AA105" s="103"/>
      <c r="AB105" s="103"/>
      <c r="AC105" s="103"/>
      <c r="AD105" s="103"/>
    </row>
    <row r="106" spans="1:30" s="209" customFormat="1" x14ac:dyDescent="0.2">
      <c r="A106" s="54"/>
      <c r="B106" s="87"/>
      <c r="C106" s="3"/>
      <c r="D106" s="88"/>
      <c r="E106" s="84"/>
      <c r="F106" s="3"/>
      <c r="G106" s="3"/>
      <c r="H106" s="54"/>
      <c r="I106" s="54"/>
      <c r="J106" s="54"/>
      <c r="K106" s="54"/>
      <c r="L106" s="54"/>
      <c r="M106" s="103"/>
      <c r="N106" s="103"/>
      <c r="O106" s="103"/>
      <c r="P106" s="103"/>
      <c r="Q106" s="5"/>
      <c r="R106" s="5"/>
      <c r="S106" s="5"/>
      <c r="T106" s="5"/>
      <c r="U106" s="9"/>
      <c r="V106" s="9"/>
      <c r="W106" s="103"/>
      <c r="X106" s="103"/>
      <c r="Y106" s="103"/>
      <c r="Z106" s="103"/>
      <c r="AA106" s="103"/>
      <c r="AB106" s="103"/>
      <c r="AC106" s="103"/>
      <c r="AD106" s="103"/>
    </row>
    <row r="107" spans="1:30" s="209" customFormat="1" x14ac:dyDescent="0.2">
      <c r="A107" s="54"/>
      <c r="B107" s="87"/>
      <c r="C107" s="3"/>
      <c r="D107" s="88"/>
      <c r="E107" s="84"/>
      <c r="F107" s="3"/>
      <c r="G107" s="3"/>
      <c r="H107" s="54"/>
      <c r="I107" s="54"/>
      <c r="J107" s="54"/>
      <c r="K107" s="54"/>
      <c r="L107" s="54"/>
      <c r="M107" s="103"/>
      <c r="N107" s="103"/>
      <c r="O107" s="103"/>
      <c r="P107" s="103"/>
      <c r="Q107" s="5"/>
      <c r="R107" s="5"/>
      <c r="S107" s="5"/>
      <c r="T107" s="5"/>
      <c r="U107" s="9"/>
      <c r="V107" s="9"/>
      <c r="W107" s="103"/>
      <c r="X107" s="103"/>
      <c r="Y107" s="103"/>
      <c r="Z107" s="103"/>
      <c r="AA107" s="103"/>
      <c r="AB107" s="103"/>
      <c r="AC107" s="103"/>
      <c r="AD107" s="103"/>
    </row>
    <row r="108" spans="1:30" s="209" customFormat="1" x14ac:dyDescent="0.2">
      <c r="A108" s="54"/>
      <c r="B108" s="87"/>
      <c r="C108" s="3"/>
      <c r="D108" s="88"/>
      <c r="E108" s="84"/>
      <c r="F108" s="3"/>
      <c r="G108" s="3"/>
      <c r="H108" s="54"/>
      <c r="I108" s="54"/>
      <c r="J108" s="54"/>
      <c r="K108" s="54"/>
      <c r="L108" s="54"/>
      <c r="M108" s="103"/>
      <c r="N108" s="103"/>
      <c r="O108" s="103"/>
      <c r="P108" s="103"/>
      <c r="Q108" s="5"/>
      <c r="R108" s="5"/>
      <c r="S108" s="5"/>
      <c r="T108" s="5"/>
      <c r="U108" s="9"/>
      <c r="V108" s="9"/>
      <c r="W108" s="103"/>
      <c r="X108" s="103"/>
      <c r="Y108" s="103"/>
      <c r="Z108" s="103"/>
      <c r="AA108" s="103"/>
      <c r="AB108" s="103"/>
      <c r="AC108" s="103"/>
      <c r="AD108" s="103"/>
    </row>
    <row r="109" spans="1:30" s="209" customFormat="1" x14ac:dyDescent="0.2">
      <c r="A109" s="54"/>
      <c r="B109" s="87"/>
      <c r="C109" s="3"/>
      <c r="D109" s="88"/>
      <c r="E109" s="84"/>
      <c r="F109" s="3"/>
      <c r="G109" s="3"/>
      <c r="H109" s="54"/>
      <c r="I109" s="54"/>
      <c r="J109" s="54"/>
      <c r="K109" s="54"/>
      <c r="L109" s="54"/>
      <c r="M109" s="103"/>
      <c r="N109" s="103"/>
      <c r="O109" s="103"/>
      <c r="P109" s="103"/>
      <c r="Q109" s="5"/>
      <c r="R109" s="5"/>
      <c r="S109" s="5"/>
      <c r="T109" s="5"/>
      <c r="U109" s="9"/>
      <c r="V109" s="9"/>
      <c r="W109" s="103"/>
      <c r="X109" s="103"/>
      <c r="Y109" s="103"/>
      <c r="Z109" s="103"/>
      <c r="AA109" s="103"/>
      <c r="AB109" s="103"/>
      <c r="AC109" s="103"/>
      <c r="AD109" s="103"/>
    </row>
    <row r="110" spans="1:30" s="209" customFormat="1" x14ac:dyDescent="0.2">
      <c r="A110" s="54"/>
      <c r="B110" s="87"/>
      <c r="C110" s="3"/>
      <c r="D110" s="88"/>
      <c r="E110" s="84"/>
      <c r="F110" s="3"/>
      <c r="G110" s="3"/>
      <c r="H110" s="54"/>
      <c r="I110" s="54"/>
      <c r="J110" s="54"/>
      <c r="K110" s="54"/>
      <c r="L110" s="54"/>
      <c r="M110" s="103"/>
      <c r="N110" s="103"/>
      <c r="O110" s="103"/>
      <c r="P110" s="103"/>
      <c r="Q110" s="5"/>
      <c r="R110" s="5"/>
      <c r="S110" s="5"/>
      <c r="T110" s="5"/>
      <c r="U110" s="9"/>
      <c r="V110" s="9"/>
      <c r="W110" s="103"/>
      <c r="X110" s="103"/>
      <c r="Y110" s="103"/>
      <c r="Z110" s="103"/>
      <c r="AA110" s="103"/>
      <c r="AB110" s="103"/>
      <c r="AC110" s="103"/>
      <c r="AD110" s="103"/>
    </row>
    <row r="111" spans="1:30" s="209" customFormat="1" x14ac:dyDescent="0.2">
      <c r="A111" s="54"/>
      <c r="B111" s="87"/>
      <c r="C111" s="3"/>
      <c r="D111" s="88"/>
      <c r="E111" s="84"/>
      <c r="F111" s="3"/>
      <c r="G111" s="3"/>
      <c r="H111" s="54"/>
      <c r="I111" s="54"/>
      <c r="J111" s="54"/>
      <c r="K111" s="54"/>
      <c r="L111" s="54"/>
      <c r="M111" s="103"/>
      <c r="N111" s="103"/>
      <c r="O111" s="103"/>
      <c r="P111" s="103"/>
      <c r="Q111" s="5"/>
      <c r="R111" s="5"/>
      <c r="S111" s="5"/>
      <c r="T111" s="5"/>
      <c r="U111" s="9"/>
      <c r="V111" s="9"/>
      <c r="W111" s="103"/>
      <c r="X111" s="103"/>
      <c r="Y111" s="103"/>
      <c r="Z111" s="103"/>
      <c r="AA111" s="103"/>
      <c r="AB111" s="103"/>
      <c r="AC111" s="103"/>
      <c r="AD111" s="103"/>
    </row>
    <row r="112" spans="1:30" s="209" customFormat="1" x14ac:dyDescent="0.2">
      <c r="A112" s="54"/>
      <c r="B112" s="87"/>
      <c r="C112" s="3"/>
      <c r="D112" s="88"/>
      <c r="E112" s="84"/>
      <c r="F112" s="3"/>
      <c r="G112" s="3"/>
      <c r="H112" s="54"/>
      <c r="I112" s="54"/>
      <c r="J112" s="54"/>
      <c r="K112" s="54"/>
      <c r="L112" s="54"/>
      <c r="M112" s="103"/>
      <c r="N112" s="103"/>
      <c r="O112" s="103"/>
      <c r="P112" s="103"/>
      <c r="Q112" s="5"/>
      <c r="R112" s="5"/>
      <c r="S112" s="5"/>
      <c r="T112" s="5"/>
      <c r="U112" s="9"/>
      <c r="V112" s="9"/>
      <c r="W112" s="103"/>
      <c r="X112" s="103"/>
      <c r="Y112" s="103"/>
      <c r="Z112" s="103"/>
      <c r="AA112" s="103"/>
      <c r="AB112" s="103"/>
      <c r="AC112" s="103"/>
      <c r="AD112" s="103"/>
    </row>
    <row r="113" spans="1:30" s="209" customFormat="1" x14ac:dyDescent="0.2">
      <c r="A113" s="54"/>
      <c r="B113" s="87"/>
      <c r="C113" s="3"/>
      <c r="D113" s="88"/>
      <c r="E113" s="84"/>
      <c r="F113" s="3"/>
      <c r="G113" s="3"/>
      <c r="H113" s="54"/>
      <c r="I113" s="54"/>
      <c r="J113" s="54"/>
      <c r="K113" s="54"/>
      <c r="L113" s="54"/>
      <c r="M113" s="103"/>
      <c r="N113" s="103"/>
      <c r="O113" s="103"/>
      <c r="P113" s="103"/>
      <c r="Q113" s="5"/>
      <c r="R113" s="5"/>
      <c r="S113" s="5"/>
      <c r="T113" s="5"/>
      <c r="U113" s="9"/>
      <c r="V113" s="9"/>
      <c r="W113" s="103"/>
      <c r="X113" s="103"/>
      <c r="Y113" s="103"/>
      <c r="Z113" s="103"/>
      <c r="AA113" s="103"/>
      <c r="AB113" s="103"/>
      <c r="AC113" s="103"/>
      <c r="AD113" s="103"/>
    </row>
    <row r="114" spans="1:30" s="209" customFormat="1" x14ac:dyDescent="0.2">
      <c r="A114" s="54"/>
      <c r="B114" s="87"/>
      <c r="C114" s="3"/>
      <c r="D114" s="88"/>
      <c r="E114" s="84"/>
      <c r="F114" s="3"/>
      <c r="G114" s="3"/>
      <c r="H114" s="54"/>
      <c r="I114" s="54"/>
      <c r="J114" s="54"/>
      <c r="K114" s="54"/>
      <c r="L114" s="54"/>
      <c r="M114" s="103"/>
      <c r="N114" s="103"/>
      <c r="O114" s="103"/>
      <c r="P114" s="103"/>
      <c r="Q114" s="5"/>
      <c r="R114" s="5"/>
      <c r="S114" s="5"/>
      <c r="T114" s="5"/>
      <c r="U114" s="9"/>
      <c r="V114" s="9"/>
      <c r="W114" s="103"/>
      <c r="X114" s="103"/>
      <c r="Y114" s="103"/>
      <c r="Z114" s="103"/>
      <c r="AA114" s="103"/>
      <c r="AB114" s="103"/>
      <c r="AC114" s="103"/>
      <c r="AD114" s="103"/>
    </row>
    <row r="115" spans="1:30" s="209" customFormat="1" x14ac:dyDescent="0.2">
      <c r="A115" s="54"/>
      <c r="B115" s="87"/>
      <c r="C115" s="3"/>
      <c r="D115" s="88"/>
      <c r="E115" s="84"/>
      <c r="F115" s="3"/>
      <c r="G115" s="3"/>
      <c r="H115" s="54"/>
      <c r="I115" s="54"/>
      <c r="J115" s="54"/>
      <c r="K115" s="54"/>
      <c r="L115" s="54"/>
      <c r="M115" s="103"/>
      <c r="N115" s="103"/>
      <c r="O115" s="103"/>
      <c r="P115" s="103"/>
      <c r="Q115" s="5"/>
      <c r="R115" s="5"/>
      <c r="S115" s="5"/>
      <c r="T115" s="5"/>
      <c r="U115" s="9"/>
      <c r="V115" s="9"/>
      <c r="W115" s="103"/>
      <c r="X115" s="103"/>
      <c r="Y115" s="103"/>
      <c r="Z115" s="103"/>
      <c r="AA115" s="103"/>
      <c r="AB115" s="103"/>
      <c r="AC115" s="103"/>
      <c r="AD115" s="103"/>
    </row>
    <row r="116" spans="1:30" s="209" customFormat="1" x14ac:dyDescent="0.2">
      <c r="A116" s="54"/>
      <c r="B116" s="87"/>
      <c r="C116" s="3"/>
      <c r="D116" s="88"/>
      <c r="E116" s="84"/>
      <c r="F116" s="3"/>
      <c r="G116" s="3"/>
      <c r="H116" s="54"/>
      <c r="I116" s="54"/>
      <c r="J116" s="54"/>
      <c r="K116" s="54"/>
      <c r="L116" s="54"/>
      <c r="M116" s="103"/>
      <c r="N116" s="103"/>
      <c r="O116" s="103"/>
      <c r="P116" s="103"/>
      <c r="Q116" s="5"/>
      <c r="R116" s="5"/>
      <c r="S116" s="5"/>
      <c r="T116" s="5"/>
      <c r="U116" s="9"/>
      <c r="V116" s="9"/>
      <c r="W116" s="103"/>
      <c r="X116" s="103"/>
      <c r="Y116" s="103"/>
      <c r="Z116" s="103"/>
      <c r="AA116" s="103"/>
      <c r="AB116" s="103"/>
      <c r="AC116" s="103"/>
      <c r="AD116" s="103"/>
    </row>
    <row r="117" spans="1:30" s="209" customFormat="1" x14ac:dyDescent="0.2">
      <c r="A117" s="54"/>
      <c r="B117" s="87"/>
      <c r="C117" s="3"/>
      <c r="D117" s="88"/>
      <c r="E117" s="84"/>
      <c r="F117" s="3"/>
      <c r="G117" s="3"/>
      <c r="H117" s="54"/>
      <c r="I117" s="54"/>
      <c r="J117" s="54"/>
      <c r="K117" s="54"/>
      <c r="L117" s="54"/>
      <c r="M117" s="103"/>
      <c r="N117" s="103"/>
      <c r="O117" s="103"/>
      <c r="P117" s="103"/>
      <c r="Q117" s="5"/>
      <c r="R117" s="5"/>
      <c r="S117" s="5"/>
      <c r="T117" s="5"/>
      <c r="U117" s="9"/>
      <c r="V117" s="9"/>
      <c r="W117" s="103"/>
      <c r="X117" s="103"/>
      <c r="Y117" s="103"/>
      <c r="Z117" s="103"/>
      <c r="AA117" s="103"/>
      <c r="AB117" s="103"/>
      <c r="AC117" s="103"/>
      <c r="AD117" s="103"/>
    </row>
    <row r="118" spans="1:30" s="209" customFormat="1" x14ac:dyDescent="0.2">
      <c r="A118" s="54"/>
      <c r="B118" s="87"/>
      <c r="C118" s="3"/>
      <c r="D118" s="88"/>
      <c r="E118" s="84"/>
      <c r="F118" s="3"/>
      <c r="G118" s="3"/>
      <c r="H118" s="54"/>
      <c r="I118" s="54"/>
      <c r="J118" s="54"/>
      <c r="K118" s="54"/>
      <c r="L118" s="54"/>
      <c r="M118" s="103"/>
      <c r="N118" s="103"/>
      <c r="O118" s="103"/>
      <c r="P118" s="103"/>
      <c r="Q118" s="5"/>
      <c r="R118" s="5"/>
      <c r="S118" s="5"/>
      <c r="T118" s="5"/>
      <c r="U118" s="9"/>
      <c r="V118" s="9"/>
      <c r="W118" s="103"/>
      <c r="X118" s="103"/>
      <c r="Y118" s="103"/>
      <c r="Z118" s="103"/>
      <c r="AA118" s="103"/>
      <c r="AB118" s="103"/>
      <c r="AC118" s="103"/>
      <c r="AD118" s="103"/>
    </row>
    <row r="119" spans="1:30" s="209" customFormat="1" x14ac:dyDescent="0.2">
      <c r="A119" s="54"/>
      <c r="B119" s="87"/>
      <c r="C119" s="3"/>
      <c r="D119" s="88"/>
      <c r="E119" s="84"/>
      <c r="F119" s="3"/>
      <c r="G119" s="3"/>
      <c r="H119" s="54"/>
      <c r="I119" s="54"/>
      <c r="J119" s="54"/>
      <c r="K119" s="54"/>
      <c r="L119" s="54"/>
      <c r="M119" s="103"/>
      <c r="N119" s="103"/>
      <c r="O119" s="103"/>
      <c r="P119" s="103"/>
      <c r="Q119" s="5"/>
      <c r="R119" s="5"/>
      <c r="S119" s="5"/>
      <c r="T119" s="5"/>
      <c r="U119" s="9"/>
      <c r="V119" s="9"/>
      <c r="W119" s="103"/>
      <c r="X119" s="103"/>
      <c r="Y119" s="103"/>
      <c r="Z119" s="103"/>
      <c r="AA119" s="103"/>
      <c r="AB119" s="103"/>
      <c r="AC119" s="103"/>
      <c r="AD119" s="103"/>
    </row>
    <row r="120" spans="1:30" s="209" customFormat="1" x14ac:dyDescent="0.2">
      <c r="A120" s="54"/>
      <c r="B120" s="87"/>
      <c r="C120" s="3"/>
      <c r="D120" s="88"/>
      <c r="E120" s="84"/>
      <c r="F120" s="3"/>
      <c r="G120" s="3"/>
      <c r="H120" s="54"/>
      <c r="I120" s="54"/>
      <c r="J120" s="54"/>
      <c r="K120" s="54"/>
      <c r="L120" s="54"/>
      <c r="M120" s="103"/>
      <c r="N120" s="103"/>
      <c r="O120" s="103"/>
      <c r="P120" s="103"/>
      <c r="Q120" s="5"/>
      <c r="R120" s="5"/>
      <c r="S120" s="5"/>
      <c r="T120" s="5"/>
      <c r="U120" s="9"/>
      <c r="V120" s="9"/>
      <c r="W120" s="103"/>
      <c r="X120" s="103"/>
      <c r="Y120" s="103"/>
      <c r="Z120" s="103"/>
      <c r="AA120" s="103"/>
      <c r="AB120" s="103"/>
      <c r="AC120" s="103"/>
      <c r="AD120" s="103"/>
    </row>
    <row r="121" spans="1:30" s="209" customFormat="1" x14ac:dyDescent="0.2">
      <c r="A121" s="54"/>
      <c r="B121" s="87"/>
      <c r="C121" s="3"/>
      <c r="D121" s="88"/>
      <c r="E121" s="84"/>
      <c r="F121" s="3"/>
      <c r="G121" s="3"/>
      <c r="H121" s="54"/>
      <c r="I121" s="54"/>
      <c r="J121" s="54"/>
      <c r="K121" s="54"/>
      <c r="L121" s="54"/>
      <c r="M121" s="103"/>
      <c r="N121" s="103"/>
      <c r="O121" s="103"/>
      <c r="P121" s="103"/>
      <c r="Q121" s="5"/>
      <c r="R121" s="5"/>
      <c r="S121" s="5"/>
      <c r="T121" s="5"/>
      <c r="U121" s="9"/>
      <c r="V121" s="9"/>
      <c r="W121" s="103"/>
      <c r="X121" s="103"/>
      <c r="Y121" s="103"/>
      <c r="Z121" s="103"/>
      <c r="AA121" s="103"/>
      <c r="AB121" s="103"/>
      <c r="AC121" s="103"/>
      <c r="AD121" s="103"/>
    </row>
    <row r="122" spans="1:30" s="209" customFormat="1" x14ac:dyDescent="0.2">
      <c r="A122" s="54"/>
      <c r="B122" s="87"/>
      <c r="C122" s="3"/>
      <c r="D122" s="88"/>
      <c r="E122" s="84"/>
      <c r="F122" s="3"/>
      <c r="G122" s="3"/>
      <c r="H122" s="54"/>
      <c r="I122" s="54"/>
      <c r="J122" s="54"/>
      <c r="K122" s="54"/>
      <c r="L122" s="54"/>
      <c r="M122" s="103"/>
      <c r="N122" s="103"/>
      <c r="O122" s="103"/>
      <c r="P122" s="103"/>
      <c r="Q122" s="5"/>
      <c r="R122" s="5"/>
      <c r="S122" s="5"/>
      <c r="T122" s="5"/>
      <c r="U122" s="9"/>
      <c r="V122" s="9"/>
      <c r="W122" s="103"/>
      <c r="X122" s="103"/>
      <c r="Y122" s="103"/>
      <c r="Z122" s="103"/>
      <c r="AA122" s="103"/>
      <c r="AB122" s="103"/>
      <c r="AC122" s="103"/>
      <c r="AD122" s="103"/>
    </row>
    <row r="123" spans="1:30" s="209" customFormat="1" x14ac:dyDescent="0.2">
      <c r="A123" s="54"/>
      <c r="B123" s="3"/>
      <c r="C123" s="3"/>
      <c r="D123" s="88"/>
      <c r="E123" s="84"/>
      <c r="F123" s="3"/>
      <c r="G123" s="3"/>
      <c r="H123" s="54"/>
      <c r="I123" s="54"/>
      <c r="J123" s="54"/>
      <c r="K123" s="54"/>
      <c r="L123" s="54"/>
      <c r="M123" s="103"/>
      <c r="N123" s="103"/>
      <c r="O123" s="103"/>
      <c r="P123" s="103"/>
      <c r="Q123" s="5"/>
      <c r="R123" s="5"/>
      <c r="S123" s="5"/>
      <c r="T123" s="5"/>
      <c r="U123" s="9"/>
      <c r="V123" s="9"/>
      <c r="W123" s="103"/>
      <c r="X123" s="103"/>
      <c r="Y123" s="103"/>
      <c r="Z123" s="103"/>
      <c r="AA123" s="103"/>
      <c r="AB123" s="103"/>
      <c r="AC123" s="103"/>
      <c r="AD123" s="103"/>
    </row>
    <row r="124" spans="1:30" s="209" customFormat="1" x14ac:dyDescent="0.2">
      <c r="A124" s="54"/>
      <c r="B124" s="3"/>
      <c r="C124" s="3"/>
      <c r="D124" s="88"/>
      <c r="E124" s="84"/>
      <c r="F124" s="3"/>
      <c r="G124" s="3"/>
      <c r="H124" s="54"/>
      <c r="I124" s="54"/>
      <c r="J124" s="54"/>
      <c r="K124" s="54"/>
      <c r="L124" s="54"/>
      <c r="M124" s="103"/>
      <c r="N124" s="103"/>
      <c r="O124" s="103"/>
      <c r="P124" s="103"/>
      <c r="Q124" s="5"/>
      <c r="R124" s="5"/>
      <c r="S124" s="5"/>
      <c r="T124" s="5"/>
      <c r="U124" s="9"/>
      <c r="V124" s="9"/>
      <c r="W124" s="103"/>
      <c r="X124" s="103"/>
      <c r="Y124" s="103"/>
      <c r="Z124" s="103"/>
      <c r="AA124" s="103"/>
      <c r="AB124" s="103"/>
      <c r="AC124" s="103"/>
      <c r="AD124" s="103"/>
    </row>
    <row r="125" spans="1:30" s="209" customFormat="1" x14ac:dyDescent="0.2">
      <c r="A125" s="54"/>
      <c r="B125" s="3"/>
      <c r="C125" s="3"/>
      <c r="D125" s="88"/>
      <c r="E125" s="84"/>
      <c r="F125" s="3"/>
      <c r="G125" s="3"/>
      <c r="H125" s="54"/>
      <c r="I125" s="54"/>
      <c r="J125" s="54"/>
      <c r="K125" s="54"/>
      <c r="L125" s="54"/>
      <c r="M125" s="103"/>
      <c r="N125" s="103"/>
      <c r="O125" s="103"/>
      <c r="P125" s="103"/>
      <c r="Q125" s="5"/>
      <c r="R125" s="5"/>
      <c r="S125" s="5"/>
      <c r="T125" s="5"/>
      <c r="U125" s="9"/>
      <c r="V125" s="9"/>
      <c r="W125" s="103"/>
      <c r="X125" s="103"/>
      <c r="Y125" s="103"/>
      <c r="Z125" s="103"/>
      <c r="AA125" s="103"/>
      <c r="AB125" s="103"/>
      <c r="AC125" s="103"/>
      <c r="AD125" s="103"/>
    </row>
    <row r="126" spans="1:30" s="209" customFormat="1" x14ac:dyDescent="0.2">
      <c r="A126" s="54"/>
      <c r="B126" s="3"/>
      <c r="C126" s="3"/>
      <c r="D126" s="88"/>
      <c r="E126" s="84"/>
      <c r="F126" s="3"/>
      <c r="G126" s="3"/>
      <c r="H126" s="54"/>
      <c r="I126" s="54"/>
      <c r="J126" s="54"/>
      <c r="K126" s="54"/>
      <c r="L126" s="54"/>
      <c r="M126" s="103"/>
      <c r="N126" s="103"/>
      <c r="O126" s="103"/>
      <c r="P126" s="103"/>
      <c r="Q126" s="5"/>
      <c r="R126" s="5"/>
      <c r="S126" s="5"/>
      <c r="T126" s="5"/>
      <c r="U126" s="9"/>
      <c r="V126" s="9"/>
      <c r="W126" s="103"/>
      <c r="X126" s="103"/>
      <c r="Y126" s="103"/>
      <c r="Z126" s="103"/>
      <c r="AA126" s="103"/>
      <c r="AB126" s="103"/>
      <c r="AC126" s="103"/>
      <c r="AD126" s="103"/>
    </row>
    <row r="127" spans="1:30" s="209" customFormat="1" x14ac:dyDescent="0.2">
      <c r="A127" s="54"/>
      <c r="B127" s="3"/>
      <c r="C127" s="3"/>
      <c r="D127" s="88"/>
      <c r="E127" s="84"/>
      <c r="F127" s="3"/>
      <c r="G127" s="3"/>
      <c r="H127" s="54"/>
      <c r="I127" s="54"/>
      <c r="J127" s="54"/>
      <c r="K127" s="54"/>
      <c r="L127" s="54"/>
      <c r="M127" s="103"/>
      <c r="N127" s="103"/>
      <c r="O127" s="103"/>
      <c r="P127" s="103"/>
      <c r="Q127" s="5"/>
      <c r="R127" s="5"/>
      <c r="S127" s="5"/>
      <c r="T127" s="5"/>
      <c r="U127" s="9"/>
      <c r="V127" s="9"/>
      <c r="W127" s="103"/>
      <c r="X127" s="103"/>
      <c r="Y127" s="103"/>
      <c r="Z127" s="103"/>
      <c r="AA127" s="103"/>
      <c r="AB127" s="103"/>
      <c r="AC127" s="103"/>
      <c r="AD127" s="103"/>
    </row>
    <row r="128" spans="1:30" s="209" customFormat="1" x14ac:dyDescent="0.2">
      <c r="A128" s="54"/>
      <c r="B128" s="3"/>
      <c r="C128" s="3"/>
      <c r="D128" s="88"/>
      <c r="E128" s="84"/>
      <c r="F128" s="3"/>
      <c r="G128" s="3"/>
      <c r="H128" s="54"/>
      <c r="I128" s="54"/>
      <c r="J128" s="54"/>
      <c r="K128" s="54"/>
      <c r="L128" s="54"/>
      <c r="M128" s="103"/>
      <c r="N128" s="103"/>
      <c r="O128" s="103"/>
      <c r="P128" s="103"/>
      <c r="Q128" s="5"/>
      <c r="R128" s="5"/>
      <c r="S128" s="5"/>
      <c r="T128" s="5"/>
      <c r="U128" s="9"/>
      <c r="V128" s="9"/>
      <c r="W128" s="103"/>
      <c r="X128" s="103"/>
      <c r="Y128" s="103"/>
      <c r="Z128" s="103"/>
      <c r="AA128" s="103"/>
      <c r="AB128" s="103"/>
      <c r="AC128" s="103"/>
      <c r="AD128" s="103"/>
    </row>
    <row r="129" spans="1:30" s="209" customFormat="1" x14ac:dyDescent="0.2">
      <c r="A129" s="54"/>
      <c r="B129" s="3"/>
      <c r="C129" s="3"/>
      <c r="D129" s="88"/>
      <c r="E129" s="84"/>
      <c r="F129" s="3"/>
      <c r="G129" s="3"/>
      <c r="H129" s="54"/>
      <c r="I129" s="54"/>
      <c r="J129" s="54"/>
      <c r="K129" s="54"/>
      <c r="L129" s="54"/>
      <c r="M129" s="103"/>
      <c r="N129" s="103"/>
      <c r="O129" s="103"/>
      <c r="P129" s="103"/>
      <c r="Q129" s="5"/>
      <c r="R129" s="5"/>
      <c r="S129" s="5"/>
      <c r="T129" s="5"/>
      <c r="U129" s="9"/>
      <c r="V129" s="9"/>
      <c r="W129" s="103"/>
      <c r="X129" s="103"/>
      <c r="Y129" s="103"/>
      <c r="Z129" s="103"/>
      <c r="AA129" s="103"/>
      <c r="AB129" s="103"/>
      <c r="AC129" s="103"/>
      <c r="AD129" s="103"/>
    </row>
    <row r="130" spans="1:30" s="209" customFormat="1" x14ac:dyDescent="0.2">
      <c r="A130" s="54"/>
      <c r="B130" s="3"/>
      <c r="C130" s="3"/>
      <c r="D130" s="88"/>
      <c r="E130" s="84"/>
      <c r="F130" s="3"/>
      <c r="G130" s="3"/>
      <c r="H130" s="54"/>
      <c r="I130" s="54"/>
      <c r="J130" s="54"/>
      <c r="K130" s="54"/>
      <c r="L130" s="54"/>
      <c r="M130" s="103"/>
      <c r="N130" s="103"/>
      <c r="O130" s="103"/>
      <c r="P130" s="103"/>
      <c r="Q130" s="5"/>
      <c r="R130" s="5"/>
      <c r="S130" s="5"/>
      <c r="T130" s="5"/>
      <c r="U130" s="9"/>
      <c r="V130" s="9"/>
      <c r="W130" s="103"/>
      <c r="X130" s="103"/>
      <c r="Y130" s="103"/>
      <c r="Z130" s="103"/>
      <c r="AA130" s="103"/>
      <c r="AB130" s="103"/>
      <c r="AC130" s="103"/>
      <c r="AD130" s="103"/>
    </row>
    <row r="131" spans="1:30" s="209" customFormat="1" x14ac:dyDescent="0.2">
      <c r="A131" s="54"/>
      <c r="B131" s="3"/>
      <c r="C131" s="3"/>
      <c r="D131" s="88"/>
      <c r="E131" s="84"/>
      <c r="F131" s="3"/>
      <c r="G131" s="3"/>
      <c r="H131" s="54"/>
      <c r="I131" s="54"/>
      <c r="J131" s="54"/>
      <c r="K131" s="54"/>
      <c r="L131" s="54"/>
      <c r="M131" s="103"/>
      <c r="N131" s="103"/>
      <c r="O131" s="103"/>
      <c r="P131" s="103"/>
      <c r="Q131" s="5"/>
      <c r="R131" s="5"/>
      <c r="S131" s="5"/>
      <c r="T131" s="5"/>
      <c r="U131" s="9"/>
      <c r="V131" s="9"/>
      <c r="W131" s="103"/>
      <c r="X131" s="103"/>
      <c r="Y131" s="103"/>
      <c r="Z131" s="103"/>
      <c r="AA131" s="103"/>
      <c r="AB131" s="103"/>
      <c r="AC131" s="103"/>
      <c r="AD131" s="103"/>
    </row>
    <row r="132" spans="1:30" s="209" customFormat="1" x14ac:dyDescent="0.2">
      <c r="A132" s="54"/>
      <c r="B132" s="3"/>
      <c r="C132" s="3"/>
      <c r="D132" s="3"/>
      <c r="E132" s="3"/>
      <c r="F132" s="3"/>
      <c r="G132" s="3"/>
      <c r="H132" s="54"/>
      <c r="I132" s="54"/>
      <c r="J132" s="54"/>
      <c r="K132" s="54"/>
      <c r="L132" s="54"/>
      <c r="M132" s="103"/>
      <c r="N132" s="103"/>
      <c r="O132" s="103"/>
      <c r="P132" s="103"/>
      <c r="Q132" s="5"/>
      <c r="R132" s="5"/>
      <c r="S132" s="5"/>
      <c r="T132" s="5"/>
      <c r="U132" s="9"/>
      <c r="V132" s="9"/>
      <c r="W132" s="103"/>
      <c r="X132" s="103"/>
      <c r="Y132" s="103"/>
      <c r="Z132" s="103"/>
      <c r="AA132" s="103"/>
      <c r="AB132" s="103"/>
      <c r="AC132" s="103"/>
      <c r="AD132" s="103"/>
    </row>
    <row r="133" spans="1:30" s="209" customFormat="1" x14ac:dyDescent="0.2">
      <c r="A133" s="54"/>
      <c r="B133" s="3"/>
      <c r="C133" s="3"/>
      <c r="D133" s="3"/>
      <c r="E133" s="3"/>
      <c r="F133" s="3"/>
      <c r="G133" s="3"/>
      <c r="H133" s="54"/>
      <c r="I133" s="54"/>
      <c r="J133" s="54"/>
      <c r="K133" s="54"/>
      <c r="L133" s="54"/>
      <c r="M133" s="103"/>
      <c r="N133" s="103"/>
      <c r="O133" s="103"/>
      <c r="P133" s="103"/>
      <c r="Q133" s="5"/>
      <c r="R133" s="5"/>
      <c r="S133" s="5"/>
      <c r="T133" s="5"/>
      <c r="U133" s="9"/>
      <c r="V133" s="9"/>
      <c r="W133" s="103"/>
      <c r="X133" s="103"/>
      <c r="Y133" s="103"/>
      <c r="Z133" s="103"/>
      <c r="AA133" s="103"/>
      <c r="AB133" s="103"/>
      <c r="AC133" s="103"/>
      <c r="AD133" s="103"/>
    </row>
    <row r="134" spans="1:30" s="103" customFormat="1" x14ac:dyDescent="0.2">
      <c r="A134" s="33"/>
      <c r="B134" s="3"/>
      <c r="C134" s="3"/>
      <c r="D134" s="3"/>
      <c r="E134" s="3"/>
      <c r="F134" s="3"/>
      <c r="G134" s="3"/>
      <c r="H134" s="33"/>
      <c r="I134" s="33"/>
      <c r="J134" s="33"/>
      <c r="K134" s="33"/>
      <c r="L134" s="33"/>
      <c r="Q134" s="5"/>
      <c r="R134" s="5"/>
      <c r="S134" s="5"/>
      <c r="T134" s="5"/>
      <c r="U134" s="9"/>
      <c r="V134" s="9"/>
    </row>
    <row r="135" spans="1:30" s="103" customFormat="1" x14ac:dyDescent="0.2">
      <c r="A135" s="33"/>
      <c r="B135" s="3"/>
      <c r="C135" s="3"/>
      <c r="D135" s="3"/>
      <c r="E135" s="3"/>
      <c r="F135" s="3"/>
      <c r="G135" s="3"/>
      <c r="H135" s="33"/>
      <c r="I135" s="33"/>
      <c r="J135" s="33"/>
      <c r="K135" s="33"/>
      <c r="L135" s="33"/>
      <c r="Q135" s="5"/>
      <c r="R135" s="5"/>
      <c r="S135" s="5"/>
      <c r="T135" s="5"/>
      <c r="U135" s="9"/>
      <c r="V135" s="9"/>
    </row>
    <row r="136" spans="1:30" s="103" customFormat="1" x14ac:dyDescent="0.2">
      <c r="A136" s="33"/>
      <c r="B136" s="3"/>
      <c r="C136" s="3"/>
      <c r="D136" s="3"/>
      <c r="E136" s="3"/>
      <c r="F136" s="3"/>
      <c r="G136" s="3"/>
      <c r="H136" s="33"/>
      <c r="I136" s="33"/>
      <c r="J136" s="33"/>
      <c r="K136" s="33"/>
      <c r="L136" s="33"/>
      <c r="Q136" s="5"/>
      <c r="R136" s="5"/>
      <c r="S136" s="5"/>
      <c r="T136" s="5"/>
      <c r="U136" s="9"/>
      <c r="V136" s="9"/>
    </row>
    <row r="137" spans="1:30" s="103" customFormat="1" x14ac:dyDescent="0.2">
      <c r="A137" s="33"/>
      <c r="B137" s="3"/>
      <c r="C137" s="3"/>
      <c r="D137" s="3"/>
      <c r="E137" s="3"/>
      <c r="F137" s="3"/>
      <c r="G137" s="3"/>
      <c r="H137" s="33"/>
      <c r="I137" s="33"/>
      <c r="J137" s="33"/>
      <c r="K137" s="33"/>
      <c r="L137" s="33"/>
      <c r="Q137" s="5"/>
      <c r="R137" s="5"/>
      <c r="S137" s="5"/>
      <c r="T137" s="5"/>
      <c r="U137" s="9"/>
      <c r="V137" s="9"/>
    </row>
    <row r="138" spans="1:30" s="103" customFormat="1" x14ac:dyDescent="0.2">
      <c r="A138" s="32"/>
      <c r="B138" s="7"/>
      <c r="C138" s="7"/>
      <c r="D138" s="7"/>
      <c r="E138" s="7"/>
      <c r="F138" s="7"/>
      <c r="G138" s="7"/>
      <c r="H138" s="32"/>
      <c r="I138" s="32"/>
      <c r="J138" s="32"/>
      <c r="K138" s="32"/>
      <c r="L138" s="32"/>
      <c r="Q138" s="5"/>
      <c r="R138" s="5"/>
      <c r="S138" s="5"/>
      <c r="T138" s="5"/>
      <c r="U138" s="9"/>
      <c r="V138" s="9"/>
    </row>
    <row r="139" spans="1:30" s="103" customFormat="1" x14ac:dyDescent="0.2">
      <c r="A139" s="32"/>
      <c r="B139" s="7"/>
      <c r="C139" s="7"/>
      <c r="D139" s="7"/>
      <c r="E139" s="7"/>
      <c r="F139" s="7"/>
      <c r="G139" s="7"/>
      <c r="H139" s="32"/>
      <c r="I139" s="32"/>
      <c r="J139" s="32"/>
      <c r="K139" s="32"/>
      <c r="L139" s="32"/>
      <c r="Q139" s="5"/>
      <c r="R139" s="5"/>
      <c r="S139" s="5"/>
      <c r="T139" s="5"/>
      <c r="U139" s="9"/>
      <c r="V139" s="9"/>
    </row>
    <row r="140" spans="1:30" s="103" customFormat="1" x14ac:dyDescent="0.2">
      <c r="A140" s="32"/>
      <c r="B140" s="7"/>
      <c r="C140" s="7"/>
      <c r="D140" s="7"/>
      <c r="E140" s="7"/>
      <c r="F140" s="7"/>
      <c r="G140" s="7"/>
      <c r="H140" s="32"/>
      <c r="I140" s="32"/>
      <c r="J140" s="32"/>
      <c r="K140" s="32"/>
      <c r="L140" s="32"/>
      <c r="Q140" s="5"/>
      <c r="R140" s="5"/>
      <c r="S140" s="9"/>
      <c r="T140" s="9"/>
      <c r="U140" s="9"/>
      <c r="V140" s="9"/>
    </row>
    <row r="141" spans="1:30" s="103" customFormat="1" x14ac:dyDescent="0.2">
      <c r="A141" s="32"/>
      <c r="B141" s="7"/>
      <c r="C141" s="7"/>
      <c r="D141" s="7"/>
      <c r="E141" s="7"/>
      <c r="F141" s="7"/>
      <c r="G141" s="7"/>
      <c r="H141" s="32"/>
      <c r="I141" s="32"/>
      <c r="J141" s="32"/>
      <c r="K141" s="32"/>
      <c r="L141" s="32"/>
      <c r="Q141" s="5"/>
      <c r="R141" s="5"/>
      <c r="S141" s="9"/>
      <c r="T141" s="9"/>
      <c r="U141" s="9"/>
      <c r="V141" s="9"/>
    </row>
    <row r="142" spans="1:30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R142" s="5"/>
      <c r="S142" s="9"/>
      <c r="T142" s="9"/>
      <c r="U142" s="9"/>
      <c r="V142" s="9"/>
    </row>
    <row r="143" spans="1:30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R143" s="5"/>
      <c r="S143" s="9"/>
      <c r="T143" s="9"/>
      <c r="U143" s="9"/>
      <c r="V143" s="9"/>
    </row>
    <row r="144" spans="1:30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R144" s="5"/>
      <c r="S144" s="9"/>
      <c r="T144" s="9"/>
      <c r="U144" s="9"/>
      <c r="V144" s="9"/>
    </row>
    <row r="145" spans="1:22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R145" s="5"/>
      <c r="S145" s="9"/>
      <c r="T145" s="9"/>
      <c r="U145" s="9"/>
      <c r="V145" s="9"/>
    </row>
    <row r="146" spans="1:22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R146" s="5"/>
      <c r="S146" s="9"/>
      <c r="T146" s="9"/>
      <c r="U146" s="9"/>
      <c r="V146" s="9"/>
    </row>
    <row r="147" spans="1:22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R147" s="5"/>
      <c r="S147" s="9"/>
      <c r="T147" s="9"/>
      <c r="U147" s="9"/>
      <c r="V147" s="9"/>
    </row>
    <row r="148" spans="1:22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R148" s="5"/>
      <c r="S148" s="9"/>
      <c r="T148" s="9"/>
      <c r="U148" s="9"/>
      <c r="V148" s="9"/>
    </row>
    <row r="149" spans="1:22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R149" s="5"/>
      <c r="S149" s="9"/>
      <c r="T149" s="9"/>
      <c r="U149" s="9"/>
      <c r="V149" s="9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9">
    <tabColor rgb="FF002060"/>
  </sheetPr>
  <dimension ref="A1:BL16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2"/>
    <col min="14" max="14" width="11.42578125" style="7" customWidth="1"/>
    <col min="15" max="37" width="11.42578125" style="3"/>
    <col min="38" max="38" width="11.42578125" style="33"/>
    <col min="39" max="64" width="11.42578125" style="32"/>
    <col min="65" max="16384" width="11.42578125" style="34"/>
  </cols>
  <sheetData>
    <row r="1" spans="1:6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x14ac:dyDescent="0.2">
      <c r="A9" s="35"/>
      <c r="B9" s="36"/>
      <c r="C9" s="384" t="s">
        <v>82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x14ac:dyDescent="0.2">
      <c r="A10" s="35"/>
      <c r="B10" s="36"/>
      <c r="C10" s="384" t="s">
        <v>75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.75" customHeight="1" x14ac:dyDescent="0.2">
      <c r="A13" s="35"/>
      <c r="C13" s="407" t="s">
        <v>1</v>
      </c>
      <c r="D13" s="407"/>
      <c r="E13" s="407"/>
      <c r="F13" s="407"/>
      <c r="G13" s="407"/>
      <c r="H13" s="407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2.75" customHeight="1" x14ac:dyDescent="0.2">
      <c r="A16" s="35"/>
      <c r="B16" s="44" t="s">
        <v>31</v>
      </c>
      <c r="C16" s="282">
        <f t="shared" ref="C16:H16" si="0">SUM(C17:C35)</f>
        <v>543469</v>
      </c>
      <c r="D16" s="282">
        <f t="shared" si="0"/>
        <v>462701</v>
      </c>
      <c r="E16" s="282">
        <f t="shared" si="0"/>
        <v>134190</v>
      </c>
      <c r="F16" s="282">
        <f t="shared" si="0"/>
        <v>552194</v>
      </c>
      <c r="G16" s="292">
        <f t="shared" si="0"/>
        <v>665593</v>
      </c>
      <c r="H16" s="287">
        <f t="shared" si="0"/>
        <v>811107</v>
      </c>
      <c r="I16" s="294">
        <f>IF(OR(OR(H16=0,G16=0),H16=""),"",(H16/G16-1)*100)</f>
        <v>21.862309249045598</v>
      </c>
      <c r="J16" s="289">
        <f>IF(OR(OR(H16=0,G16=0),H16=""),"",H16/G16*100)</f>
        <v>121.86230924904559</v>
      </c>
      <c r="K16" s="289">
        <f>IF(OR(OR(F16=0,G16=0),G16=""),"",(G16/F16-1)*100)</f>
        <v>20.536079711116017</v>
      </c>
      <c r="L16" s="38"/>
      <c r="M16" s="47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12.75" customHeight="1" x14ac:dyDescent="0.2">
      <c r="A17" s="35"/>
      <c r="B17" s="49" t="s">
        <v>26</v>
      </c>
      <c r="C17" s="50">
        <v>3728</v>
      </c>
      <c r="D17" s="50">
        <v>15068</v>
      </c>
      <c r="E17" s="50">
        <v>140</v>
      </c>
      <c r="F17" s="50">
        <v>3788</v>
      </c>
      <c r="G17" s="293">
        <v>21201</v>
      </c>
      <c r="H17" s="296">
        <v>3670</v>
      </c>
      <c r="I17" s="295">
        <v>-82.689495778501026</v>
      </c>
      <c r="J17" s="52">
        <v>17.310504221498984</v>
      </c>
      <c r="K17" s="52">
        <v>459.68848996832099</v>
      </c>
      <c r="L17" s="38"/>
      <c r="M17" s="47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2.75" customHeight="1" x14ac:dyDescent="0.2">
      <c r="A18" s="35"/>
      <c r="B18" s="49" t="s">
        <v>23</v>
      </c>
      <c r="C18" s="50">
        <v>43396</v>
      </c>
      <c r="D18" s="50">
        <v>8324</v>
      </c>
      <c r="E18" s="50">
        <v>3213</v>
      </c>
      <c r="F18" s="50">
        <v>4323</v>
      </c>
      <c r="G18" s="293">
        <v>11461</v>
      </c>
      <c r="H18" s="296">
        <v>80089</v>
      </c>
      <c r="I18" s="295">
        <v>598.79591658668528</v>
      </c>
      <c r="J18" s="52">
        <v>698.79591658668528</v>
      </c>
      <c r="K18" s="52">
        <v>165.11681702521398</v>
      </c>
      <c r="L18" s="38"/>
      <c r="M18" s="47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2.75" customHeight="1" x14ac:dyDescent="0.2">
      <c r="A19" s="35"/>
      <c r="B19" s="49" t="s">
        <v>18</v>
      </c>
      <c r="C19" s="50">
        <v>51679</v>
      </c>
      <c r="D19" s="50">
        <v>10612</v>
      </c>
      <c r="E19" s="50">
        <v>0</v>
      </c>
      <c r="F19" s="50">
        <v>27302</v>
      </c>
      <c r="G19" s="293">
        <v>21820</v>
      </c>
      <c r="H19" s="296">
        <v>30392</v>
      </c>
      <c r="I19" s="295">
        <v>39.285059578368475</v>
      </c>
      <c r="J19" s="52">
        <v>139.28505957836848</v>
      </c>
      <c r="K19" s="52">
        <v>-20.079115083144096</v>
      </c>
      <c r="L19" s="38"/>
      <c r="M19" s="47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2.75" customHeight="1" x14ac:dyDescent="0.2">
      <c r="A20" s="35"/>
      <c r="B20" s="49" t="s">
        <v>13</v>
      </c>
      <c r="C20" s="50">
        <v>17208</v>
      </c>
      <c r="D20" s="50">
        <v>11405</v>
      </c>
      <c r="E20" s="50">
        <v>8847</v>
      </c>
      <c r="F20" s="50">
        <v>0</v>
      </c>
      <c r="G20" s="293">
        <v>13153</v>
      </c>
      <c r="H20" s="296">
        <v>37659</v>
      </c>
      <c r="I20" s="295">
        <v>186.31490914620235</v>
      </c>
      <c r="J20" s="52">
        <v>286.31490914620235</v>
      </c>
      <c r="K20" s="52" t="s">
        <v>6</v>
      </c>
      <c r="L20" s="38"/>
      <c r="M20" s="47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2.75" customHeight="1" x14ac:dyDescent="0.2">
      <c r="A21" s="35"/>
      <c r="B21" s="49" t="s">
        <v>30</v>
      </c>
      <c r="C21" s="50">
        <v>24964</v>
      </c>
      <c r="D21" s="50">
        <v>14424</v>
      </c>
      <c r="E21" s="50">
        <v>0</v>
      </c>
      <c r="F21" s="50">
        <v>2113</v>
      </c>
      <c r="G21" s="293">
        <v>35038</v>
      </c>
      <c r="H21" s="296">
        <v>51224</v>
      </c>
      <c r="I21" s="295">
        <v>46.195559107254994</v>
      </c>
      <c r="J21" s="52">
        <v>146.19555910725498</v>
      </c>
      <c r="K21" s="52">
        <v>1558.2110743019402</v>
      </c>
      <c r="L21" s="38"/>
      <c r="M21" s="47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2.75" customHeight="1" x14ac:dyDescent="0.2">
      <c r="A22" s="35"/>
      <c r="B22" s="49" t="s">
        <v>21</v>
      </c>
      <c r="C22" s="50">
        <v>54520</v>
      </c>
      <c r="D22" s="50">
        <v>90316</v>
      </c>
      <c r="E22" s="50">
        <v>32439</v>
      </c>
      <c r="F22" s="50">
        <v>38491</v>
      </c>
      <c r="G22" s="293">
        <v>40455</v>
      </c>
      <c r="H22" s="296">
        <v>38785</v>
      </c>
      <c r="I22" s="295">
        <v>-4.1280435051291526</v>
      </c>
      <c r="J22" s="52">
        <v>95.871956494870844</v>
      </c>
      <c r="K22" s="52">
        <v>5.1024914915174913</v>
      </c>
      <c r="L22" s="38"/>
      <c r="M22" s="47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12.75" customHeight="1" x14ac:dyDescent="0.2">
      <c r="A23" s="35"/>
      <c r="B23" s="49" t="s">
        <v>20</v>
      </c>
      <c r="C23" s="50">
        <v>14249</v>
      </c>
      <c r="D23" s="50">
        <v>41346</v>
      </c>
      <c r="E23" s="50">
        <v>3437</v>
      </c>
      <c r="F23" s="50">
        <v>77112</v>
      </c>
      <c r="G23" s="293">
        <v>122305</v>
      </c>
      <c r="H23" s="296">
        <v>104068</v>
      </c>
      <c r="I23" s="295">
        <v>-14.911082948366783</v>
      </c>
      <c r="J23" s="52">
        <v>85.088917051633217</v>
      </c>
      <c r="K23" s="52">
        <v>58.606961303039725</v>
      </c>
      <c r="L23" s="38"/>
      <c r="M23" s="47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2.75" customHeight="1" x14ac:dyDescent="0.2">
      <c r="A24" s="35"/>
      <c r="B24" s="49" t="s">
        <v>19</v>
      </c>
      <c r="C24" s="50">
        <v>24441</v>
      </c>
      <c r="D24" s="50">
        <v>32779</v>
      </c>
      <c r="E24" s="50">
        <v>24072</v>
      </c>
      <c r="F24" s="50">
        <v>43376</v>
      </c>
      <c r="G24" s="293">
        <v>96256</v>
      </c>
      <c r="H24" s="296">
        <v>73984</v>
      </c>
      <c r="I24" s="295">
        <v>-23.138297872340431</v>
      </c>
      <c r="J24" s="52">
        <v>76.861702127659569</v>
      </c>
      <c r="K24" s="52">
        <v>121.9107340464773</v>
      </c>
      <c r="L24" s="38"/>
      <c r="M24" s="47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2.75" customHeight="1" x14ac:dyDescent="0.2">
      <c r="A25" s="35"/>
      <c r="B25" s="49" t="s">
        <v>25</v>
      </c>
      <c r="C25" s="50">
        <v>3035</v>
      </c>
      <c r="D25" s="50">
        <v>4768</v>
      </c>
      <c r="E25" s="50">
        <v>19241</v>
      </c>
      <c r="F25" s="50">
        <v>16765</v>
      </c>
      <c r="G25" s="293">
        <v>20706</v>
      </c>
      <c r="H25" s="296">
        <v>4049</v>
      </c>
      <c r="I25" s="295">
        <v>-80.445281560900227</v>
      </c>
      <c r="J25" s="52">
        <v>19.554718439099776</v>
      </c>
      <c r="K25" s="52">
        <v>23.507306889352808</v>
      </c>
      <c r="L25" s="38"/>
      <c r="M25" s="47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12.75" customHeight="1" x14ac:dyDescent="0.2">
      <c r="A26" s="35"/>
      <c r="B26" s="49" t="s">
        <v>27</v>
      </c>
      <c r="C26" s="50">
        <v>6285</v>
      </c>
      <c r="D26" s="50">
        <v>4621</v>
      </c>
      <c r="E26" s="50">
        <v>3045</v>
      </c>
      <c r="F26" s="50">
        <v>32859</v>
      </c>
      <c r="G26" s="293">
        <v>35547</v>
      </c>
      <c r="H26" s="296">
        <v>62414</v>
      </c>
      <c r="I26" s="295">
        <v>75.581624328353996</v>
      </c>
      <c r="J26" s="52">
        <v>175.581624328354</v>
      </c>
      <c r="K26" s="52">
        <v>8.1804071943759595</v>
      </c>
      <c r="L26" s="38"/>
      <c r="M26" s="47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ht="12.75" customHeight="1" x14ac:dyDescent="0.2">
      <c r="A27" s="35"/>
      <c r="B27" s="49" t="s">
        <v>29</v>
      </c>
      <c r="C27" s="50">
        <v>16929</v>
      </c>
      <c r="D27" s="50">
        <v>9366</v>
      </c>
      <c r="E27" s="50">
        <v>0</v>
      </c>
      <c r="F27" s="50">
        <v>29199</v>
      </c>
      <c r="G27" s="293">
        <v>5997</v>
      </c>
      <c r="H27" s="296">
        <v>11130</v>
      </c>
      <c r="I27" s="295">
        <v>85.592796398199098</v>
      </c>
      <c r="J27" s="52">
        <v>185.59279639819911</v>
      </c>
      <c r="K27" s="52">
        <v>-79.461625398130082</v>
      </c>
      <c r="L27" s="38"/>
      <c r="M27" s="47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12.75" customHeight="1" x14ac:dyDescent="0.2">
      <c r="A28" s="35"/>
      <c r="B28" s="49" t="s">
        <v>15</v>
      </c>
      <c r="C28" s="50">
        <v>4872</v>
      </c>
      <c r="D28" s="50">
        <v>38624</v>
      </c>
      <c r="E28" s="50">
        <v>0</v>
      </c>
      <c r="F28" s="50">
        <v>13429</v>
      </c>
      <c r="G28" s="293">
        <v>26602</v>
      </c>
      <c r="H28" s="296">
        <v>21007</v>
      </c>
      <c r="I28" s="295">
        <v>-21.032253214044061</v>
      </c>
      <c r="J28" s="52">
        <v>78.967746785955939</v>
      </c>
      <c r="K28" s="52">
        <v>98.093677861344844</v>
      </c>
      <c r="L28" s="38"/>
      <c r="M28" s="47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12.75" customHeight="1" x14ac:dyDescent="0.2">
      <c r="A29" s="35"/>
      <c r="B29" s="368" t="s">
        <v>210</v>
      </c>
      <c r="C29" s="50">
        <v>13117</v>
      </c>
      <c r="D29" s="50">
        <v>14741</v>
      </c>
      <c r="E29" s="50">
        <v>0</v>
      </c>
      <c r="F29" s="50">
        <v>13705</v>
      </c>
      <c r="G29" s="293">
        <v>32755</v>
      </c>
      <c r="H29" s="296">
        <v>580</v>
      </c>
      <c r="I29" s="295">
        <v>-98.229277972828584</v>
      </c>
      <c r="J29" s="52">
        <v>1.7707220271714241</v>
      </c>
      <c r="K29" s="52">
        <v>139.0003648303539</v>
      </c>
      <c r="L29" s="38"/>
      <c r="M29" s="47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ht="12.75" customHeight="1" x14ac:dyDescent="0.2">
      <c r="A30" s="35"/>
      <c r="B30" s="368" t="s">
        <v>22</v>
      </c>
      <c r="C30" s="50">
        <v>88157</v>
      </c>
      <c r="D30" s="50">
        <v>44673</v>
      </c>
      <c r="E30" s="50">
        <v>22954</v>
      </c>
      <c r="F30" s="50">
        <v>49290</v>
      </c>
      <c r="G30" s="293">
        <v>51454</v>
      </c>
      <c r="H30" s="296">
        <v>90590</v>
      </c>
      <c r="I30" s="295">
        <v>76.060170249154595</v>
      </c>
      <c r="J30" s="52">
        <v>176.0601702491546</v>
      </c>
      <c r="K30" s="52">
        <v>4.3903428687360524</v>
      </c>
      <c r="L30" s="38"/>
      <c r="M30" s="47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2.75" customHeight="1" x14ac:dyDescent="0.2">
      <c r="A31" s="35"/>
      <c r="B31" s="368" t="s">
        <v>24</v>
      </c>
      <c r="C31" s="50">
        <v>20361</v>
      </c>
      <c r="D31" s="50">
        <v>6779</v>
      </c>
      <c r="E31" s="50">
        <v>4737</v>
      </c>
      <c r="F31" s="50">
        <v>5265</v>
      </c>
      <c r="G31" s="293">
        <v>12201</v>
      </c>
      <c r="H31" s="296">
        <v>35711</v>
      </c>
      <c r="I31" s="295">
        <v>192.68912384230799</v>
      </c>
      <c r="J31" s="52">
        <v>292.68912384230799</v>
      </c>
      <c r="K31" s="52">
        <v>131.73789173789174</v>
      </c>
      <c r="L31" s="38"/>
      <c r="M31" s="47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12.75" customHeight="1" x14ac:dyDescent="0.2">
      <c r="A32" s="35"/>
      <c r="B32" s="368" t="s">
        <v>17</v>
      </c>
      <c r="C32" s="50">
        <v>4577</v>
      </c>
      <c r="D32" s="50">
        <v>1718</v>
      </c>
      <c r="E32" s="50">
        <v>0</v>
      </c>
      <c r="F32" s="50">
        <v>1178</v>
      </c>
      <c r="G32" s="293">
        <v>3944</v>
      </c>
      <c r="H32" s="296">
        <v>5523</v>
      </c>
      <c r="I32" s="295">
        <v>40.035496957403652</v>
      </c>
      <c r="J32" s="52">
        <v>140.03549695740364</v>
      </c>
      <c r="K32" s="52">
        <v>234.80475382003397</v>
      </c>
      <c r="L32" s="38"/>
      <c r="M32" s="47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ht="12.75" customHeight="1" x14ac:dyDescent="0.2">
      <c r="A33" s="35"/>
      <c r="B33" s="368" t="s">
        <v>12</v>
      </c>
      <c r="C33" s="50">
        <v>38668</v>
      </c>
      <c r="D33" s="50">
        <v>50706</v>
      </c>
      <c r="E33" s="50">
        <v>11765</v>
      </c>
      <c r="F33" s="50">
        <v>108771</v>
      </c>
      <c r="G33" s="293">
        <v>30799</v>
      </c>
      <c r="H33" s="296">
        <v>85499</v>
      </c>
      <c r="I33" s="295">
        <v>177.6031689340563</v>
      </c>
      <c r="J33" s="52">
        <v>277.60316893405627</v>
      </c>
      <c r="K33" s="52">
        <v>-71.684548271138453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ht="12.75" customHeight="1" x14ac:dyDescent="0.2">
      <c r="A34" s="35"/>
      <c r="B34" s="368" t="s">
        <v>16</v>
      </c>
      <c r="C34" s="50">
        <v>13108</v>
      </c>
      <c r="D34" s="50">
        <v>10667</v>
      </c>
      <c r="E34" s="50">
        <v>0</v>
      </c>
      <c r="F34" s="50">
        <v>1829</v>
      </c>
      <c r="G34" s="293">
        <v>29222</v>
      </c>
      <c r="H34" s="296">
        <v>21632</v>
      </c>
      <c r="I34" s="295">
        <v>-25.973581548148651</v>
      </c>
      <c r="J34" s="52">
        <v>74.026418451851356</v>
      </c>
      <c r="K34" s="52">
        <v>1497.7036632039367</v>
      </c>
      <c r="L34" s="38"/>
    </row>
    <row r="35" spans="1:64" ht="12.75" customHeight="1" x14ac:dyDescent="0.2">
      <c r="A35" s="35"/>
      <c r="B35" s="369" t="s">
        <v>211</v>
      </c>
      <c r="C35" s="50">
        <v>100175</v>
      </c>
      <c r="D35" s="50">
        <v>51764</v>
      </c>
      <c r="E35" s="50">
        <v>300</v>
      </c>
      <c r="F35" s="50">
        <v>83399</v>
      </c>
      <c r="G35" s="293">
        <v>54677</v>
      </c>
      <c r="H35" s="296">
        <v>53101</v>
      </c>
      <c r="I35" s="295">
        <v>-2.8823819887704105</v>
      </c>
      <c r="J35" s="52">
        <v>97.117618011229595</v>
      </c>
      <c r="K35" s="52">
        <v>-34.439261861653016</v>
      </c>
      <c r="L35" s="38"/>
      <c r="M35" s="47"/>
      <c r="O35" s="87"/>
      <c r="P35" s="87"/>
      <c r="Q35" s="87"/>
      <c r="R35" s="87"/>
      <c r="S35" s="87"/>
      <c r="T35" s="87"/>
    </row>
    <row r="36" spans="1:64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64" ht="12.75" customHeight="1" x14ac:dyDescent="0.2">
      <c r="A37" s="35"/>
      <c r="B37" s="41" t="s">
        <v>3</v>
      </c>
      <c r="C37" s="59"/>
      <c r="D37" s="60">
        <f>IF(OR(OR(D16=0,C16=0),D16=""),"",(D16/C16-1)*100)</f>
        <v>-14.861565241071705</v>
      </c>
      <c r="E37" s="60">
        <f>IF(OR(OR(E16=0,D16=0),E16=""),"",(E16/D16-1)*100)</f>
        <v>-70.998549819429826</v>
      </c>
      <c r="F37" s="60">
        <f>IF(OR(OR(F16=0,E16=0),F16=""),"",(F16/E16-1)*100)</f>
        <v>311.50160220582757</v>
      </c>
      <c r="G37" s="60">
        <f>IF(OR(OR(G16=0,F16=0),G16=""),"",(G16/F16-1)*100)</f>
        <v>20.536079711116017</v>
      </c>
      <c r="H37" s="291">
        <f>IF(OR(OR(H16=0,G16=0),H16=""),"",(H16/G16-1)*100)</f>
        <v>21.862309249045598</v>
      </c>
      <c r="I37" s="62"/>
      <c r="J37" s="62"/>
      <c r="K37" s="62"/>
      <c r="L37" s="38"/>
      <c r="M37" s="274"/>
      <c r="N37" s="274"/>
      <c r="O37" s="275"/>
      <c r="P37" s="275"/>
      <c r="Q37" s="275"/>
      <c r="R37" s="275"/>
      <c r="S37" s="275"/>
      <c r="T37" s="275"/>
    </row>
    <row r="38" spans="1:64" s="63" customFormat="1" ht="12.75" customHeight="1" x14ac:dyDescent="0.2">
      <c r="A38" s="1"/>
      <c r="C38" s="64"/>
      <c r="D38" s="64"/>
      <c r="E38" s="64"/>
      <c r="F38" s="64"/>
      <c r="G38" s="64"/>
      <c r="H38" s="64"/>
      <c r="I38" s="62"/>
      <c r="J38" s="62"/>
      <c r="K38" s="62"/>
      <c r="L38" s="65"/>
      <c r="M38" s="273"/>
      <c r="N38" s="273"/>
      <c r="O38" s="273"/>
      <c r="P38" s="273"/>
      <c r="Q38" s="273"/>
      <c r="R38" s="273"/>
      <c r="S38" s="273"/>
      <c r="T38" s="273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s="63" customFormat="1" ht="12.75" customHeight="1" x14ac:dyDescent="0.2">
      <c r="A39" s="1"/>
      <c r="B39" s="44" t="s">
        <v>68</v>
      </c>
      <c r="C39" s="282">
        <f t="shared" ref="C39:H39" si="1">SUM(C40:C51)</f>
        <v>369646</v>
      </c>
      <c r="D39" s="282">
        <f t="shared" si="1"/>
        <v>405285</v>
      </c>
      <c r="E39" s="282">
        <f t="shared" si="1"/>
        <v>151482</v>
      </c>
      <c r="F39" s="282">
        <f t="shared" si="1"/>
        <v>333895</v>
      </c>
      <c r="G39" s="292">
        <f t="shared" si="1"/>
        <v>443833</v>
      </c>
      <c r="H39" s="287">
        <f t="shared" si="1"/>
        <v>463102</v>
      </c>
      <c r="I39" s="294">
        <f>IF(OR(OR(H39=0,G39=0),H39=""),"",(H39/G39-1)*100)</f>
        <v>4.3414978156198325</v>
      </c>
      <c r="J39" s="289">
        <f>IF(OR(OR(H39=0,G39=0),H39=""),"",H39/G39*100)</f>
        <v>104.34149781561983</v>
      </c>
      <c r="K39" s="289">
        <f>IF(OR(OR(F39=0,G39=0),G39=""),"",(G39/F39-1)*100)</f>
        <v>32.925919825094716</v>
      </c>
      <c r="L39" s="65"/>
      <c r="M39" s="273"/>
      <c r="N39" s="273"/>
      <c r="O39" s="273"/>
      <c r="P39" s="273"/>
      <c r="Q39" s="273"/>
      <c r="R39" s="273"/>
      <c r="S39" s="273"/>
      <c r="T39" s="273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64" s="63" customFormat="1" ht="12.75" customHeight="1" x14ac:dyDescent="0.2">
      <c r="A40" s="1"/>
      <c r="B40" s="219" t="s">
        <v>55</v>
      </c>
      <c r="C40" s="50">
        <v>17212</v>
      </c>
      <c r="D40" s="50">
        <v>18274</v>
      </c>
      <c r="E40" s="50">
        <v>0</v>
      </c>
      <c r="F40" s="50">
        <v>33831</v>
      </c>
      <c r="G40" s="293">
        <v>122617</v>
      </c>
      <c r="H40" s="296">
        <v>41677</v>
      </c>
      <c r="I40" s="295">
        <v>-66.010422698320781</v>
      </c>
      <c r="J40" s="52">
        <v>33.989577301679212</v>
      </c>
      <c r="K40" s="52">
        <v>262.43977417161773</v>
      </c>
      <c r="L40" s="65"/>
      <c r="M40" s="276"/>
      <c r="N40" s="273"/>
      <c r="O40" s="273"/>
      <c r="P40" s="273"/>
      <c r="Q40" s="273"/>
      <c r="R40" s="273"/>
      <c r="S40" s="273"/>
      <c r="T40" s="273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64" s="63" customFormat="1" ht="12.75" customHeight="1" x14ac:dyDescent="0.2">
      <c r="A41" s="1"/>
      <c r="B41" s="219" t="s">
        <v>56</v>
      </c>
      <c r="C41" s="50">
        <v>31770</v>
      </c>
      <c r="D41" s="50">
        <v>5736</v>
      </c>
      <c r="E41" s="50">
        <v>0</v>
      </c>
      <c r="F41" s="50">
        <v>60234</v>
      </c>
      <c r="G41" s="293">
        <v>39308</v>
      </c>
      <c r="H41" s="296">
        <v>98865</v>
      </c>
      <c r="I41" s="295">
        <v>151.51368678131675</v>
      </c>
      <c r="J41" s="52">
        <v>251.51368678131675</v>
      </c>
      <c r="K41" s="52">
        <v>-34.74117607995484</v>
      </c>
      <c r="L41" s="65"/>
      <c r="M41" s="276"/>
      <c r="N41" s="277"/>
      <c r="O41" s="273"/>
      <c r="P41" s="273"/>
      <c r="Q41" s="273"/>
      <c r="R41" s="273"/>
      <c r="S41" s="273"/>
      <c r="T41" s="273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64" s="63" customFormat="1" ht="12.75" customHeight="1" x14ac:dyDescent="0.2">
      <c r="A42" s="1"/>
      <c r="B42" s="219" t="s">
        <v>57</v>
      </c>
      <c r="C42" s="50">
        <v>11681</v>
      </c>
      <c r="D42" s="50">
        <v>4518</v>
      </c>
      <c r="E42" s="50">
        <v>3646</v>
      </c>
      <c r="F42" s="50">
        <v>10410</v>
      </c>
      <c r="G42" s="293">
        <v>13784</v>
      </c>
      <c r="H42" s="296">
        <v>21825</v>
      </c>
      <c r="I42" s="295">
        <v>58.335751596053399</v>
      </c>
      <c r="J42" s="52">
        <v>158.3357515960534</v>
      </c>
      <c r="K42" s="52">
        <v>32.411143131604227</v>
      </c>
      <c r="L42" s="65"/>
      <c r="M42" s="276"/>
      <c r="N42" s="273"/>
      <c r="O42" s="273"/>
      <c r="P42" s="273"/>
      <c r="Q42" s="273"/>
      <c r="R42" s="273"/>
      <c r="S42" s="273"/>
      <c r="T42" s="273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</row>
    <row r="43" spans="1:64" s="63" customFormat="1" ht="12.75" customHeight="1" x14ac:dyDescent="0.2">
      <c r="A43" s="1"/>
      <c r="B43" s="219" t="s">
        <v>58</v>
      </c>
      <c r="C43" s="50">
        <v>10274</v>
      </c>
      <c r="D43" s="50">
        <v>14814</v>
      </c>
      <c r="E43" s="50">
        <v>7188</v>
      </c>
      <c r="F43" s="50">
        <v>943</v>
      </c>
      <c r="G43" s="293">
        <v>1577</v>
      </c>
      <c r="H43" s="296">
        <v>3522</v>
      </c>
      <c r="I43" s="295">
        <v>123.33544705136336</v>
      </c>
      <c r="J43" s="52">
        <v>223.33544705136336</v>
      </c>
      <c r="K43" s="52">
        <v>67.2322375397667</v>
      </c>
      <c r="L43" s="65"/>
      <c r="M43" s="276"/>
      <c r="N43" s="273"/>
      <c r="O43" s="277"/>
      <c r="P43" s="273"/>
      <c r="Q43" s="273"/>
      <c r="R43" s="273"/>
      <c r="S43" s="273"/>
      <c r="T43" s="273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64" s="63" customFormat="1" ht="12.75" customHeight="1" x14ac:dyDescent="0.2">
      <c r="A44" s="1"/>
      <c r="B44" s="219" t="s">
        <v>59</v>
      </c>
      <c r="C44" s="50">
        <v>2344</v>
      </c>
      <c r="D44" s="50">
        <v>8156</v>
      </c>
      <c r="E44" s="50">
        <v>3922</v>
      </c>
      <c r="F44" s="50">
        <v>17874</v>
      </c>
      <c r="G44" s="293">
        <v>18488</v>
      </c>
      <c r="H44" s="296">
        <v>1523</v>
      </c>
      <c r="I44" s="295">
        <v>-91.762224145391599</v>
      </c>
      <c r="J44" s="52">
        <v>8.2377758546083957</v>
      </c>
      <c r="K44" s="52">
        <v>3.4351572115922657</v>
      </c>
      <c r="L44" s="65"/>
      <c r="M44" s="276"/>
      <c r="N44" s="273"/>
      <c r="O44" s="273"/>
      <c r="P44" s="273"/>
      <c r="Q44" s="273"/>
      <c r="R44" s="273"/>
      <c r="S44" s="273"/>
      <c r="T44" s="273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64" s="63" customFormat="1" ht="12.75" customHeight="1" x14ac:dyDescent="0.2">
      <c r="A45" s="1"/>
      <c r="B45" s="219" t="s">
        <v>60</v>
      </c>
      <c r="C45" s="50">
        <v>36709</v>
      </c>
      <c r="D45" s="50">
        <v>26350</v>
      </c>
      <c r="E45" s="50">
        <v>17497</v>
      </c>
      <c r="F45" s="50">
        <v>21611</v>
      </c>
      <c r="G45" s="293">
        <v>63917</v>
      </c>
      <c r="H45" s="296">
        <v>23682</v>
      </c>
      <c r="I45" s="295">
        <v>-62.948824256457591</v>
      </c>
      <c r="J45" s="52">
        <v>37.051175743542409</v>
      </c>
      <c r="K45" s="52">
        <v>195.76141779649254</v>
      </c>
      <c r="L45" s="65"/>
      <c r="M45" s="276"/>
      <c r="N45" s="273"/>
      <c r="O45" s="273"/>
      <c r="P45" s="273"/>
      <c r="Q45" s="273"/>
      <c r="R45" s="273"/>
      <c r="S45" s="273"/>
      <c r="T45" s="273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64" s="63" customFormat="1" ht="12.75" customHeight="1" x14ac:dyDescent="0.2">
      <c r="A46" s="1"/>
      <c r="B46" s="219" t="s">
        <v>61</v>
      </c>
      <c r="C46" s="50">
        <v>4519</v>
      </c>
      <c r="D46" s="50">
        <v>1091</v>
      </c>
      <c r="E46" s="50">
        <v>0</v>
      </c>
      <c r="F46" s="50">
        <v>5458</v>
      </c>
      <c r="G46" s="293">
        <v>8501</v>
      </c>
      <c r="H46" s="296">
        <v>14270</v>
      </c>
      <c r="I46" s="295">
        <v>67.862604399482422</v>
      </c>
      <c r="J46" s="52">
        <v>167.86260439948242</v>
      </c>
      <c r="K46" s="52">
        <v>55.753023085379262</v>
      </c>
      <c r="L46" s="65"/>
      <c r="M46" s="276"/>
      <c r="N46" s="273"/>
      <c r="O46" s="273"/>
      <c r="P46" s="273"/>
      <c r="Q46" s="273"/>
      <c r="R46" s="273"/>
      <c r="S46" s="273"/>
      <c r="T46" s="273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64" s="63" customFormat="1" ht="12.75" customHeight="1" x14ac:dyDescent="0.2">
      <c r="A47" s="1"/>
      <c r="B47" s="219" t="s">
        <v>62</v>
      </c>
      <c r="C47" s="50">
        <v>33625</v>
      </c>
      <c r="D47" s="50">
        <v>101890</v>
      </c>
      <c r="E47" s="50">
        <v>48149</v>
      </c>
      <c r="F47" s="50">
        <v>22475</v>
      </c>
      <c r="G47" s="293">
        <v>64182</v>
      </c>
      <c r="H47" s="296">
        <v>78803</v>
      </c>
      <c r="I47" s="295">
        <v>22.780530366769504</v>
      </c>
      <c r="J47" s="52">
        <v>122.7805303667695</v>
      </c>
      <c r="K47" s="52">
        <v>185.57063403781981</v>
      </c>
      <c r="L47" s="65"/>
      <c r="M47" s="276"/>
      <c r="N47" s="273"/>
      <c r="O47" s="273"/>
      <c r="P47" s="273"/>
      <c r="Q47" s="273"/>
      <c r="R47" s="273"/>
      <c r="S47" s="273"/>
      <c r="T47" s="273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64" s="63" customFormat="1" ht="12.75" customHeight="1" x14ac:dyDescent="0.2">
      <c r="A48" s="1"/>
      <c r="B48" s="219" t="s">
        <v>63</v>
      </c>
      <c r="C48" s="50">
        <v>31924</v>
      </c>
      <c r="D48" s="50">
        <v>53220</v>
      </c>
      <c r="E48" s="50">
        <v>51756</v>
      </c>
      <c r="F48" s="50">
        <v>13313</v>
      </c>
      <c r="G48" s="293">
        <v>52275</v>
      </c>
      <c r="H48" s="296">
        <v>67382</v>
      </c>
      <c r="I48" s="295">
        <v>28.899091343854622</v>
      </c>
      <c r="J48" s="52">
        <v>128.89909134385462</v>
      </c>
      <c r="K48" s="52">
        <v>292.66130849545556</v>
      </c>
      <c r="L48" s="65"/>
      <c r="M48" s="276"/>
      <c r="N48" s="273"/>
      <c r="O48" s="273"/>
      <c r="P48" s="273"/>
      <c r="Q48" s="273"/>
      <c r="R48" s="273"/>
      <c r="S48" s="273"/>
      <c r="T48" s="273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</row>
    <row r="49" spans="1:64" s="63" customFormat="1" ht="12.75" customHeight="1" x14ac:dyDescent="0.2">
      <c r="A49" s="1"/>
      <c r="B49" s="219" t="s">
        <v>64</v>
      </c>
      <c r="C49" s="50">
        <v>146719</v>
      </c>
      <c r="D49" s="50">
        <v>124439</v>
      </c>
      <c r="E49" s="50">
        <v>19324</v>
      </c>
      <c r="F49" s="50">
        <v>63899</v>
      </c>
      <c r="G49" s="293">
        <v>9517</v>
      </c>
      <c r="H49" s="296">
        <v>42134</v>
      </c>
      <c r="I49" s="295">
        <v>342.72354733634546</v>
      </c>
      <c r="J49" s="52">
        <v>442.72354733634546</v>
      </c>
      <c r="K49" s="52">
        <v>-85.106183195355172</v>
      </c>
      <c r="L49" s="65"/>
      <c r="M49" s="276"/>
      <c r="N49" s="273"/>
      <c r="O49" s="273"/>
      <c r="P49" s="273"/>
      <c r="Q49" s="273"/>
      <c r="R49" s="273"/>
      <c r="S49" s="273"/>
      <c r="T49" s="273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64" s="63" customFormat="1" ht="12.75" customHeight="1" x14ac:dyDescent="0.2">
      <c r="A50" s="1"/>
      <c r="B50" s="219" t="s">
        <v>65</v>
      </c>
      <c r="C50" s="50">
        <v>3414</v>
      </c>
      <c r="D50" s="50">
        <v>3093</v>
      </c>
      <c r="E50" s="50">
        <v>0</v>
      </c>
      <c r="F50" s="50">
        <v>1947</v>
      </c>
      <c r="G50" s="293">
        <v>5399</v>
      </c>
      <c r="H50" s="296">
        <v>10164</v>
      </c>
      <c r="I50" s="295">
        <v>88.257084645304687</v>
      </c>
      <c r="J50" s="52">
        <v>188.25708464530467</v>
      </c>
      <c r="K50" s="52">
        <v>177.29840780688241</v>
      </c>
      <c r="L50" s="65"/>
      <c r="M50" s="276"/>
      <c r="N50" s="273"/>
      <c r="O50" s="273"/>
      <c r="P50" s="273"/>
      <c r="Q50" s="273"/>
      <c r="R50" s="273"/>
      <c r="S50" s="273"/>
      <c r="T50" s="273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64" s="63" customFormat="1" ht="12.75" customHeight="1" x14ac:dyDescent="0.2">
      <c r="A51" s="1"/>
      <c r="B51" s="219" t="s">
        <v>66</v>
      </c>
      <c r="C51" s="50">
        <v>39455</v>
      </c>
      <c r="D51" s="50">
        <v>43704</v>
      </c>
      <c r="E51" s="50">
        <v>0</v>
      </c>
      <c r="F51" s="50">
        <v>81900</v>
      </c>
      <c r="G51" s="293">
        <v>44268</v>
      </c>
      <c r="H51" s="296">
        <v>59255</v>
      </c>
      <c r="I51" s="295">
        <v>33.855154965211895</v>
      </c>
      <c r="J51" s="52">
        <v>133.85515496521191</v>
      </c>
      <c r="K51" s="52">
        <v>-45.948717948717956</v>
      </c>
      <c r="L51" s="65"/>
      <c r="M51" s="276"/>
      <c r="N51" s="273"/>
      <c r="O51" s="273"/>
      <c r="P51" s="273"/>
      <c r="Q51" s="273"/>
      <c r="R51" s="273"/>
      <c r="S51" s="273"/>
      <c r="T51" s="273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64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M52" s="273"/>
      <c r="N52" s="273"/>
      <c r="O52" s="273"/>
      <c r="P52" s="273"/>
      <c r="Q52" s="273"/>
      <c r="R52" s="273"/>
      <c r="S52" s="273"/>
      <c r="T52" s="273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9.6413866239591464</v>
      </c>
      <c r="E53" s="60">
        <f>IF(OR(OR(E39=0,D39=0),E39=""),"",(E39/D39-1)*100)</f>
        <v>-62.623339131722119</v>
      </c>
      <c r="F53" s="60">
        <f>IF(OR(OR(F39=0,E39=0),F39=""),"",(F39/E39-1)*100)</f>
        <v>120.41892766137229</v>
      </c>
      <c r="G53" s="60">
        <f>IF(OR(OR(G39=0,F39=0),G39=""),"",(G39/F39-1)*100)</f>
        <v>32.925919825094716</v>
      </c>
      <c r="H53" s="297">
        <f>IF(OR(OR(H39=0,G39=0),H39=""),"",(H39/G39-1)*100)</f>
        <v>4.3414978156198325</v>
      </c>
      <c r="I53" s="72"/>
      <c r="J53" s="72"/>
      <c r="L53" s="65"/>
      <c r="M53" s="273"/>
      <c r="N53" s="273"/>
      <c r="O53" s="273"/>
      <c r="P53" s="273"/>
      <c r="Q53" s="273"/>
      <c r="R53" s="273"/>
      <c r="S53" s="273"/>
      <c r="T53" s="273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M54" s="273"/>
      <c r="N54" s="273"/>
      <c r="O54" s="273"/>
      <c r="P54" s="273"/>
      <c r="Q54" s="273"/>
      <c r="R54" s="273"/>
      <c r="S54" s="273"/>
      <c r="T54" s="273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64" s="63" customFormat="1" x14ac:dyDescent="0.25">
      <c r="A55" s="390" t="s">
        <v>209</v>
      </c>
      <c r="B55" s="390"/>
      <c r="C55" s="390"/>
      <c r="D55" s="390"/>
      <c r="E55" s="390"/>
      <c r="F55" s="390"/>
      <c r="G55" s="390"/>
      <c r="H55" s="390"/>
      <c r="I55" s="390"/>
      <c r="J55" s="390"/>
      <c r="K55" s="408"/>
      <c r="L55" s="181"/>
      <c r="M55" s="273"/>
      <c r="N55" s="273"/>
      <c r="O55" s="273"/>
      <c r="P55" s="273"/>
      <c r="Q55" s="273"/>
      <c r="R55" s="273"/>
      <c r="S55" s="273"/>
      <c r="T55" s="273"/>
    </row>
    <row r="56" spans="1:64" s="63" customFormat="1" ht="19.5" customHeight="1" x14ac:dyDescent="0.25">
      <c r="A56" s="390" t="s">
        <v>197</v>
      </c>
      <c r="B56" s="390"/>
      <c r="C56" s="390"/>
      <c r="D56" s="390"/>
      <c r="E56" s="390"/>
      <c r="F56" s="390"/>
      <c r="G56" s="390"/>
      <c r="H56" s="390"/>
      <c r="I56" s="390"/>
      <c r="J56" s="390"/>
      <c r="K56" s="408"/>
      <c r="L56" s="65"/>
      <c r="M56" s="273"/>
      <c r="N56" s="273"/>
      <c r="O56" s="273"/>
      <c r="P56" s="273"/>
      <c r="Q56" s="273"/>
      <c r="R56" s="273"/>
      <c r="S56" s="273"/>
      <c r="T56" s="273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64" s="63" customFormat="1" x14ac:dyDescent="0.25">
      <c r="A57" s="251"/>
      <c r="C57" s="70"/>
      <c r="D57" s="70"/>
      <c r="E57" s="70"/>
      <c r="F57" s="71"/>
      <c r="G57" s="71"/>
      <c r="H57" s="71"/>
      <c r="I57" s="72"/>
      <c r="J57" s="72"/>
      <c r="L57" s="65"/>
      <c r="M57" s="273"/>
      <c r="N57" s="273"/>
      <c r="O57" s="273"/>
      <c r="P57" s="273"/>
      <c r="Q57" s="273"/>
      <c r="R57" s="273"/>
      <c r="S57" s="273"/>
      <c r="T57" s="273"/>
    </row>
    <row r="58" spans="1:64" s="66" customFormat="1" x14ac:dyDescent="0.25">
      <c r="A58" s="252" t="s">
        <v>182</v>
      </c>
      <c r="B58" s="75"/>
      <c r="C58" s="75"/>
      <c r="D58" s="75"/>
      <c r="E58" s="75"/>
      <c r="F58" s="76"/>
      <c r="G58" s="76"/>
      <c r="H58" s="76"/>
      <c r="I58" s="77"/>
      <c r="J58" s="77"/>
      <c r="K58" s="78"/>
      <c r="L58" s="79"/>
      <c r="M58" s="273"/>
      <c r="N58" s="273"/>
      <c r="O58" s="273"/>
      <c r="P58" s="273"/>
      <c r="Q58" s="273"/>
      <c r="R58" s="273"/>
      <c r="S58" s="273"/>
      <c r="T58" s="27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</row>
    <row r="59" spans="1:64" s="63" customFormat="1" x14ac:dyDescent="0.25">
      <c r="A59" s="80"/>
      <c r="C59" s="70"/>
      <c r="D59" s="70"/>
      <c r="E59" s="70"/>
      <c r="F59" s="71"/>
      <c r="G59" s="71"/>
      <c r="H59" s="71"/>
      <c r="I59" s="72"/>
      <c r="J59" s="72"/>
      <c r="M59" s="273"/>
      <c r="N59" s="273"/>
      <c r="O59" s="273"/>
      <c r="P59" s="273"/>
      <c r="Q59" s="273"/>
      <c r="R59" s="273"/>
      <c r="S59" s="273"/>
      <c r="T59" s="273"/>
    </row>
    <row r="60" spans="1:64" s="63" customFormat="1" x14ac:dyDescent="0.25">
      <c r="A60" s="80"/>
      <c r="B60" s="81"/>
      <c r="C60" s="81"/>
      <c r="D60" s="81"/>
      <c r="E60" s="81"/>
      <c r="F60" s="81"/>
      <c r="G60" s="81"/>
      <c r="M60" s="273"/>
      <c r="N60" s="273"/>
      <c r="O60" s="273"/>
      <c r="P60" s="273"/>
      <c r="Q60" s="273"/>
      <c r="R60" s="273"/>
      <c r="S60" s="273"/>
      <c r="T60" s="273"/>
    </row>
    <row r="61" spans="1:64" s="63" customFormat="1" x14ac:dyDescent="0.25">
      <c r="B61" s="81"/>
      <c r="C61" s="82"/>
      <c r="D61" s="81"/>
      <c r="E61" s="81"/>
      <c r="F61" s="81"/>
      <c r="G61" s="81"/>
      <c r="M61" s="273"/>
      <c r="N61" s="273"/>
      <c r="O61" s="273"/>
      <c r="P61" s="273"/>
      <c r="Q61" s="273"/>
      <c r="R61" s="273"/>
      <c r="S61" s="273"/>
      <c r="T61" s="273"/>
    </row>
    <row r="62" spans="1:64" s="63" customFormat="1" x14ac:dyDescent="0.25">
      <c r="B62" s="81"/>
      <c r="C62" s="82"/>
      <c r="M62" s="273"/>
      <c r="N62" s="273"/>
      <c r="O62" s="273"/>
      <c r="P62" s="273"/>
      <c r="Q62" s="273"/>
      <c r="R62" s="273"/>
      <c r="S62" s="273"/>
      <c r="T62" s="273"/>
    </row>
    <row r="63" spans="1:64" s="63" customFormat="1" x14ac:dyDescent="0.25">
      <c r="B63" s="81"/>
      <c r="C63" s="82"/>
      <c r="M63" s="273"/>
      <c r="N63" s="273"/>
      <c r="O63" s="273"/>
      <c r="P63" s="273"/>
      <c r="Q63" s="273"/>
      <c r="R63" s="273"/>
      <c r="S63" s="273"/>
      <c r="T63" s="273"/>
    </row>
    <row r="64" spans="1:64" s="63" customFormat="1" x14ac:dyDescent="0.25">
      <c r="B64" s="81"/>
      <c r="C64" s="82"/>
      <c r="D64" s="81"/>
      <c r="E64" s="81"/>
      <c r="F64" s="81"/>
      <c r="G64" s="81"/>
      <c r="H64" s="81"/>
    </row>
    <row r="65" spans="1:12" s="3" customFormat="1" x14ac:dyDescent="0.2">
      <c r="A65" s="63"/>
      <c r="B65" s="81"/>
      <c r="C65" s="82"/>
      <c r="D65" s="81"/>
      <c r="E65" s="81"/>
      <c r="F65" s="81"/>
      <c r="G65" s="81"/>
      <c r="H65" s="81"/>
      <c r="I65" s="63"/>
      <c r="J65" s="63"/>
      <c r="K65" s="63"/>
      <c r="L65" s="63"/>
    </row>
    <row r="66" spans="1:12" s="3" customFormat="1" x14ac:dyDescent="0.2">
      <c r="B66" s="81"/>
      <c r="C66" s="82"/>
      <c r="D66" s="83"/>
    </row>
    <row r="67" spans="1:12" s="3" customFormat="1" x14ac:dyDescent="0.2">
      <c r="B67" s="81"/>
      <c r="C67" s="82"/>
      <c r="D67" s="83"/>
    </row>
    <row r="68" spans="1:12" s="3" customFormat="1" x14ac:dyDescent="0.2">
      <c r="B68" s="81"/>
      <c r="C68" s="82"/>
      <c r="D68" s="83"/>
    </row>
    <row r="69" spans="1:12" s="3" customFormat="1" x14ac:dyDescent="0.2">
      <c r="B69" s="81"/>
      <c r="C69" s="82"/>
      <c r="D69" s="8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  <c r="E73" s="84"/>
    </row>
    <row r="74" spans="1:12" s="3" customFormat="1" x14ac:dyDescent="0.2">
      <c r="B74" s="81"/>
      <c r="C74" s="82"/>
      <c r="D74" s="83"/>
      <c r="E74" s="84"/>
    </row>
    <row r="75" spans="1:12" s="3" customFormat="1" x14ac:dyDescent="0.2">
      <c r="B75" s="81"/>
      <c r="C75" s="82"/>
      <c r="D75" s="83"/>
      <c r="E75" s="84"/>
    </row>
    <row r="76" spans="1:12" s="3" customFormat="1" x14ac:dyDescent="0.2">
      <c r="B76" s="81"/>
      <c r="C76" s="82"/>
      <c r="D76" s="83"/>
      <c r="E76" s="84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37" s="3" customFormat="1" x14ac:dyDescent="0.2">
      <c r="B81" s="85"/>
      <c r="C81" s="86"/>
      <c r="D81" s="83"/>
      <c r="E81" s="84"/>
    </row>
    <row r="82" spans="2:37" s="3" customFormat="1" x14ac:dyDescent="0.2">
      <c r="B82" s="85"/>
      <c r="C82" s="86"/>
      <c r="D82" s="83"/>
      <c r="E82" s="84"/>
    </row>
    <row r="83" spans="2:37" s="3" customFormat="1" x14ac:dyDescent="0.2">
      <c r="B83" s="85"/>
      <c r="C83" s="86"/>
      <c r="D83" s="83"/>
      <c r="E83" s="84"/>
    </row>
    <row r="84" spans="2:37" s="3" customFormat="1" x14ac:dyDescent="0.2">
      <c r="B84" s="85"/>
      <c r="C84" s="86"/>
      <c r="D84" s="83"/>
      <c r="E84" s="84"/>
    </row>
    <row r="85" spans="2:37" s="3" customFormat="1" x14ac:dyDescent="0.2">
      <c r="B85" s="85"/>
      <c r="C85" s="86"/>
      <c r="D85" s="83"/>
      <c r="E85" s="84"/>
    </row>
    <row r="86" spans="2:37" s="3" customFormat="1" x14ac:dyDescent="0.2">
      <c r="B86" s="85"/>
      <c r="C86" s="86"/>
      <c r="D86" s="83"/>
      <c r="E86" s="84"/>
    </row>
    <row r="87" spans="2:37" s="3" customFormat="1" x14ac:dyDescent="0.2">
      <c r="B87" s="85"/>
      <c r="C87" s="86"/>
      <c r="D87" s="83"/>
      <c r="E87" s="84"/>
    </row>
    <row r="88" spans="2:37" s="3" customFormat="1" x14ac:dyDescent="0.2">
      <c r="B88" s="85"/>
      <c r="C88" s="86"/>
      <c r="D88" s="83"/>
      <c r="E88" s="84"/>
    </row>
    <row r="89" spans="2:37" s="33" customFormat="1" x14ac:dyDescent="0.2">
      <c r="B89" s="105"/>
      <c r="C89" s="106"/>
      <c r="D89" s="107"/>
      <c r="E89" s="9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s="33" customFormat="1" x14ac:dyDescent="0.2">
      <c r="B90" s="105"/>
      <c r="C90" s="106"/>
      <c r="D90" s="107"/>
      <c r="E90" s="9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s="33" customFormat="1" x14ac:dyDescent="0.2">
      <c r="B91" s="107"/>
      <c r="C91" s="106"/>
      <c r="D91" s="107"/>
      <c r="E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s="33" customFormat="1" x14ac:dyDescent="0.2">
      <c r="B92" s="107"/>
      <c r="C92" s="106"/>
      <c r="D92" s="107"/>
      <c r="E92" s="9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s="33" customFormat="1" x14ac:dyDescent="0.2">
      <c r="B93" s="107"/>
      <c r="C93" s="106"/>
      <c r="D93" s="107"/>
      <c r="E93" s="9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s="33" customFormat="1" x14ac:dyDescent="0.2">
      <c r="B94" s="48"/>
      <c r="D94" s="89"/>
      <c r="E94" s="9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s="33" customFormat="1" x14ac:dyDescent="0.2">
      <c r="B95" s="48"/>
      <c r="D95" s="89"/>
      <c r="E95" s="9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s="33" customFormat="1" x14ac:dyDescent="0.2">
      <c r="B96" s="48"/>
      <c r="D96" s="89"/>
      <c r="E96" s="9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s="33" customFormat="1" x14ac:dyDescent="0.2">
      <c r="B97" s="48"/>
      <c r="D97" s="89"/>
      <c r="E97" s="9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s="33" customFormat="1" x14ac:dyDescent="0.2">
      <c r="B98" s="48"/>
      <c r="D98" s="89"/>
      <c r="E98" s="9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s="33" customFormat="1" x14ac:dyDescent="0.2">
      <c r="B99" s="48"/>
      <c r="D99" s="89"/>
      <c r="E99" s="9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s="33" customFormat="1" x14ac:dyDescent="0.2">
      <c r="B100" s="48"/>
      <c r="D100" s="89"/>
      <c r="E100" s="9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s="33" customFormat="1" x14ac:dyDescent="0.2">
      <c r="B101" s="48"/>
      <c r="D101" s="89"/>
      <c r="E101" s="9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s="33" customFormat="1" x14ac:dyDescent="0.2">
      <c r="B102" s="48"/>
      <c r="D102" s="89"/>
      <c r="E102" s="9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s="33" customFormat="1" x14ac:dyDescent="0.2">
      <c r="B103" s="48"/>
      <c r="D103" s="89"/>
      <c r="E103" s="9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s="33" customFormat="1" x14ac:dyDescent="0.2">
      <c r="B104" s="48"/>
      <c r="D104" s="89"/>
      <c r="E104" s="9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s="33" customFormat="1" x14ac:dyDescent="0.2">
      <c r="B105" s="48"/>
      <c r="D105" s="89"/>
      <c r="E105" s="9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s="33" customFormat="1" x14ac:dyDescent="0.2">
      <c r="B106" s="48"/>
      <c r="D106" s="89"/>
      <c r="E106" s="9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s="33" customFormat="1" x14ac:dyDescent="0.2">
      <c r="B107" s="48"/>
      <c r="D107" s="89"/>
      <c r="E107" s="9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s="33" customFormat="1" x14ac:dyDescent="0.2">
      <c r="B108" s="48"/>
      <c r="D108" s="89"/>
      <c r="E108" s="9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s="33" customFormat="1" x14ac:dyDescent="0.2">
      <c r="B109" s="48"/>
      <c r="D109" s="89"/>
      <c r="E109" s="9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s="33" customFormat="1" x14ac:dyDescent="0.2">
      <c r="B110" s="48"/>
      <c r="D110" s="89"/>
      <c r="E110" s="9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s="33" customFormat="1" x14ac:dyDescent="0.2">
      <c r="B111" s="48"/>
      <c r="D111" s="89"/>
      <c r="E111" s="9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s="33" customFormat="1" x14ac:dyDescent="0.2">
      <c r="B112" s="48"/>
      <c r="D112" s="89"/>
      <c r="E112" s="9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s="33" customFormat="1" x14ac:dyDescent="0.2">
      <c r="B113" s="48"/>
      <c r="D113" s="89"/>
      <c r="E113" s="9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s="33" customFormat="1" x14ac:dyDescent="0.2">
      <c r="B114" s="48"/>
      <c r="D114" s="89"/>
      <c r="E114" s="9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s="33" customFormat="1" x14ac:dyDescent="0.2">
      <c r="B115" s="48"/>
      <c r="D115" s="89"/>
      <c r="E115" s="9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s="33" customFormat="1" x14ac:dyDescent="0.2">
      <c r="B116" s="48"/>
      <c r="D116" s="89"/>
      <c r="E116" s="9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s="33" customFormat="1" x14ac:dyDescent="0.2">
      <c r="B117" s="48"/>
      <c r="D117" s="89"/>
      <c r="E117" s="9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s="33" customFormat="1" x14ac:dyDescent="0.2">
      <c r="B118" s="48"/>
      <c r="D118" s="89"/>
      <c r="E118" s="9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s="33" customFormat="1" x14ac:dyDescent="0.2">
      <c r="B119" s="48"/>
      <c r="D119" s="89"/>
      <c r="E119" s="9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s="33" customFormat="1" x14ac:dyDescent="0.2">
      <c r="B120" s="48"/>
      <c r="D120" s="89"/>
      <c r="E120" s="9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s="33" customFormat="1" x14ac:dyDescent="0.2">
      <c r="B121" s="48"/>
      <c r="D121" s="89"/>
      <c r="E121" s="9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s="33" customFormat="1" x14ac:dyDescent="0.2">
      <c r="B122" s="48"/>
      <c r="D122" s="89"/>
      <c r="E122" s="9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s="33" customFormat="1" x14ac:dyDescent="0.2">
      <c r="B123" s="48"/>
      <c r="D123" s="89"/>
      <c r="E123" s="9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s="33" customFormat="1" x14ac:dyDescent="0.2">
      <c r="B124" s="48"/>
      <c r="D124" s="89"/>
      <c r="E124" s="9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s="33" customFormat="1" x14ac:dyDescent="0.2">
      <c r="B125" s="48"/>
      <c r="D125" s="89"/>
      <c r="E125" s="9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s="33" customFormat="1" x14ac:dyDescent="0.2">
      <c r="B126" s="48"/>
      <c r="D126" s="89"/>
      <c r="E126" s="9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s="33" customFormat="1" x14ac:dyDescent="0.2">
      <c r="B127" s="48"/>
      <c r="D127" s="89"/>
      <c r="E127" s="9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s="33" customFormat="1" x14ac:dyDescent="0.2">
      <c r="B128" s="48"/>
      <c r="D128" s="89"/>
      <c r="E128" s="9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64" s="33" customFormat="1" x14ac:dyDescent="0.2">
      <c r="B129" s="48"/>
      <c r="D129" s="89"/>
      <c r="E129" s="9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64" s="33" customFormat="1" x14ac:dyDescent="0.2">
      <c r="B130" s="48"/>
      <c r="D130" s="89"/>
      <c r="E130" s="9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64" s="33" customFormat="1" x14ac:dyDescent="0.2">
      <c r="B131" s="48"/>
      <c r="D131" s="89"/>
      <c r="E131" s="9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64" s="33" customFormat="1" x14ac:dyDescent="0.2">
      <c r="B132" s="48"/>
      <c r="D132" s="89"/>
      <c r="E132" s="9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64" s="33" customFormat="1" x14ac:dyDescent="0.2">
      <c r="B133" s="48"/>
      <c r="D133" s="89"/>
      <c r="E133" s="9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64" s="33" customFormat="1" x14ac:dyDescent="0.2">
      <c r="B134" s="48"/>
      <c r="D134" s="89"/>
      <c r="E134" s="9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64" s="33" customFormat="1" x14ac:dyDescent="0.2">
      <c r="B135" s="48"/>
      <c r="D135" s="89"/>
      <c r="E135" s="9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64" s="33" customFormat="1" x14ac:dyDescent="0.2">
      <c r="B136" s="48"/>
      <c r="D136" s="89"/>
      <c r="E136" s="9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64" s="33" customFormat="1" x14ac:dyDescent="0.2">
      <c r="B137" s="48"/>
      <c r="D137" s="89"/>
      <c r="E137" s="9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64" s="33" customFormat="1" x14ac:dyDescent="0.2">
      <c r="B138" s="48"/>
      <c r="D138" s="89"/>
      <c r="E138" s="9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64" s="33" customFormat="1" x14ac:dyDescent="0.2">
      <c r="B139" s="48"/>
      <c r="D139" s="89"/>
      <c r="E139" s="9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64" s="54" customFormat="1" x14ac:dyDescent="0.2">
      <c r="A140" s="33"/>
      <c r="B140" s="48"/>
      <c r="C140" s="33"/>
      <c r="D140" s="89"/>
      <c r="E140" s="90"/>
      <c r="F140" s="33"/>
      <c r="G140" s="33"/>
      <c r="H140" s="33"/>
      <c r="I140" s="33"/>
      <c r="J140" s="33"/>
      <c r="K140" s="33"/>
      <c r="L140" s="33"/>
      <c r="M140" s="3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1:64" s="54" customFormat="1" x14ac:dyDescent="0.2">
      <c r="B141" s="53"/>
      <c r="D141" s="91"/>
      <c r="E141" s="92"/>
      <c r="M141" s="3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s="54" customFormat="1" x14ac:dyDescent="0.2">
      <c r="B142" s="53"/>
      <c r="D142" s="91"/>
      <c r="E142" s="92"/>
      <c r="M142" s="3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s="54" customFormat="1" x14ac:dyDescent="0.2">
      <c r="D143" s="91"/>
      <c r="E143" s="92"/>
      <c r="M143" s="3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s="54" customFormat="1" x14ac:dyDescent="0.2">
      <c r="D144" s="91"/>
      <c r="E144" s="92"/>
      <c r="M144" s="3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s="54" customFormat="1" x14ac:dyDescent="0.2">
      <c r="D145" s="91"/>
      <c r="E145" s="92"/>
      <c r="M145" s="3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s="54" customFormat="1" x14ac:dyDescent="0.2">
      <c r="D146" s="91"/>
      <c r="E146" s="92"/>
      <c r="M146" s="3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s="54" customFormat="1" x14ac:dyDescent="0.2">
      <c r="D147" s="91"/>
      <c r="E147" s="92"/>
      <c r="M147" s="3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s="54" customFormat="1" x14ac:dyDescent="0.2">
      <c r="D148" s="91"/>
      <c r="E148" s="92"/>
      <c r="M148" s="3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54" customFormat="1" x14ac:dyDescent="0.2">
      <c r="D149" s="91"/>
      <c r="E149" s="92"/>
      <c r="M149" s="3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s="54" customFormat="1" x14ac:dyDescent="0.2">
      <c r="D150" s="91"/>
      <c r="E150" s="92"/>
      <c r="M150" s="3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s="54" customFormat="1" x14ac:dyDescent="0.2">
      <c r="D151" s="91"/>
      <c r="E151" s="92"/>
      <c r="M151" s="3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s="54" customFormat="1" x14ac:dyDescent="0.2">
      <c r="M152" s="3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s="33" customForma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64" s="33" customFormat="1" x14ac:dyDescent="0.2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64" s="33" customFormat="1" x14ac:dyDescent="0.2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64" s="33" customFormat="1" x14ac:dyDescent="0.2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64" s="32" customForma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N157" s="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3"/>
    </row>
    <row r="158" spans="1:64" s="32" customFormat="1" x14ac:dyDescent="0.2"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3"/>
    </row>
    <row r="159" spans="1:64" s="32" customFormat="1" x14ac:dyDescent="0.2"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3"/>
    </row>
    <row r="160" spans="1:64" s="32" customFormat="1" x14ac:dyDescent="0.2"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3"/>
    </row>
    <row r="161" spans="1:64" s="32" customFormat="1" x14ac:dyDescent="0.2"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3"/>
    </row>
    <row r="162" spans="1:64" s="32" customFormat="1" x14ac:dyDescent="0.2"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3"/>
    </row>
    <row r="163" spans="1:64" s="32" customFormat="1" x14ac:dyDescent="0.2"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3"/>
    </row>
    <row r="164" spans="1:64" s="32" customFormat="1" x14ac:dyDescent="0.2"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3"/>
    </row>
    <row r="165" spans="1:64" s="32" customFormat="1" x14ac:dyDescent="0.2"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3"/>
    </row>
    <row r="166" spans="1:64" s="32" customFormat="1" x14ac:dyDescent="0.2"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3"/>
    </row>
    <row r="167" spans="1:64" s="32" customFormat="1" x14ac:dyDescent="0.2"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3"/>
    </row>
    <row r="168" spans="1:64" s="32" customFormat="1" x14ac:dyDescent="0.2"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3"/>
    </row>
    <row r="169" spans="1:64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</sheetData>
  <sortState xmlns:xlrd2="http://schemas.microsoft.com/office/spreadsheetml/2017/richdata2" ref="B39:H50">
    <sortCondition descending="1" ref="H39:H50"/>
  </sortState>
  <mergeCells count="9">
    <mergeCell ref="A55:K55"/>
    <mergeCell ref="A56:K56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18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0">
    <tabColor rgb="FF002060"/>
  </sheetPr>
  <dimension ref="A1:BL16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2"/>
    <col min="14" max="14" width="11.42578125" style="7" customWidth="1"/>
    <col min="15" max="37" width="11.42578125" style="3"/>
    <col min="38" max="38" width="11.42578125" style="33"/>
    <col min="39" max="64" width="11.42578125" style="32"/>
    <col min="65" max="16384" width="11.42578125" style="34"/>
  </cols>
  <sheetData>
    <row r="1" spans="1:6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6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6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6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6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</row>
    <row r="6" spans="1:6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6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64" s="3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2"/>
      <c r="N8" s="7"/>
      <c r="AL8" s="33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3" customFormat="1" x14ac:dyDescent="0.2">
      <c r="A9" s="35"/>
      <c r="B9" s="36"/>
      <c r="C9" s="384" t="s">
        <v>83</v>
      </c>
      <c r="D9" s="384"/>
      <c r="E9" s="384"/>
      <c r="F9" s="384"/>
      <c r="G9" s="384"/>
      <c r="H9" s="384"/>
      <c r="I9" s="384"/>
      <c r="J9" s="384"/>
      <c r="K9" s="384"/>
      <c r="L9" s="38"/>
      <c r="M9" s="32"/>
      <c r="N9" s="7"/>
      <c r="AL9" s="3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3" customFormat="1" x14ac:dyDescent="0.2">
      <c r="A10" s="35"/>
      <c r="B10" s="36"/>
      <c r="C10" s="384" t="s">
        <v>75</v>
      </c>
      <c r="D10" s="384"/>
      <c r="E10" s="384"/>
      <c r="F10" s="384"/>
      <c r="G10" s="384"/>
      <c r="H10" s="384"/>
      <c r="I10" s="384"/>
      <c r="J10" s="384"/>
      <c r="K10" s="384"/>
      <c r="L10" s="38"/>
      <c r="M10" s="32"/>
      <c r="N10" s="7"/>
      <c r="AL10" s="33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3" customFormat="1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M11" s="32"/>
      <c r="N11" s="7"/>
      <c r="O11" s="93"/>
      <c r="AL11" s="33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" customForma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7"/>
      <c r="N12" s="7"/>
      <c r="AL12" s="33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" customFormat="1" ht="15.75" customHeight="1" x14ac:dyDescent="0.2">
      <c r="A13" s="35"/>
      <c r="B13" s="34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M13" s="32"/>
      <c r="N13" s="7"/>
      <c r="AL13" s="33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" customFormat="1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M14" s="32"/>
      <c r="N14" s="7"/>
      <c r="O14" s="94"/>
      <c r="AL14" s="33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" customFormat="1" ht="12" customHeight="1" x14ac:dyDescent="0.2">
      <c r="A15" s="35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32"/>
      <c r="N15" s="7"/>
      <c r="AL15" s="33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" customFormat="1" ht="12.75" customHeight="1" x14ac:dyDescent="0.2">
      <c r="A16" s="35"/>
      <c r="B16" s="44" t="s">
        <v>31</v>
      </c>
      <c r="C16" s="282">
        <f t="shared" ref="C16:H16" si="0">SUM(C17:C35)</f>
        <v>6978</v>
      </c>
      <c r="D16" s="282">
        <f t="shared" si="0"/>
        <v>5946</v>
      </c>
      <c r="E16" s="282">
        <f t="shared" si="0"/>
        <v>1865</v>
      </c>
      <c r="F16" s="282">
        <f t="shared" si="0"/>
        <v>8233</v>
      </c>
      <c r="G16" s="292">
        <f t="shared" si="0"/>
        <v>11131</v>
      </c>
      <c r="H16" s="287">
        <f t="shared" si="0"/>
        <v>13330</v>
      </c>
      <c r="I16" s="294">
        <f>IF(OR(OR(H16=0,G16=0),H16=""),"",(H16/G16-1)*100)</f>
        <v>19.755637409037831</v>
      </c>
      <c r="J16" s="289">
        <f>IF(OR(OR(H16=0,G16=0),H16=""),"",H16/G16*100)</f>
        <v>119.75563740903783</v>
      </c>
      <c r="K16" s="289">
        <f>IF(OR(OR(F16=0,G16=0),G16=""),"",(G16/F16-1)*100)</f>
        <v>35.199805660148172</v>
      </c>
      <c r="L16" s="38"/>
      <c r="M16" s="47"/>
      <c r="N16" s="7"/>
      <c r="O16" s="87"/>
      <c r="P16" s="87"/>
      <c r="Q16" s="87"/>
      <c r="R16" s="87"/>
      <c r="S16" s="87"/>
      <c r="T16" s="87"/>
      <c r="AL16" s="33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" customFormat="1" ht="12.75" customHeight="1" x14ac:dyDescent="0.2">
      <c r="A17" s="35"/>
      <c r="B17" s="49" t="s">
        <v>26</v>
      </c>
      <c r="C17" s="50">
        <v>45</v>
      </c>
      <c r="D17" s="50">
        <v>174</v>
      </c>
      <c r="E17" s="50">
        <v>1</v>
      </c>
      <c r="F17" s="50">
        <v>49</v>
      </c>
      <c r="G17" s="293">
        <v>300</v>
      </c>
      <c r="H17" s="296">
        <v>54</v>
      </c>
      <c r="I17" s="295">
        <v>-82</v>
      </c>
      <c r="J17" s="52">
        <v>18</v>
      </c>
      <c r="K17" s="52">
        <v>512.24489795918362</v>
      </c>
      <c r="L17" s="38"/>
      <c r="M17" s="47"/>
      <c r="N17" s="7"/>
      <c r="O17" s="87"/>
      <c r="P17" s="87"/>
      <c r="Q17" s="87"/>
      <c r="R17" s="87"/>
      <c r="S17" s="87"/>
      <c r="T17" s="87"/>
      <c r="AL17" s="33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" customFormat="1" ht="12.75" customHeight="1" x14ac:dyDescent="0.2">
      <c r="A18" s="35"/>
      <c r="B18" s="49" t="s">
        <v>23</v>
      </c>
      <c r="C18" s="50">
        <v>448</v>
      </c>
      <c r="D18" s="50">
        <v>97</v>
      </c>
      <c r="E18" s="50">
        <v>36</v>
      </c>
      <c r="F18" s="50">
        <v>62</v>
      </c>
      <c r="G18" s="293">
        <v>179</v>
      </c>
      <c r="H18" s="296">
        <v>2122</v>
      </c>
      <c r="I18" s="295">
        <v>1085.4748603351957</v>
      </c>
      <c r="J18" s="52">
        <v>1185.4748603351957</v>
      </c>
      <c r="K18" s="52">
        <v>188.70967741935485</v>
      </c>
      <c r="L18" s="38"/>
      <c r="M18" s="47"/>
      <c r="N18" s="7"/>
      <c r="O18" s="87"/>
      <c r="P18" s="87"/>
      <c r="Q18" s="87"/>
      <c r="R18" s="87"/>
      <c r="S18" s="87"/>
      <c r="T18" s="87"/>
      <c r="AL18" s="33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" customFormat="1" ht="12.75" customHeight="1" x14ac:dyDescent="0.2">
      <c r="A19" s="35"/>
      <c r="B19" s="49" t="s">
        <v>18</v>
      </c>
      <c r="C19" s="50">
        <v>966</v>
      </c>
      <c r="D19" s="50">
        <v>147</v>
      </c>
      <c r="E19" s="50">
        <v>0</v>
      </c>
      <c r="F19" s="50">
        <v>488</v>
      </c>
      <c r="G19" s="293">
        <v>340</v>
      </c>
      <c r="H19" s="296">
        <v>563</v>
      </c>
      <c r="I19" s="295">
        <v>65.588235294117638</v>
      </c>
      <c r="J19" s="52">
        <v>165.58823529411762</v>
      </c>
      <c r="K19" s="52">
        <v>-30.327868852459016</v>
      </c>
      <c r="L19" s="38"/>
      <c r="M19" s="47"/>
      <c r="N19" s="7"/>
      <c r="O19" s="87"/>
      <c r="P19" s="87"/>
      <c r="Q19" s="87"/>
      <c r="R19" s="87"/>
      <c r="S19" s="87"/>
      <c r="T19" s="87"/>
      <c r="AL19" s="33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" customFormat="1" ht="12.75" customHeight="1" x14ac:dyDescent="0.2">
      <c r="A20" s="35"/>
      <c r="B20" s="49" t="s">
        <v>13</v>
      </c>
      <c r="C20" s="50">
        <v>148</v>
      </c>
      <c r="D20" s="50">
        <v>89</v>
      </c>
      <c r="E20" s="50">
        <v>196</v>
      </c>
      <c r="F20" s="50">
        <v>0</v>
      </c>
      <c r="G20" s="293">
        <v>361</v>
      </c>
      <c r="H20" s="296">
        <v>611</v>
      </c>
      <c r="I20" s="295">
        <v>69.252077562326875</v>
      </c>
      <c r="J20" s="52">
        <v>169.25207756232686</v>
      </c>
      <c r="K20" s="52" t="s">
        <v>6</v>
      </c>
      <c r="L20" s="38"/>
      <c r="M20" s="47"/>
      <c r="N20" s="7"/>
      <c r="O20" s="87"/>
      <c r="P20" s="87"/>
      <c r="Q20" s="87"/>
      <c r="R20" s="87"/>
      <c r="S20" s="87"/>
      <c r="T20" s="87"/>
      <c r="AL20" s="33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" customFormat="1" ht="12.75" customHeight="1" x14ac:dyDescent="0.2">
      <c r="A21" s="35"/>
      <c r="B21" s="49" t="s">
        <v>30</v>
      </c>
      <c r="C21" s="50">
        <v>383</v>
      </c>
      <c r="D21" s="50">
        <v>199</v>
      </c>
      <c r="E21" s="50">
        <v>0</v>
      </c>
      <c r="F21" s="50">
        <v>18</v>
      </c>
      <c r="G21" s="293">
        <v>661</v>
      </c>
      <c r="H21" s="296">
        <v>1043</v>
      </c>
      <c r="I21" s="295">
        <v>57.791225416036319</v>
      </c>
      <c r="J21" s="52">
        <v>157.79122541603633</v>
      </c>
      <c r="K21" s="52">
        <v>3572.2222222222222</v>
      </c>
      <c r="L21" s="38"/>
      <c r="M21" s="47"/>
      <c r="N21" s="7"/>
      <c r="O21" s="87"/>
      <c r="P21" s="87"/>
      <c r="Q21" s="87"/>
      <c r="R21" s="87"/>
      <c r="S21" s="87"/>
      <c r="T21" s="87"/>
      <c r="AL21" s="33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" customFormat="1" ht="12.75" customHeight="1" x14ac:dyDescent="0.2">
      <c r="A22" s="35"/>
      <c r="B22" s="49" t="s">
        <v>21</v>
      </c>
      <c r="C22" s="50">
        <v>739</v>
      </c>
      <c r="D22" s="50">
        <v>1231</v>
      </c>
      <c r="E22" s="50">
        <v>520</v>
      </c>
      <c r="F22" s="50">
        <v>472</v>
      </c>
      <c r="G22" s="293">
        <v>611</v>
      </c>
      <c r="H22" s="296">
        <v>648</v>
      </c>
      <c r="I22" s="295">
        <v>6.0556464811784005</v>
      </c>
      <c r="J22" s="52">
        <v>106.0556464811784</v>
      </c>
      <c r="K22" s="52">
        <v>29.449152542372879</v>
      </c>
      <c r="L22" s="38"/>
      <c r="M22" s="47"/>
      <c r="N22" s="7"/>
      <c r="O22" s="87"/>
      <c r="P22" s="87"/>
      <c r="Q22" s="87"/>
      <c r="R22" s="87"/>
      <c r="S22" s="87"/>
      <c r="T22" s="87"/>
      <c r="AL22" s="3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" customFormat="1" ht="12.75" customHeight="1" x14ac:dyDescent="0.2">
      <c r="A23" s="35"/>
      <c r="B23" s="49" t="s">
        <v>20</v>
      </c>
      <c r="C23" s="50">
        <v>177</v>
      </c>
      <c r="D23" s="50">
        <v>521</v>
      </c>
      <c r="E23" s="50">
        <v>54</v>
      </c>
      <c r="F23" s="50">
        <v>1005</v>
      </c>
      <c r="G23" s="293">
        <v>1957</v>
      </c>
      <c r="H23" s="296">
        <v>1531</v>
      </c>
      <c r="I23" s="295">
        <v>-21.768012263668879</v>
      </c>
      <c r="J23" s="52">
        <v>78.231987736331121</v>
      </c>
      <c r="K23" s="52">
        <v>94.726368159203986</v>
      </c>
      <c r="L23" s="38"/>
      <c r="M23" s="47"/>
      <c r="N23" s="7"/>
      <c r="O23" s="87"/>
      <c r="P23" s="87"/>
      <c r="Q23" s="87"/>
      <c r="R23" s="87"/>
      <c r="S23" s="87"/>
      <c r="T23" s="87"/>
      <c r="AL23" s="33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" customFormat="1" ht="12.75" customHeight="1" x14ac:dyDescent="0.2">
      <c r="A24" s="35"/>
      <c r="B24" s="49" t="s">
        <v>19</v>
      </c>
      <c r="C24" s="50">
        <v>374</v>
      </c>
      <c r="D24" s="50">
        <v>481</v>
      </c>
      <c r="E24" s="50">
        <v>263</v>
      </c>
      <c r="F24" s="50">
        <v>897</v>
      </c>
      <c r="G24" s="293">
        <v>1700</v>
      </c>
      <c r="H24" s="296">
        <v>1144</v>
      </c>
      <c r="I24" s="295">
        <v>-32.705882352941174</v>
      </c>
      <c r="J24" s="52">
        <v>67.294117647058826</v>
      </c>
      <c r="K24" s="52">
        <v>89.520624303232992</v>
      </c>
      <c r="L24" s="38"/>
      <c r="M24" s="47"/>
      <c r="N24" s="7"/>
      <c r="O24" s="87"/>
      <c r="P24" s="87"/>
      <c r="Q24" s="87"/>
      <c r="R24" s="87"/>
      <c r="S24" s="87"/>
      <c r="T24" s="87"/>
      <c r="AL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" customFormat="1" ht="12.75" customHeight="1" x14ac:dyDescent="0.2">
      <c r="A25" s="35"/>
      <c r="B25" s="49" t="s">
        <v>25</v>
      </c>
      <c r="C25" s="50">
        <v>48</v>
      </c>
      <c r="D25" s="50">
        <v>55</v>
      </c>
      <c r="E25" s="50">
        <v>373</v>
      </c>
      <c r="F25" s="50">
        <v>443</v>
      </c>
      <c r="G25" s="293">
        <v>404</v>
      </c>
      <c r="H25" s="296">
        <v>58</v>
      </c>
      <c r="I25" s="295">
        <v>-85.643564356435647</v>
      </c>
      <c r="J25" s="52">
        <v>14.356435643564355</v>
      </c>
      <c r="K25" s="52">
        <v>-8.8036117381489873</v>
      </c>
      <c r="L25" s="38"/>
      <c r="M25" s="47"/>
      <c r="N25" s="7"/>
      <c r="O25" s="87"/>
      <c r="P25" s="87"/>
      <c r="Q25" s="87"/>
      <c r="R25" s="87"/>
      <c r="S25" s="87"/>
      <c r="T25" s="87"/>
      <c r="AL25" s="33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" customFormat="1" ht="12.75" customHeight="1" x14ac:dyDescent="0.2">
      <c r="A26" s="35"/>
      <c r="B26" s="49" t="s">
        <v>27</v>
      </c>
      <c r="C26" s="50">
        <v>68</v>
      </c>
      <c r="D26" s="50">
        <v>53</v>
      </c>
      <c r="E26" s="50">
        <v>33</v>
      </c>
      <c r="F26" s="50">
        <v>684</v>
      </c>
      <c r="G26" s="293">
        <v>734</v>
      </c>
      <c r="H26" s="296">
        <v>1172</v>
      </c>
      <c r="I26" s="295">
        <v>59.67302452316077</v>
      </c>
      <c r="J26" s="52">
        <v>159.67302452316076</v>
      </c>
      <c r="K26" s="52">
        <v>7.3099415204678442</v>
      </c>
      <c r="L26" s="38"/>
      <c r="M26" s="47"/>
      <c r="N26" s="7"/>
      <c r="O26" s="87"/>
      <c r="P26" s="87"/>
      <c r="Q26" s="87"/>
      <c r="R26" s="87"/>
      <c r="S26" s="87"/>
      <c r="T26" s="87"/>
      <c r="AL26" s="33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" customFormat="1" ht="12.75" customHeight="1" x14ac:dyDescent="0.2">
      <c r="A27" s="35"/>
      <c r="B27" s="49" t="s">
        <v>29</v>
      </c>
      <c r="C27" s="50">
        <v>269</v>
      </c>
      <c r="D27" s="50">
        <v>118</v>
      </c>
      <c r="E27" s="50">
        <v>0</v>
      </c>
      <c r="F27" s="50">
        <v>492</v>
      </c>
      <c r="G27" s="293">
        <v>89</v>
      </c>
      <c r="H27" s="296">
        <v>168</v>
      </c>
      <c r="I27" s="295">
        <v>88.764044943820224</v>
      </c>
      <c r="J27" s="52">
        <v>188.76404494382021</v>
      </c>
      <c r="K27" s="52">
        <v>-81.910569105691053</v>
      </c>
      <c r="L27" s="38"/>
      <c r="M27" s="47"/>
      <c r="N27" s="7"/>
      <c r="O27" s="87"/>
      <c r="P27" s="87"/>
      <c r="Q27" s="87"/>
      <c r="R27" s="87"/>
      <c r="S27" s="87"/>
      <c r="T27" s="87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3" customFormat="1" ht="12.75" customHeight="1" x14ac:dyDescent="0.2">
      <c r="A28" s="35"/>
      <c r="B28" s="49" t="s">
        <v>15</v>
      </c>
      <c r="C28" s="50">
        <v>54</v>
      </c>
      <c r="D28" s="50">
        <v>821</v>
      </c>
      <c r="E28" s="50">
        <v>0</v>
      </c>
      <c r="F28" s="50">
        <v>238</v>
      </c>
      <c r="G28" s="293">
        <v>604</v>
      </c>
      <c r="H28" s="296">
        <v>408</v>
      </c>
      <c r="I28" s="295">
        <v>-32.450331125827816</v>
      </c>
      <c r="J28" s="52">
        <v>67.549668874172184</v>
      </c>
      <c r="K28" s="52">
        <v>153.781512605042</v>
      </c>
      <c r="L28" s="38"/>
      <c r="M28" s="47"/>
      <c r="N28" s="7"/>
      <c r="O28" s="87"/>
      <c r="P28" s="87"/>
      <c r="Q28" s="87"/>
      <c r="R28" s="87"/>
      <c r="S28" s="87"/>
      <c r="T28" s="87"/>
      <c r="AL28" s="3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" customFormat="1" ht="12.75" customHeight="1" x14ac:dyDescent="0.2">
      <c r="A29" s="35"/>
      <c r="B29" s="49" t="s">
        <v>210</v>
      </c>
      <c r="C29" s="50">
        <v>212</v>
      </c>
      <c r="D29" s="50">
        <v>228</v>
      </c>
      <c r="E29" s="50">
        <v>0</v>
      </c>
      <c r="F29" s="50">
        <v>191</v>
      </c>
      <c r="G29" s="293">
        <v>561</v>
      </c>
      <c r="H29" s="296">
        <v>7</v>
      </c>
      <c r="I29" s="295">
        <v>-98.752228163992868</v>
      </c>
      <c r="J29" s="52">
        <v>1.2477718360071302</v>
      </c>
      <c r="K29" s="52">
        <v>193.717277486911</v>
      </c>
      <c r="L29" s="38"/>
      <c r="M29" s="47"/>
      <c r="N29" s="7"/>
      <c r="O29" s="87"/>
      <c r="P29" s="87"/>
      <c r="Q29" s="87"/>
      <c r="R29" s="87"/>
      <c r="S29" s="87"/>
      <c r="T29" s="87"/>
      <c r="AL29" s="3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" customFormat="1" ht="12.75" customHeight="1" x14ac:dyDescent="0.2">
      <c r="A30" s="35"/>
      <c r="B30" s="49" t="s">
        <v>22</v>
      </c>
      <c r="C30" s="50">
        <v>875</v>
      </c>
      <c r="D30" s="50">
        <v>412</v>
      </c>
      <c r="E30" s="50">
        <v>200</v>
      </c>
      <c r="F30" s="50">
        <v>720</v>
      </c>
      <c r="G30" s="293">
        <v>631</v>
      </c>
      <c r="H30" s="296">
        <v>1281</v>
      </c>
      <c r="I30" s="295">
        <v>103.01109350237718</v>
      </c>
      <c r="J30" s="52">
        <v>203.01109350237718</v>
      </c>
      <c r="K30" s="52">
        <v>-12.361111111111111</v>
      </c>
      <c r="L30" s="38"/>
      <c r="M30" s="47"/>
      <c r="N30" s="7"/>
      <c r="O30" s="87"/>
      <c r="P30" s="87"/>
      <c r="Q30" s="87"/>
      <c r="R30" s="87"/>
      <c r="S30" s="87"/>
      <c r="T30" s="87"/>
      <c r="AL30" s="3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s="3" customFormat="1" ht="12.75" customHeight="1" x14ac:dyDescent="0.2">
      <c r="A31" s="35"/>
      <c r="B31" s="49" t="s">
        <v>24</v>
      </c>
      <c r="C31" s="50">
        <v>263</v>
      </c>
      <c r="D31" s="50">
        <v>96</v>
      </c>
      <c r="E31" s="50">
        <v>74</v>
      </c>
      <c r="F31" s="50">
        <v>60</v>
      </c>
      <c r="G31" s="293">
        <v>121</v>
      </c>
      <c r="H31" s="296">
        <v>595</v>
      </c>
      <c r="I31" s="295">
        <v>391.73553719008265</v>
      </c>
      <c r="J31" s="52">
        <v>491.73553719008265</v>
      </c>
      <c r="K31" s="52">
        <v>101.66666666666666</v>
      </c>
      <c r="L31" s="38"/>
      <c r="M31" s="47"/>
      <c r="N31" s="7"/>
      <c r="O31" s="87"/>
      <c r="P31" s="87"/>
      <c r="Q31" s="87"/>
      <c r="R31" s="87"/>
      <c r="S31" s="87"/>
      <c r="T31" s="87"/>
      <c r="AL31" s="3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s="3" customFormat="1" ht="12.75" customHeight="1" x14ac:dyDescent="0.2">
      <c r="A32" s="35"/>
      <c r="B32" s="49" t="s">
        <v>17</v>
      </c>
      <c r="C32" s="50">
        <v>52</v>
      </c>
      <c r="D32" s="50">
        <v>14</v>
      </c>
      <c r="E32" s="50">
        <v>0</v>
      </c>
      <c r="F32" s="50">
        <v>15</v>
      </c>
      <c r="G32" s="293">
        <v>42</v>
      </c>
      <c r="H32" s="296">
        <v>63</v>
      </c>
      <c r="I32" s="295">
        <v>50</v>
      </c>
      <c r="J32" s="52">
        <v>150</v>
      </c>
      <c r="K32" s="52">
        <v>179.99999999999997</v>
      </c>
      <c r="L32" s="38"/>
      <c r="M32" s="47"/>
      <c r="N32" s="7"/>
      <c r="O32" s="87"/>
      <c r="P32" s="87"/>
      <c r="Q32" s="87"/>
      <c r="R32" s="87"/>
      <c r="S32" s="87"/>
      <c r="T32" s="87"/>
      <c r="AL32" s="3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s="3" customFormat="1" ht="12.75" customHeight="1" x14ac:dyDescent="0.2">
      <c r="A33" s="35"/>
      <c r="B33" s="49" t="s">
        <v>12</v>
      </c>
      <c r="C33" s="50">
        <v>289</v>
      </c>
      <c r="D33" s="50">
        <v>405</v>
      </c>
      <c r="E33" s="50">
        <v>114</v>
      </c>
      <c r="F33" s="50">
        <v>1496</v>
      </c>
      <c r="G33" s="293">
        <v>401</v>
      </c>
      <c r="H33" s="296">
        <v>827</v>
      </c>
      <c r="I33" s="295">
        <v>106.23441396508726</v>
      </c>
      <c r="J33" s="52">
        <v>206.23441396508727</v>
      </c>
      <c r="K33" s="52">
        <v>-73.195187165775394</v>
      </c>
      <c r="L33" s="38"/>
      <c r="M33" s="32"/>
      <c r="N33" s="7"/>
      <c r="O33" s="87"/>
      <c r="P33" s="87"/>
      <c r="Q33" s="87"/>
      <c r="R33" s="87"/>
      <c r="S33" s="87"/>
      <c r="AL33" s="3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s="3" customFormat="1" ht="12.75" customHeight="1" x14ac:dyDescent="0.2">
      <c r="A34" s="35"/>
      <c r="B34" s="49" t="s">
        <v>16</v>
      </c>
      <c r="C34" s="50">
        <v>210</v>
      </c>
      <c r="D34" s="50">
        <v>186</v>
      </c>
      <c r="E34" s="50">
        <v>0</v>
      </c>
      <c r="F34" s="50">
        <v>18</v>
      </c>
      <c r="G34" s="293">
        <v>467</v>
      </c>
      <c r="H34" s="296">
        <v>354</v>
      </c>
      <c r="I34" s="295">
        <v>-24.19700214132763</v>
      </c>
      <c r="J34" s="52">
        <v>75.80299785867237</v>
      </c>
      <c r="K34" s="52">
        <v>2494.4444444444443</v>
      </c>
      <c r="L34" s="38"/>
      <c r="M34" s="32"/>
      <c r="N34" s="7"/>
      <c r="AL34" s="3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64" ht="12.75" customHeight="1" x14ac:dyDescent="0.2">
      <c r="A35" s="35"/>
      <c r="B35" s="55" t="s">
        <v>211</v>
      </c>
      <c r="C35" s="50">
        <v>1358</v>
      </c>
      <c r="D35" s="50">
        <v>619</v>
      </c>
      <c r="E35" s="50">
        <v>1</v>
      </c>
      <c r="F35" s="50">
        <v>885</v>
      </c>
      <c r="G35" s="293">
        <v>968</v>
      </c>
      <c r="H35" s="296">
        <v>681</v>
      </c>
      <c r="I35" s="295">
        <v>-29.648760330578515</v>
      </c>
      <c r="J35" s="52">
        <v>70.351239669421489</v>
      </c>
      <c r="K35" s="52">
        <v>9.3785310734463287</v>
      </c>
      <c r="L35" s="38"/>
      <c r="M35" s="47"/>
      <c r="O35" s="87"/>
      <c r="P35" s="87"/>
      <c r="Q35" s="87"/>
      <c r="R35" s="87"/>
      <c r="S35" s="87"/>
      <c r="T35" s="87"/>
    </row>
    <row r="36" spans="1:64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64" ht="12.75" customHeight="1" x14ac:dyDescent="0.2">
      <c r="A37" s="35"/>
      <c r="B37" s="41" t="s">
        <v>3</v>
      </c>
      <c r="C37" s="59"/>
      <c r="D37" s="60">
        <f>IF(OR(OR(D16=0,C16=0),D16=""),"",(D16/C16-1)*100)</f>
        <v>-14.78933791917455</v>
      </c>
      <c r="E37" s="60">
        <f>IF(OR(OR(E16=0,D16=0),E16=""),"",(E16/D16-1)*100)</f>
        <v>-68.634376051126807</v>
      </c>
      <c r="F37" s="60">
        <f>IF(OR(OR(F16=0,E16=0),F16=""),"",(F16/E16-1)*100)</f>
        <v>341.44772117962469</v>
      </c>
      <c r="G37" s="60">
        <f>IF(OR(OR(G16=0,F16=0),G16=""),"",(G16/F16-1)*100)</f>
        <v>35.199805660148172</v>
      </c>
      <c r="H37" s="291">
        <f>IF(OR(OR(H16=0,G16=0),H16=""),"",(H16/G16-1)*100)</f>
        <v>19.755637409037831</v>
      </c>
      <c r="I37" s="62"/>
      <c r="J37" s="62"/>
      <c r="K37" s="62"/>
      <c r="L37" s="38"/>
    </row>
    <row r="38" spans="1:64" s="63" customFormat="1" ht="12.75" customHeight="1" x14ac:dyDescent="0.2">
      <c r="A38" s="1"/>
      <c r="C38" s="64"/>
      <c r="D38" s="64"/>
      <c r="E38" s="64"/>
      <c r="F38" s="64"/>
      <c r="G38" s="64"/>
      <c r="H38" s="64"/>
      <c r="I38" s="62"/>
      <c r="J38" s="62"/>
      <c r="K38" s="62"/>
      <c r="L38" s="65"/>
      <c r="M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s="63" customFormat="1" ht="12.75" customHeight="1" x14ac:dyDescent="0.2">
      <c r="A39" s="1"/>
      <c r="B39" s="44" t="s">
        <v>68</v>
      </c>
      <c r="C39" s="282">
        <f t="shared" ref="C39:H39" si="1">SUM(C40:C51)</f>
        <v>4811</v>
      </c>
      <c r="D39" s="282">
        <f t="shared" si="1"/>
        <v>5632</v>
      </c>
      <c r="E39" s="282">
        <f t="shared" si="1"/>
        <v>2051</v>
      </c>
      <c r="F39" s="282">
        <f t="shared" si="1"/>
        <v>4375</v>
      </c>
      <c r="G39" s="292">
        <f t="shared" si="1"/>
        <v>5081</v>
      </c>
      <c r="H39" s="287">
        <f t="shared" si="1"/>
        <v>6389</v>
      </c>
      <c r="I39" s="294">
        <f>IF(OR(OR(H39=0,G39=0),H39=""),"",(H39/G39-1)*100)</f>
        <v>25.742963983467824</v>
      </c>
      <c r="J39" s="289">
        <f>IF(OR(OR(H39=0,G39=0),H39=""),"",H39/G39*100)</f>
        <v>125.74296398346783</v>
      </c>
      <c r="K39" s="289">
        <f>IF(OR(OR(F39=0,G39=0),G39=""),"",(G39/F39-1)*100)</f>
        <v>16.137142857142848</v>
      </c>
      <c r="L39" s="65"/>
      <c r="M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64" s="63" customFormat="1" ht="12.75" customHeight="1" x14ac:dyDescent="0.2">
      <c r="A40" s="1"/>
      <c r="B40" s="219" t="s">
        <v>55</v>
      </c>
      <c r="C40" s="50">
        <v>123</v>
      </c>
      <c r="D40" s="50">
        <v>160</v>
      </c>
      <c r="E40" s="50">
        <v>0</v>
      </c>
      <c r="F40" s="50">
        <v>397</v>
      </c>
      <c r="G40" s="293">
        <v>1171</v>
      </c>
      <c r="H40" s="296">
        <v>416</v>
      </c>
      <c r="I40" s="295">
        <v>-64.474807856532877</v>
      </c>
      <c r="J40" s="52">
        <v>35.525192143467123</v>
      </c>
      <c r="K40" s="52">
        <v>194.96221662468517</v>
      </c>
      <c r="L40" s="65"/>
      <c r="M40" s="66"/>
      <c r="O40" s="327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64" s="63" customFormat="1" ht="12.75" customHeight="1" x14ac:dyDescent="0.25">
      <c r="A41" s="1"/>
      <c r="B41" s="219" t="s">
        <v>56</v>
      </c>
      <c r="C41" s="50">
        <v>339</v>
      </c>
      <c r="D41" s="50">
        <v>45</v>
      </c>
      <c r="E41" s="50">
        <v>0</v>
      </c>
      <c r="F41" s="50">
        <v>900</v>
      </c>
      <c r="G41" s="293">
        <v>435</v>
      </c>
      <c r="H41" s="296">
        <v>1355</v>
      </c>
      <c r="I41" s="295">
        <v>211.49425287356323</v>
      </c>
      <c r="J41" s="52">
        <v>311.49425287356325</v>
      </c>
      <c r="K41" s="52">
        <v>-51.666666666666657</v>
      </c>
      <c r="L41" s="65"/>
      <c r="M41" s="66"/>
      <c r="N41" s="331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64" s="63" customFormat="1" ht="12.75" customHeight="1" x14ac:dyDescent="0.2">
      <c r="A42" s="1"/>
      <c r="B42" s="219" t="s">
        <v>57</v>
      </c>
      <c r="C42" s="50">
        <v>91</v>
      </c>
      <c r="D42" s="50">
        <v>31</v>
      </c>
      <c r="E42" s="50">
        <v>20</v>
      </c>
      <c r="F42" s="50">
        <v>65</v>
      </c>
      <c r="G42" s="293">
        <v>70</v>
      </c>
      <c r="H42" s="296">
        <v>168</v>
      </c>
      <c r="I42" s="295">
        <v>140</v>
      </c>
      <c r="J42" s="52">
        <v>240</v>
      </c>
      <c r="K42" s="52">
        <v>7.6923076923076872</v>
      </c>
      <c r="L42" s="65"/>
      <c r="M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</row>
    <row r="43" spans="1:64" s="63" customFormat="1" ht="12.75" customHeight="1" x14ac:dyDescent="0.2">
      <c r="A43" s="1"/>
      <c r="B43" s="219" t="s">
        <v>58</v>
      </c>
      <c r="C43" s="50">
        <v>164</v>
      </c>
      <c r="D43" s="50">
        <v>236</v>
      </c>
      <c r="E43" s="50">
        <v>124</v>
      </c>
      <c r="F43" s="50">
        <v>7</v>
      </c>
      <c r="G43" s="293">
        <v>9</v>
      </c>
      <c r="H43" s="296">
        <v>32</v>
      </c>
      <c r="I43" s="295">
        <v>255.55555555555554</v>
      </c>
      <c r="J43" s="52">
        <v>355.55555555555554</v>
      </c>
      <c r="K43" s="52">
        <v>28.57142857142858</v>
      </c>
      <c r="L43" s="65"/>
      <c r="M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64" s="63" customFormat="1" ht="12.75" customHeight="1" x14ac:dyDescent="0.2">
      <c r="A44" s="1"/>
      <c r="B44" s="219" t="s">
        <v>59</v>
      </c>
      <c r="C44" s="50">
        <v>23</v>
      </c>
      <c r="D44" s="50">
        <v>85</v>
      </c>
      <c r="E44" s="50">
        <v>44</v>
      </c>
      <c r="F44" s="50">
        <v>205</v>
      </c>
      <c r="G44" s="293">
        <v>239</v>
      </c>
      <c r="H44" s="296">
        <v>11</v>
      </c>
      <c r="I44" s="295">
        <v>-95.39748953974896</v>
      </c>
      <c r="J44" s="52">
        <v>4.6025104602510458</v>
      </c>
      <c r="K44" s="52">
        <v>16.58536585365853</v>
      </c>
      <c r="L44" s="65"/>
      <c r="M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64" s="63" customFormat="1" ht="12.75" customHeight="1" x14ac:dyDescent="0.2">
      <c r="A45" s="1"/>
      <c r="B45" s="219" t="s">
        <v>60</v>
      </c>
      <c r="C45" s="50">
        <v>317</v>
      </c>
      <c r="D45" s="50">
        <v>227</v>
      </c>
      <c r="E45" s="50">
        <v>125</v>
      </c>
      <c r="F45" s="50">
        <v>155</v>
      </c>
      <c r="G45" s="293">
        <v>592</v>
      </c>
      <c r="H45" s="296">
        <v>228</v>
      </c>
      <c r="I45" s="295">
        <v>-61.486486486486491</v>
      </c>
      <c r="J45" s="52">
        <v>38.513513513513516</v>
      </c>
      <c r="K45" s="52">
        <v>281.93548387096774</v>
      </c>
      <c r="L45" s="65"/>
      <c r="M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64" s="63" customFormat="1" ht="12.75" customHeight="1" x14ac:dyDescent="0.2">
      <c r="A46" s="1"/>
      <c r="B46" s="219" t="s">
        <v>61</v>
      </c>
      <c r="C46" s="50">
        <v>34</v>
      </c>
      <c r="D46" s="50">
        <v>10</v>
      </c>
      <c r="E46" s="50">
        <v>0</v>
      </c>
      <c r="F46" s="50">
        <v>67</v>
      </c>
      <c r="G46" s="293">
        <v>80</v>
      </c>
      <c r="H46" s="296">
        <v>195</v>
      </c>
      <c r="I46" s="295">
        <v>143.75</v>
      </c>
      <c r="J46" s="52">
        <v>243.75</v>
      </c>
      <c r="K46" s="52">
        <v>19.402985074626855</v>
      </c>
      <c r="L46" s="65"/>
      <c r="M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64" s="63" customFormat="1" ht="12.75" customHeight="1" x14ac:dyDescent="0.2">
      <c r="A47" s="1"/>
      <c r="B47" s="219" t="s">
        <v>62</v>
      </c>
      <c r="C47" s="50">
        <v>451</v>
      </c>
      <c r="D47" s="50">
        <v>1496</v>
      </c>
      <c r="E47" s="50">
        <v>659</v>
      </c>
      <c r="F47" s="50">
        <v>296</v>
      </c>
      <c r="G47" s="293">
        <v>924</v>
      </c>
      <c r="H47" s="296">
        <v>1225</v>
      </c>
      <c r="I47" s="295">
        <v>32.575757575757571</v>
      </c>
      <c r="J47" s="52">
        <v>132.57575757575756</v>
      </c>
      <c r="K47" s="52">
        <v>212.16216216216216</v>
      </c>
      <c r="L47" s="65"/>
      <c r="M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64" s="63" customFormat="1" ht="12.75" customHeight="1" x14ac:dyDescent="0.2">
      <c r="A48" s="1"/>
      <c r="B48" s="219" t="s">
        <v>63</v>
      </c>
      <c r="C48" s="50">
        <v>373</v>
      </c>
      <c r="D48" s="50">
        <v>694</v>
      </c>
      <c r="E48" s="50">
        <v>743</v>
      </c>
      <c r="F48" s="50">
        <v>136</v>
      </c>
      <c r="G48" s="293">
        <v>838</v>
      </c>
      <c r="H48" s="296">
        <v>1044</v>
      </c>
      <c r="I48" s="295">
        <v>24.582338902147981</v>
      </c>
      <c r="J48" s="52">
        <v>124.58233890214798</v>
      </c>
      <c r="K48" s="52">
        <v>516.17647058823536</v>
      </c>
      <c r="L48" s="65"/>
      <c r="M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</row>
    <row r="49" spans="1:64" s="63" customFormat="1" ht="12.75" customHeight="1" x14ac:dyDescent="0.2">
      <c r="A49" s="1"/>
      <c r="B49" s="219" t="s">
        <v>64</v>
      </c>
      <c r="C49" s="50">
        <v>2385</v>
      </c>
      <c r="D49" s="50">
        <v>2071</v>
      </c>
      <c r="E49" s="50">
        <v>336</v>
      </c>
      <c r="F49" s="50">
        <v>1073</v>
      </c>
      <c r="G49" s="293">
        <v>147</v>
      </c>
      <c r="H49" s="296">
        <v>715</v>
      </c>
      <c r="I49" s="295">
        <v>386.39455782312922</v>
      </c>
      <c r="J49" s="52">
        <v>486.39455782312922</v>
      </c>
      <c r="K49" s="52">
        <v>-86.300093196644923</v>
      </c>
      <c r="L49" s="65"/>
      <c r="M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64" s="63" customFormat="1" ht="12.75" customHeight="1" x14ac:dyDescent="0.2">
      <c r="A50" s="1"/>
      <c r="B50" s="219" t="s">
        <v>65</v>
      </c>
      <c r="C50" s="50">
        <v>11</v>
      </c>
      <c r="D50" s="50">
        <v>22</v>
      </c>
      <c r="E50" s="50">
        <v>0</v>
      </c>
      <c r="F50" s="50">
        <v>10</v>
      </c>
      <c r="G50" s="293">
        <v>19</v>
      </c>
      <c r="H50" s="296">
        <v>111</v>
      </c>
      <c r="I50" s="295">
        <v>484.21052631578948</v>
      </c>
      <c r="J50" s="52">
        <v>584.21052631578948</v>
      </c>
      <c r="K50" s="52">
        <v>89.999999999999986</v>
      </c>
      <c r="L50" s="65"/>
      <c r="M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64" s="63" customFormat="1" ht="12.75" customHeight="1" x14ac:dyDescent="0.2">
      <c r="A51" s="1"/>
      <c r="B51" s="219" t="s">
        <v>66</v>
      </c>
      <c r="C51" s="50">
        <v>500</v>
      </c>
      <c r="D51" s="50">
        <v>555</v>
      </c>
      <c r="E51" s="50">
        <v>0</v>
      </c>
      <c r="F51" s="50">
        <v>1064</v>
      </c>
      <c r="G51" s="293">
        <v>557</v>
      </c>
      <c r="H51" s="296">
        <v>889</v>
      </c>
      <c r="I51" s="295">
        <v>59.605026929982039</v>
      </c>
      <c r="J51" s="52">
        <v>159.60502692998205</v>
      </c>
      <c r="K51" s="52">
        <v>-47.650375939849624</v>
      </c>
      <c r="L51" s="65"/>
      <c r="M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64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M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17.065059239243396</v>
      </c>
      <c r="E53" s="60">
        <f>IF(OR(OR(E39=0,D39=0),E39=""),"",(E39/D39-1)*100)</f>
        <v>-63.583096590909079</v>
      </c>
      <c r="F53" s="60">
        <f>IF(OR(OR(F39=0,E39=0),F39=""),"",(F39/E39-1)*100)</f>
        <v>113.31058020477815</v>
      </c>
      <c r="G53" s="60">
        <f>IF(OR(OR(G39=0,F39=0),G39=""),"",(G39/F39-1)*100)</f>
        <v>16.137142857142848</v>
      </c>
      <c r="H53" s="297">
        <f>IF(OR(OR(H39=0,G39=0),H39=""),"",(H39/G39-1)*100)</f>
        <v>25.742963983467824</v>
      </c>
      <c r="I53" s="72"/>
      <c r="J53" s="72"/>
      <c r="L53" s="65"/>
      <c r="M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M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64" s="63" customFormat="1" ht="19.5" customHeight="1" x14ac:dyDescent="0.25">
      <c r="A55" s="390" t="s">
        <v>209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181"/>
    </row>
    <row r="56" spans="1:64" s="63" customFormat="1" ht="24" customHeight="1" x14ac:dyDescent="0.25">
      <c r="A56" s="390" t="s">
        <v>197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  <c r="M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64" s="66" customFormat="1" x14ac:dyDescent="0.25">
      <c r="A57" s="252" t="s">
        <v>182</v>
      </c>
      <c r="B57" s="75"/>
      <c r="C57" s="75"/>
      <c r="D57" s="75"/>
      <c r="E57" s="75"/>
      <c r="F57" s="76"/>
      <c r="G57" s="76"/>
      <c r="H57" s="76"/>
      <c r="I57" s="77"/>
      <c r="J57" s="77"/>
      <c r="K57" s="78"/>
      <c r="L57" s="7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</row>
    <row r="58" spans="1:64" s="63" customFormat="1" x14ac:dyDescent="0.25">
      <c r="A58" s="80"/>
      <c r="C58" s="70"/>
      <c r="D58" s="70"/>
      <c r="E58" s="70"/>
      <c r="F58" s="71"/>
      <c r="G58" s="71"/>
      <c r="H58" s="71"/>
      <c r="I58" s="72"/>
      <c r="J58" s="72"/>
    </row>
    <row r="59" spans="1:64" s="63" customFormat="1" x14ac:dyDescent="0.25">
      <c r="A59" s="80"/>
      <c r="B59" s="81"/>
      <c r="C59" s="81"/>
      <c r="D59" s="81"/>
      <c r="E59" s="81"/>
      <c r="F59" s="81"/>
      <c r="G59" s="81"/>
    </row>
    <row r="60" spans="1:64" s="63" customFormat="1" x14ac:dyDescent="0.25">
      <c r="B60" s="81"/>
      <c r="C60" s="82"/>
      <c r="D60" s="81"/>
      <c r="E60" s="81"/>
      <c r="F60" s="81"/>
      <c r="G60" s="81"/>
    </row>
    <row r="61" spans="1:64" s="63" customFormat="1" x14ac:dyDescent="0.25">
      <c r="B61" s="81"/>
      <c r="C61" s="82"/>
    </row>
    <row r="62" spans="1:64" s="63" customFormat="1" x14ac:dyDescent="0.25">
      <c r="B62" s="81"/>
      <c r="C62" s="82"/>
    </row>
    <row r="63" spans="1:64" s="63" customFormat="1" x14ac:dyDescent="0.25">
      <c r="B63" s="81"/>
      <c r="C63" s="82"/>
      <c r="D63" s="81"/>
      <c r="E63" s="81"/>
      <c r="F63" s="81"/>
      <c r="G63" s="81"/>
      <c r="H63" s="81"/>
    </row>
    <row r="64" spans="1:64" s="3" customFormat="1" x14ac:dyDescent="0.2">
      <c r="A64" s="63"/>
      <c r="B64" s="81"/>
      <c r="C64" s="82"/>
      <c r="D64" s="81"/>
      <c r="E64" s="81"/>
      <c r="F64" s="81"/>
      <c r="G64" s="81"/>
      <c r="H64" s="81"/>
      <c r="I64" s="63"/>
      <c r="J64" s="63"/>
      <c r="K64" s="63"/>
      <c r="L64" s="63"/>
    </row>
    <row r="65" spans="2:5" s="3" customFormat="1" x14ac:dyDescent="0.2">
      <c r="B65" s="81"/>
      <c r="C65" s="82"/>
      <c r="D65" s="83"/>
    </row>
    <row r="66" spans="2:5" s="3" customFormat="1" x14ac:dyDescent="0.2">
      <c r="B66" s="81"/>
      <c r="C66" s="82"/>
      <c r="D66" s="83"/>
    </row>
    <row r="67" spans="2:5" s="3" customFormat="1" x14ac:dyDescent="0.2">
      <c r="B67" s="81"/>
      <c r="C67" s="82"/>
      <c r="D67" s="83"/>
    </row>
    <row r="68" spans="2:5" s="3" customFormat="1" x14ac:dyDescent="0.2">
      <c r="B68" s="81"/>
      <c r="C68" s="82"/>
      <c r="D68" s="83"/>
    </row>
    <row r="69" spans="2:5" s="3" customFormat="1" x14ac:dyDescent="0.2">
      <c r="B69" s="81"/>
      <c r="C69" s="82"/>
      <c r="D69" s="83"/>
    </row>
    <row r="70" spans="2:5" s="3" customFormat="1" x14ac:dyDescent="0.2">
      <c r="B70" s="81"/>
      <c r="C70" s="82"/>
      <c r="D70" s="83"/>
    </row>
    <row r="71" spans="2:5" s="3" customFormat="1" x14ac:dyDescent="0.2">
      <c r="B71" s="81"/>
      <c r="C71" s="82"/>
      <c r="D71" s="83"/>
    </row>
    <row r="72" spans="2:5" s="3" customFormat="1" x14ac:dyDescent="0.2">
      <c r="B72" s="81"/>
      <c r="C72" s="82"/>
      <c r="D72" s="83"/>
      <c r="E72" s="84"/>
    </row>
    <row r="73" spans="2:5" s="3" customFormat="1" x14ac:dyDescent="0.2">
      <c r="B73" s="81"/>
      <c r="C73" s="82"/>
      <c r="D73" s="83"/>
      <c r="E73" s="84"/>
    </row>
    <row r="74" spans="2:5" s="3" customFormat="1" x14ac:dyDescent="0.2">
      <c r="B74" s="81"/>
      <c r="C74" s="82"/>
      <c r="D74" s="83"/>
      <c r="E74" s="84"/>
    </row>
    <row r="75" spans="2:5" s="3" customFormat="1" x14ac:dyDescent="0.2">
      <c r="B75" s="81"/>
      <c r="C75" s="82"/>
      <c r="D75" s="83"/>
      <c r="E75" s="84"/>
    </row>
    <row r="76" spans="2:5" s="3" customFormat="1" x14ac:dyDescent="0.2">
      <c r="B76" s="81"/>
      <c r="C76" s="82"/>
      <c r="D76" s="83"/>
      <c r="E76" s="84"/>
    </row>
    <row r="77" spans="2:5" s="3" customFormat="1" x14ac:dyDescent="0.2">
      <c r="B77" s="81"/>
      <c r="C77" s="82"/>
      <c r="D77" s="83"/>
      <c r="E77" s="84"/>
    </row>
    <row r="78" spans="2:5" s="3" customFormat="1" x14ac:dyDescent="0.2">
      <c r="B78" s="81"/>
      <c r="C78" s="82"/>
      <c r="D78" s="83"/>
      <c r="E78" s="84"/>
    </row>
    <row r="79" spans="2:5" s="3" customFormat="1" x14ac:dyDescent="0.2">
      <c r="B79" s="81"/>
      <c r="C79" s="82"/>
      <c r="D79" s="83"/>
      <c r="E79" s="84"/>
    </row>
    <row r="80" spans="2:5" s="3" customFormat="1" x14ac:dyDescent="0.2">
      <c r="B80" s="85"/>
      <c r="C80" s="86"/>
      <c r="D80" s="83"/>
      <c r="E80" s="84"/>
    </row>
    <row r="81" spans="2:37" s="3" customFormat="1" x14ac:dyDescent="0.2">
      <c r="B81" s="85"/>
      <c r="C81" s="86"/>
      <c r="D81" s="83"/>
      <c r="E81" s="84"/>
    </row>
    <row r="82" spans="2:37" s="3" customFormat="1" x14ac:dyDescent="0.2">
      <c r="B82" s="85"/>
      <c r="C82" s="86"/>
      <c r="D82" s="83"/>
      <c r="E82" s="84"/>
    </row>
    <row r="83" spans="2:37" s="3" customFormat="1" x14ac:dyDescent="0.2">
      <c r="B83" s="85"/>
      <c r="C83" s="86"/>
      <c r="D83" s="83"/>
      <c r="E83" s="84"/>
    </row>
    <row r="84" spans="2:37" s="3" customFormat="1" x14ac:dyDescent="0.2">
      <c r="B84" s="85"/>
      <c r="C84" s="86"/>
      <c r="D84" s="83"/>
      <c r="E84" s="84"/>
    </row>
    <row r="85" spans="2:37" s="3" customFormat="1" x14ac:dyDescent="0.2">
      <c r="B85" s="85"/>
      <c r="C85" s="86"/>
      <c r="D85" s="83"/>
      <c r="E85" s="84"/>
    </row>
    <row r="86" spans="2:37" s="3" customFormat="1" x14ac:dyDescent="0.2">
      <c r="B86" s="85"/>
      <c r="C86" s="86"/>
      <c r="D86" s="83"/>
      <c r="E86" s="84"/>
    </row>
    <row r="87" spans="2:37" s="3" customFormat="1" x14ac:dyDescent="0.2">
      <c r="B87" s="85"/>
      <c r="C87" s="86"/>
      <c r="D87" s="83"/>
      <c r="E87" s="84"/>
    </row>
    <row r="88" spans="2:37" s="33" customFormat="1" x14ac:dyDescent="0.2">
      <c r="B88" s="105"/>
      <c r="C88" s="106"/>
      <c r="D88" s="107"/>
      <c r="E88" s="9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 s="33" customFormat="1" x14ac:dyDescent="0.2">
      <c r="B89" s="105"/>
      <c r="C89" s="106"/>
      <c r="D89" s="107"/>
      <c r="E89" s="9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s="33" customFormat="1" x14ac:dyDescent="0.2">
      <c r="B90" s="107"/>
      <c r="C90" s="106"/>
      <c r="D90" s="107"/>
      <c r="E90" s="9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s="33" customFormat="1" x14ac:dyDescent="0.2">
      <c r="B91" s="107"/>
      <c r="C91" s="106"/>
      <c r="D91" s="107"/>
      <c r="E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s="33" customFormat="1" x14ac:dyDescent="0.2">
      <c r="B92" s="107"/>
      <c r="C92" s="106"/>
      <c r="D92" s="107"/>
      <c r="E92" s="9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s="33" customFormat="1" x14ac:dyDescent="0.2">
      <c r="B93" s="48"/>
      <c r="D93" s="89"/>
      <c r="E93" s="9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s="33" customFormat="1" x14ac:dyDescent="0.2">
      <c r="B94" s="48"/>
      <c r="D94" s="89"/>
      <c r="E94" s="9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s="33" customFormat="1" x14ac:dyDescent="0.2">
      <c r="B95" s="48"/>
      <c r="D95" s="89"/>
      <c r="E95" s="9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s="33" customFormat="1" x14ac:dyDescent="0.2">
      <c r="B96" s="48"/>
      <c r="D96" s="89"/>
      <c r="E96" s="9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s="33" customFormat="1" x14ac:dyDescent="0.2">
      <c r="B97" s="48"/>
      <c r="D97" s="89"/>
      <c r="E97" s="9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s="33" customFormat="1" x14ac:dyDescent="0.2">
      <c r="B98" s="48"/>
      <c r="D98" s="89"/>
      <c r="E98" s="9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s="33" customFormat="1" x14ac:dyDescent="0.2">
      <c r="B99" s="48"/>
      <c r="D99" s="89"/>
      <c r="E99" s="9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s="33" customFormat="1" x14ac:dyDescent="0.2">
      <c r="B100" s="48"/>
      <c r="D100" s="89"/>
      <c r="E100" s="9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s="33" customFormat="1" x14ac:dyDescent="0.2">
      <c r="B101" s="48"/>
      <c r="D101" s="89"/>
      <c r="E101" s="9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s="33" customFormat="1" x14ac:dyDescent="0.2">
      <c r="B102" s="48"/>
      <c r="D102" s="89"/>
      <c r="E102" s="9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s="33" customFormat="1" x14ac:dyDescent="0.2">
      <c r="B103" s="48"/>
      <c r="D103" s="89"/>
      <c r="E103" s="9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s="33" customFormat="1" x14ac:dyDescent="0.2">
      <c r="B104" s="48"/>
      <c r="D104" s="89"/>
      <c r="E104" s="9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s="33" customFormat="1" x14ac:dyDescent="0.2">
      <c r="B105" s="48"/>
      <c r="D105" s="89"/>
      <c r="E105" s="9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s="33" customFormat="1" x14ac:dyDescent="0.2">
      <c r="B106" s="48"/>
      <c r="D106" s="89"/>
      <c r="E106" s="9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s="33" customFormat="1" x14ac:dyDescent="0.2">
      <c r="B107" s="48"/>
      <c r="D107" s="89"/>
      <c r="E107" s="9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s="33" customFormat="1" x14ac:dyDescent="0.2">
      <c r="B108" s="48"/>
      <c r="D108" s="89"/>
      <c r="E108" s="9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s="33" customFormat="1" x14ac:dyDescent="0.2">
      <c r="B109" s="48"/>
      <c r="D109" s="89"/>
      <c r="E109" s="9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s="33" customFormat="1" x14ac:dyDescent="0.2">
      <c r="B110" s="48"/>
      <c r="D110" s="89"/>
      <c r="E110" s="9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s="33" customFormat="1" x14ac:dyDescent="0.2">
      <c r="B111" s="48"/>
      <c r="D111" s="89"/>
      <c r="E111" s="9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s="33" customFormat="1" x14ac:dyDescent="0.2">
      <c r="B112" s="48"/>
      <c r="D112" s="89"/>
      <c r="E112" s="9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s="33" customFormat="1" x14ac:dyDescent="0.2">
      <c r="B113" s="48"/>
      <c r="D113" s="89"/>
      <c r="E113" s="9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s="33" customFormat="1" x14ac:dyDescent="0.2">
      <c r="B114" s="48"/>
      <c r="D114" s="89"/>
      <c r="E114" s="9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s="33" customFormat="1" x14ac:dyDescent="0.2">
      <c r="B115" s="48"/>
      <c r="D115" s="89"/>
      <c r="E115" s="9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s="33" customFormat="1" x14ac:dyDescent="0.2">
      <c r="B116" s="48"/>
      <c r="D116" s="89"/>
      <c r="E116" s="9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s="33" customFormat="1" x14ac:dyDescent="0.2">
      <c r="B117" s="48"/>
      <c r="D117" s="89"/>
      <c r="E117" s="9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s="33" customFormat="1" x14ac:dyDescent="0.2">
      <c r="B118" s="48"/>
      <c r="D118" s="89"/>
      <c r="E118" s="9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s="33" customFormat="1" x14ac:dyDescent="0.2">
      <c r="B119" s="48"/>
      <c r="D119" s="89"/>
      <c r="E119" s="9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s="33" customFormat="1" x14ac:dyDescent="0.2">
      <c r="B120" s="48"/>
      <c r="D120" s="89"/>
      <c r="E120" s="9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s="33" customFormat="1" x14ac:dyDescent="0.2">
      <c r="B121" s="48"/>
      <c r="D121" s="89"/>
      <c r="E121" s="9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s="33" customFormat="1" x14ac:dyDescent="0.2">
      <c r="B122" s="48"/>
      <c r="D122" s="89"/>
      <c r="E122" s="9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s="33" customFormat="1" x14ac:dyDescent="0.2">
      <c r="B123" s="48"/>
      <c r="D123" s="89"/>
      <c r="E123" s="9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s="33" customFormat="1" x14ac:dyDescent="0.2">
      <c r="B124" s="48"/>
      <c r="D124" s="89"/>
      <c r="E124" s="9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s="33" customFormat="1" x14ac:dyDescent="0.2">
      <c r="B125" s="48"/>
      <c r="D125" s="89"/>
      <c r="E125" s="9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s="33" customFormat="1" x14ac:dyDescent="0.2">
      <c r="B126" s="48"/>
      <c r="D126" s="89"/>
      <c r="E126" s="9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s="33" customFormat="1" x14ac:dyDescent="0.2">
      <c r="B127" s="48"/>
      <c r="D127" s="89"/>
      <c r="E127" s="9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s="33" customFormat="1" x14ac:dyDescent="0.2">
      <c r="B128" s="48"/>
      <c r="D128" s="89"/>
      <c r="E128" s="9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64" s="33" customFormat="1" x14ac:dyDescent="0.2">
      <c r="B129" s="48"/>
      <c r="D129" s="89"/>
      <c r="E129" s="9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64" s="33" customFormat="1" x14ac:dyDescent="0.2">
      <c r="B130" s="48"/>
      <c r="D130" s="89"/>
      <c r="E130" s="9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64" s="33" customFormat="1" x14ac:dyDescent="0.2">
      <c r="B131" s="48"/>
      <c r="D131" s="89"/>
      <c r="E131" s="9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64" s="33" customFormat="1" x14ac:dyDescent="0.2">
      <c r="B132" s="48"/>
      <c r="D132" s="89"/>
      <c r="E132" s="9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64" s="33" customFormat="1" x14ac:dyDescent="0.2">
      <c r="B133" s="48"/>
      <c r="D133" s="89"/>
      <c r="E133" s="9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64" s="33" customFormat="1" x14ac:dyDescent="0.2">
      <c r="B134" s="48"/>
      <c r="D134" s="89"/>
      <c r="E134" s="9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64" s="33" customFormat="1" x14ac:dyDescent="0.2">
      <c r="B135" s="48"/>
      <c r="D135" s="89"/>
      <c r="E135" s="9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64" s="33" customFormat="1" x14ac:dyDescent="0.2">
      <c r="B136" s="48"/>
      <c r="D136" s="89"/>
      <c r="E136" s="9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64" s="33" customFormat="1" x14ac:dyDescent="0.2">
      <c r="B137" s="48"/>
      <c r="D137" s="89"/>
      <c r="E137" s="9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64" s="33" customFormat="1" x14ac:dyDescent="0.2">
      <c r="B138" s="48"/>
      <c r="D138" s="89"/>
      <c r="E138" s="9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64" s="54" customFormat="1" x14ac:dyDescent="0.2">
      <c r="A139" s="33"/>
      <c r="B139" s="48"/>
      <c r="C139" s="33"/>
      <c r="D139" s="89"/>
      <c r="E139" s="90"/>
      <c r="F139" s="33"/>
      <c r="G139" s="33"/>
      <c r="H139" s="33"/>
      <c r="I139" s="33"/>
      <c r="J139" s="33"/>
      <c r="K139" s="33"/>
      <c r="L139" s="33"/>
      <c r="M139" s="3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1:64" s="54" customFormat="1" x14ac:dyDescent="0.2">
      <c r="B140" s="53"/>
      <c r="D140" s="91"/>
      <c r="E140" s="92"/>
      <c r="M140" s="3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1:64" s="54" customFormat="1" x14ac:dyDescent="0.2">
      <c r="B141" s="53"/>
      <c r="D141" s="91"/>
      <c r="E141" s="92"/>
      <c r="M141" s="3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s="54" customFormat="1" x14ac:dyDescent="0.2">
      <c r="D142" s="91"/>
      <c r="E142" s="92"/>
      <c r="M142" s="3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s="54" customFormat="1" x14ac:dyDescent="0.2">
      <c r="D143" s="91"/>
      <c r="E143" s="92"/>
      <c r="M143" s="3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s="54" customFormat="1" x14ac:dyDescent="0.2">
      <c r="D144" s="91"/>
      <c r="E144" s="92"/>
      <c r="M144" s="3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s="54" customFormat="1" x14ac:dyDescent="0.2">
      <c r="D145" s="91"/>
      <c r="E145" s="92"/>
      <c r="M145" s="3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s="54" customFormat="1" x14ac:dyDescent="0.2">
      <c r="D146" s="91"/>
      <c r="E146" s="92"/>
      <c r="M146" s="3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s="54" customFormat="1" x14ac:dyDescent="0.2">
      <c r="D147" s="91"/>
      <c r="E147" s="92"/>
      <c r="M147" s="3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s="54" customFormat="1" x14ac:dyDescent="0.2">
      <c r="D148" s="91"/>
      <c r="E148" s="92"/>
      <c r="M148" s="3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54" customFormat="1" x14ac:dyDescent="0.2">
      <c r="D149" s="91"/>
      <c r="E149" s="92"/>
      <c r="M149" s="3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s="54" customFormat="1" x14ac:dyDescent="0.2">
      <c r="D150" s="91"/>
      <c r="E150" s="92"/>
      <c r="M150" s="3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s="54" customFormat="1" x14ac:dyDescent="0.2">
      <c r="M151" s="3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s="33" customForma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64" s="33" customFormat="1" x14ac:dyDescent="0.2"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64" s="33" customFormat="1" x14ac:dyDescent="0.2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64" s="33" customFormat="1" x14ac:dyDescent="0.2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64" s="32" customForma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N156" s="7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3"/>
    </row>
    <row r="157" spans="1:64" s="32" customFormat="1" x14ac:dyDescent="0.2">
      <c r="N157" s="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3"/>
    </row>
    <row r="158" spans="1:64" s="32" customFormat="1" x14ac:dyDescent="0.2"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3"/>
    </row>
    <row r="159" spans="1:64" s="32" customFormat="1" x14ac:dyDescent="0.2"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3"/>
    </row>
    <row r="160" spans="1:64" s="32" customFormat="1" x14ac:dyDescent="0.2"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3"/>
    </row>
    <row r="161" spans="14:38" s="32" customFormat="1" x14ac:dyDescent="0.2"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3"/>
    </row>
    <row r="162" spans="14:38" s="32" customFormat="1" x14ac:dyDescent="0.2"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3"/>
    </row>
    <row r="163" spans="14:38" s="32" customFormat="1" x14ac:dyDescent="0.2"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3"/>
    </row>
    <row r="164" spans="14:38" s="32" customFormat="1" x14ac:dyDescent="0.2"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3"/>
    </row>
    <row r="165" spans="14:38" s="32" customFormat="1" x14ac:dyDescent="0.2"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3"/>
    </row>
    <row r="166" spans="14:38" s="32" customFormat="1" x14ac:dyDescent="0.2"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3"/>
    </row>
    <row r="167" spans="14:38" s="32" customFormat="1" x14ac:dyDescent="0.2"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3"/>
    </row>
    <row r="168" spans="14:38" s="32" customFormat="1" x14ac:dyDescent="0.2"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3"/>
    </row>
  </sheetData>
  <sortState xmlns:xlrd2="http://schemas.microsoft.com/office/spreadsheetml/2017/richdata2" ref="B15:K34">
    <sortCondition descending="1" ref="H15"/>
  </sortState>
  <mergeCells count="9">
    <mergeCell ref="A55:K55"/>
    <mergeCell ref="A56:K56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19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1">
    <tabColor rgb="FF002060"/>
  </sheetPr>
  <dimension ref="A1:AL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2"/>
    <col min="14" max="14" width="11.42578125" style="32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84" t="s">
        <v>40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7.25" customHeight="1" x14ac:dyDescent="0.2">
      <c r="A10" s="35"/>
      <c r="B10" s="36"/>
      <c r="C10" s="384" t="s">
        <v>177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7"/>
      <c r="N12" s="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106280</v>
      </c>
      <c r="D16" s="282">
        <f t="shared" si="0"/>
        <v>84899</v>
      </c>
      <c r="E16" s="282">
        <f t="shared" si="0"/>
        <v>31503</v>
      </c>
      <c r="F16" s="282">
        <f t="shared" si="0"/>
        <v>175211</v>
      </c>
      <c r="G16" s="292">
        <f t="shared" si="0"/>
        <v>214509</v>
      </c>
      <c r="H16" s="287">
        <f t="shared" si="0"/>
        <v>368248</v>
      </c>
      <c r="I16" s="294">
        <f>IF(OR(OR(H16=0,G16=0),H16=""),"",(H16/G16-1)*100)</f>
        <v>71.670186332508194</v>
      </c>
      <c r="J16" s="289">
        <f>IF(OR(OR(H16=0,G16=0),H16=""),"",H16/G16*100)</f>
        <v>171.67018633250819</v>
      </c>
      <c r="K16" s="289">
        <f>IF(OR(OR(F16=0,G16=0),G16=""),"",(G16/F16-1)*100)</f>
        <v>22.428957086027701</v>
      </c>
      <c r="L16" s="38"/>
      <c r="M16" s="47"/>
      <c r="O16" s="48"/>
      <c r="P16" s="48"/>
      <c r="Q16" s="48"/>
      <c r="R16" s="48"/>
      <c r="S16" s="48"/>
      <c r="T16" s="48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7049</v>
      </c>
      <c r="H17" s="296">
        <v>320</v>
      </c>
      <c r="I17" s="295">
        <v>-95.460348985671729</v>
      </c>
      <c r="J17" s="52">
        <v>4.5396510143282738</v>
      </c>
      <c r="K17" s="52" t="s">
        <v>6</v>
      </c>
      <c r="L17" s="38"/>
      <c r="M17" s="47"/>
      <c r="O17" s="48"/>
      <c r="P17" s="48"/>
      <c r="Q17" s="48"/>
      <c r="R17" s="48"/>
      <c r="S17" s="48"/>
      <c r="T17" s="4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23</v>
      </c>
      <c r="C18" s="50">
        <v>0</v>
      </c>
      <c r="D18" s="50">
        <v>0</v>
      </c>
      <c r="E18" s="50">
        <v>230</v>
      </c>
      <c r="F18" s="50">
        <v>882</v>
      </c>
      <c r="G18" s="293">
        <v>1118</v>
      </c>
      <c r="H18" s="296">
        <v>65093</v>
      </c>
      <c r="I18" s="295">
        <v>5722.2719141323796</v>
      </c>
      <c r="J18" s="52">
        <v>5822.2719141323796</v>
      </c>
      <c r="K18" s="52">
        <v>26.75736961451247</v>
      </c>
      <c r="L18" s="38"/>
      <c r="M18" s="47"/>
      <c r="O18" s="48"/>
      <c r="P18" s="48"/>
      <c r="Q18" s="48"/>
      <c r="R18" s="48"/>
      <c r="S18" s="48"/>
      <c r="T18" s="4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18</v>
      </c>
      <c r="C19" s="50">
        <v>48305</v>
      </c>
      <c r="D19" s="50">
        <v>2167</v>
      </c>
      <c r="E19" s="50">
        <v>0</v>
      </c>
      <c r="F19" s="50">
        <v>13551</v>
      </c>
      <c r="G19" s="293">
        <v>15357</v>
      </c>
      <c r="H19" s="296">
        <v>24443</v>
      </c>
      <c r="I19" s="295">
        <v>59.165201536758481</v>
      </c>
      <c r="J19" s="52">
        <v>159.16520153675847</v>
      </c>
      <c r="K19" s="52">
        <v>13.327429709984507</v>
      </c>
      <c r="L19" s="38"/>
      <c r="M19" s="47"/>
      <c r="O19" s="48"/>
      <c r="P19" s="48"/>
      <c r="Q19" s="48"/>
      <c r="R19" s="48"/>
      <c r="S19" s="48"/>
      <c r="T19" s="4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148</v>
      </c>
      <c r="H20" s="296">
        <v>240</v>
      </c>
      <c r="I20" s="295">
        <v>62.162162162162168</v>
      </c>
      <c r="J20" s="52">
        <v>162.16216216216216</v>
      </c>
      <c r="K20" s="52" t="s">
        <v>6</v>
      </c>
      <c r="L20" s="38"/>
      <c r="M20" s="47"/>
      <c r="O20" s="48"/>
      <c r="P20" s="48"/>
      <c r="Q20" s="48"/>
      <c r="R20" s="48"/>
      <c r="S20" s="48"/>
      <c r="T20" s="4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30</v>
      </c>
      <c r="C21" s="50">
        <v>11217</v>
      </c>
      <c r="D21" s="50">
        <v>2746</v>
      </c>
      <c r="E21" s="50">
        <v>0</v>
      </c>
      <c r="F21" s="50">
        <v>568</v>
      </c>
      <c r="G21" s="293">
        <v>21117</v>
      </c>
      <c r="H21" s="296">
        <v>49953</v>
      </c>
      <c r="I21" s="295">
        <v>136.55348771132262</v>
      </c>
      <c r="J21" s="52">
        <v>236.55348771132262</v>
      </c>
      <c r="K21" s="52">
        <v>3617.7816901408451</v>
      </c>
      <c r="L21" s="38"/>
      <c r="M21" s="47"/>
      <c r="O21" s="48"/>
      <c r="P21" s="48"/>
      <c r="Q21" s="48"/>
      <c r="R21" s="48"/>
      <c r="S21" s="48"/>
      <c r="T21" s="48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21</v>
      </c>
      <c r="C22" s="50">
        <v>596</v>
      </c>
      <c r="D22" s="50">
        <v>7308</v>
      </c>
      <c r="E22" s="50">
        <v>13093</v>
      </c>
      <c r="F22" s="50">
        <v>659</v>
      </c>
      <c r="G22" s="293">
        <v>2812</v>
      </c>
      <c r="H22" s="296">
        <v>20625</v>
      </c>
      <c r="I22" s="295">
        <v>633.46372688477959</v>
      </c>
      <c r="J22" s="52">
        <v>733.46372688477959</v>
      </c>
      <c r="K22" s="52">
        <v>326.70713201820939</v>
      </c>
      <c r="L22" s="38"/>
      <c r="M22" s="47"/>
      <c r="O22" s="48"/>
      <c r="P22" s="48"/>
      <c r="Q22" s="48"/>
      <c r="R22" s="48"/>
      <c r="S22" s="48"/>
      <c r="T22" s="48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20</v>
      </c>
      <c r="C23" s="50">
        <v>180</v>
      </c>
      <c r="D23" s="50">
        <v>0</v>
      </c>
      <c r="E23" s="50">
        <v>464</v>
      </c>
      <c r="F23" s="50">
        <v>25421</v>
      </c>
      <c r="G23" s="293">
        <v>30129</v>
      </c>
      <c r="H23" s="296">
        <v>27358</v>
      </c>
      <c r="I23" s="295">
        <v>-9.1971190547313171</v>
      </c>
      <c r="J23" s="52">
        <v>90.802880945268683</v>
      </c>
      <c r="K23" s="52">
        <v>18.520121159671142</v>
      </c>
      <c r="L23" s="38"/>
      <c r="M23" s="47"/>
      <c r="O23" s="48"/>
      <c r="P23" s="48"/>
      <c r="Q23" s="48"/>
      <c r="R23" s="48"/>
      <c r="S23" s="48"/>
      <c r="T23" s="48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19</v>
      </c>
      <c r="C24" s="50">
        <v>11556</v>
      </c>
      <c r="D24" s="50">
        <v>16693</v>
      </c>
      <c r="E24" s="50">
        <v>0</v>
      </c>
      <c r="F24" s="50">
        <v>33055</v>
      </c>
      <c r="G24" s="293">
        <v>69082</v>
      </c>
      <c r="H24" s="296">
        <v>36793</v>
      </c>
      <c r="I24" s="295">
        <v>-46.740105961031816</v>
      </c>
      <c r="J24" s="52">
        <v>53.259894038968184</v>
      </c>
      <c r="K24" s="52">
        <v>108.99107548026019</v>
      </c>
      <c r="L24" s="38"/>
      <c r="M24" s="47"/>
      <c r="O24" s="48"/>
      <c r="P24" s="48"/>
      <c r="Q24" s="48"/>
      <c r="R24" s="48"/>
      <c r="S24" s="48"/>
      <c r="T24" s="48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25</v>
      </c>
      <c r="C25" s="50">
        <v>750</v>
      </c>
      <c r="D25" s="50">
        <v>0</v>
      </c>
      <c r="E25" s="50">
        <v>14716</v>
      </c>
      <c r="F25" s="50">
        <v>13432</v>
      </c>
      <c r="G25" s="293">
        <v>7108</v>
      </c>
      <c r="H25" s="296">
        <v>0</v>
      </c>
      <c r="I25" s="295" t="s">
        <v>6</v>
      </c>
      <c r="J25" s="52" t="s">
        <v>6</v>
      </c>
      <c r="K25" s="52">
        <v>-47.081596188207264</v>
      </c>
      <c r="L25" s="38"/>
      <c r="M25" s="47"/>
      <c r="O25" s="48"/>
      <c r="P25" s="48"/>
      <c r="Q25" s="48"/>
      <c r="R25" s="48"/>
      <c r="S25" s="48"/>
      <c r="T25" s="48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27</v>
      </c>
      <c r="C26" s="50">
        <v>0</v>
      </c>
      <c r="D26" s="50">
        <v>0</v>
      </c>
      <c r="E26" s="50">
        <v>18</v>
      </c>
      <c r="F26" s="50">
        <v>23063</v>
      </c>
      <c r="G26" s="293">
        <v>222</v>
      </c>
      <c r="H26" s="296">
        <v>41658</v>
      </c>
      <c r="I26" s="295">
        <v>18664.864864864863</v>
      </c>
      <c r="J26" s="52">
        <v>18764.864864864863</v>
      </c>
      <c r="K26" s="52">
        <v>-99.037419242943244</v>
      </c>
      <c r="L26" s="38"/>
      <c r="M26" s="47"/>
      <c r="O26" s="48"/>
      <c r="P26" s="48"/>
      <c r="Q26" s="48"/>
      <c r="R26" s="48"/>
      <c r="S26" s="48"/>
      <c r="T26" s="48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29</v>
      </c>
      <c r="C27" s="50">
        <v>7639</v>
      </c>
      <c r="D27" s="50">
        <v>3459</v>
      </c>
      <c r="E27" s="50">
        <v>0</v>
      </c>
      <c r="F27" s="50">
        <v>19200</v>
      </c>
      <c r="G27" s="293">
        <v>3364</v>
      </c>
      <c r="H27" s="296">
        <v>3090</v>
      </c>
      <c r="I27" s="295">
        <v>-8.1450653983353156</v>
      </c>
      <c r="J27" s="52">
        <v>91.854934601664681</v>
      </c>
      <c r="K27" s="52">
        <v>-82.479166666666671</v>
      </c>
      <c r="L27" s="38"/>
      <c r="M27" s="47"/>
      <c r="O27" s="48"/>
      <c r="P27" s="48"/>
      <c r="Q27" s="48"/>
      <c r="R27" s="48"/>
      <c r="S27" s="48"/>
      <c r="T27" s="4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15</v>
      </c>
      <c r="C28" s="50">
        <v>527</v>
      </c>
      <c r="D28" s="50">
        <v>35374</v>
      </c>
      <c r="E28" s="50">
        <v>0</v>
      </c>
      <c r="F28" s="50">
        <v>8559</v>
      </c>
      <c r="G28" s="293">
        <v>23565</v>
      </c>
      <c r="H28" s="296">
        <v>19288</v>
      </c>
      <c r="I28" s="295">
        <v>-18.149798429874821</v>
      </c>
      <c r="J28" s="52">
        <v>81.850201570125179</v>
      </c>
      <c r="K28" s="52">
        <v>175.32422011917279</v>
      </c>
      <c r="L28" s="38"/>
      <c r="M28" s="47"/>
      <c r="O28" s="48"/>
      <c r="P28" s="48"/>
      <c r="Q28" s="48"/>
      <c r="R28" s="48"/>
      <c r="S28" s="48"/>
      <c r="T28" s="48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203</v>
      </c>
      <c r="C29" s="50">
        <v>1052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38"/>
      <c r="M29" s="47"/>
      <c r="O29" s="48"/>
      <c r="P29" s="48"/>
      <c r="Q29" s="48"/>
      <c r="R29" s="48"/>
      <c r="S29" s="48"/>
      <c r="T29" s="48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22</v>
      </c>
      <c r="C30" s="50">
        <v>2266</v>
      </c>
      <c r="D30" s="50">
        <v>110</v>
      </c>
      <c r="E30" s="50">
        <v>2817</v>
      </c>
      <c r="F30" s="50">
        <v>11316</v>
      </c>
      <c r="G30" s="293">
        <v>815</v>
      </c>
      <c r="H30" s="296">
        <v>37510</v>
      </c>
      <c r="I30" s="295">
        <v>4502.4539877300613</v>
      </c>
      <c r="J30" s="52">
        <v>4602.4539877300613</v>
      </c>
      <c r="K30" s="52">
        <v>-92.797808412866729</v>
      </c>
      <c r="L30" s="38"/>
      <c r="M30" s="47"/>
      <c r="O30" s="48"/>
      <c r="P30" s="48"/>
      <c r="Q30" s="48"/>
      <c r="R30" s="48"/>
      <c r="S30" s="48"/>
      <c r="T30" s="4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729</v>
      </c>
      <c r="I31" s="295" t="s">
        <v>6</v>
      </c>
      <c r="J31" s="52" t="s">
        <v>6</v>
      </c>
      <c r="K31" s="52" t="s">
        <v>6</v>
      </c>
      <c r="L31" s="38"/>
      <c r="M31" s="47"/>
      <c r="O31" s="48"/>
      <c r="P31" s="48"/>
      <c r="Q31" s="48"/>
      <c r="R31" s="48"/>
      <c r="S31" s="48"/>
      <c r="T31" s="48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17</v>
      </c>
      <c r="C32" s="50">
        <v>0</v>
      </c>
      <c r="D32" s="50">
        <v>80</v>
      </c>
      <c r="E32" s="50">
        <v>0</v>
      </c>
      <c r="F32" s="50">
        <v>0</v>
      </c>
      <c r="G32" s="293">
        <v>136</v>
      </c>
      <c r="H32" s="296">
        <v>1446</v>
      </c>
      <c r="I32" s="295">
        <v>963.23529411764707</v>
      </c>
      <c r="J32" s="52">
        <v>1063.2352941176471</v>
      </c>
      <c r="K32" s="52" t="s">
        <v>6</v>
      </c>
      <c r="L32" s="38"/>
      <c r="M32" s="47"/>
      <c r="O32" s="48"/>
      <c r="P32" s="48"/>
      <c r="Q32" s="48"/>
      <c r="R32" s="48"/>
      <c r="S32" s="48"/>
      <c r="T32" s="48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12</v>
      </c>
      <c r="C33" s="50">
        <v>335</v>
      </c>
      <c r="D33" s="50">
        <v>628</v>
      </c>
      <c r="E33" s="50">
        <v>165</v>
      </c>
      <c r="F33" s="50">
        <v>24756</v>
      </c>
      <c r="G33" s="293">
        <v>6487</v>
      </c>
      <c r="H33" s="296">
        <v>773</v>
      </c>
      <c r="I33" s="295">
        <v>-88.083860027747804</v>
      </c>
      <c r="J33" s="52">
        <v>11.916139972252196</v>
      </c>
      <c r="K33" s="52">
        <v>-73.796251413798672</v>
      </c>
      <c r="L33" s="38"/>
      <c r="O33" s="48"/>
      <c r="P33" s="48"/>
      <c r="Q33" s="48"/>
      <c r="R33" s="48"/>
      <c r="S33" s="48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9" t="s">
        <v>16</v>
      </c>
      <c r="C34" s="50">
        <v>11882</v>
      </c>
      <c r="D34" s="50">
        <v>9501</v>
      </c>
      <c r="E34" s="50">
        <v>0</v>
      </c>
      <c r="F34" s="50">
        <v>749</v>
      </c>
      <c r="G34" s="293">
        <v>25900</v>
      </c>
      <c r="H34" s="296">
        <v>21097</v>
      </c>
      <c r="I34" s="295">
        <v>-18.544401544401545</v>
      </c>
      <c r="J34" s="52">
        <v>81.455598455598448</v>
      </c>
      <c r="K34" s="52">
        <v>3357.9439252336451</v>
      </c>
      <c r="L34" s="38"/>
    </row>
    <row r="35" spans="1:38" ht="12.75" customHeight="1" x14ac:dyDescent="0.2">
      <c r="A35" s="35"/>
      <c r="B35" s="55" t="s">
        <v>212</v>
      </c>
      <c r="C35" s="50">
        <v>9975</v>
      </c>
      <c r="D35" s="50">
        <v>6833</v>
      </c>
      <c r="E35" s="50">
        <v>0</v>
      </c>
      <c r="F35" s="50">
        <v>0</v>
      </c>
      <c r="G35" s="293">
        <v>100</v>
      </c>
      <c r="H35" s="296">
        <v>17832</v>
      </c>
      <c r="I35" s="295">
        <v>17732</v>
      </c>
      <c r="J35" s="52">
        <v>17832</v>
      </c>
      <c r="K35" s="52" t="s">
        <v>6</v>
      </c>
      <c r="L35" s="38"/>
      <c r="M35" s="47"/>
      <c r="O35" s="48"/>
      <c r="P35" s="48"/>
      <c r="Q35" s="48"/>
      <c r="R35" s="48"/>
      <c r="S35" s="48"/>
      <c r="T35" s="48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38" ht="12.75" customHeight="1" x14ac:dyDescent="0.2">
      <c r="A37" s="35"/>
      <c r="B37" s="41" t="s">
        <v>3</v>
      </c>
      <c r="C37" s="59"/>
      <c r="D37" s="60">
        <f>IF(OR(OR(D16=0,C16=0),D16=""),"",(D16/C16-1)*100)</f>
        <v>-20.117613850207007</v>
      </c>
      <c r="E37" s="60">
        <f>IF(OR(OR(E16=0,D16=0),E16=""),"",(E16/D16-1)*100)</f>
        <v>-62.893555872271754</v>
      </c>
      <c r="F37" s="60">
        <f>IF(OR(OR(F16=0,E16=0),F16=""),"",(F16/E16-1)*100)</f>
        <v>456.17242802272801</v>
      </c>
      <c r="G37" s="60">
        <f>IF(OR(OR(G16=0,F16=0),G16=""),"",(G16/F16-1)*100)</f>
        <v>22.428957086027701</v>
      </c>
      <c r="H37" s="291">
        <f>IF(OR(OR(H16=0,G16=0),H16=""),"",(H16/G16-1)*100)</f>
        <v>71.670186332508194</v>
      </c>
      <c r="I37" s="62"/>
      <c r="J37" s="62"/>
      <c r="K37" s="62"/>
      <c r="L37" s="38"/>
    </row>
    <row r="38" spans="1:38" s="104" customFormat="1" ht="12.75" customHeight="1" x14ac:dyDescent="0.2">
      <c r="A38" s="100"/>
      <c r="B38" s="101"/>
      <c r="C38" s="64"/>
      <c r="D38" s="64"/>
      <c r="E38" s="64"/>
      <c r="F38" s="64"/>
      <c r="G38" s="64"/>
      <c r="H38" s="64"/>
      <c r="I38" s="62"/>
      <c r="J38" s="62"/>
      <c r="K38" s="62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</row>
    <row r="39" spans="1:38" s="63" customFormat="1" ht="12.75" customHeight="1" x14ac:dyDescent="0.2">
      <c r="A39" s="1"/>
      <c r="B39" s="44" t="s">
        <v>68</v>
      </c>
      <c r="C39" s="282">
        <f t="shared" ref="C39:H39" si="1">SUM(C40:C51)</f>
        <v>180932</v>
      </c>
      <c r="D39" s="282">
        <f t="shared" si="1"/>
        <v>250810</v>
      </c>
      <c r="E39" s="282">
        <f t="shared" si="1"/>
        <v>65324</v>
      </c>
      <c r="F39" s="282">
        <f t="shared" si="1"/>
        <v>175425</v>
      </c>
      <c r="G39" s="292">
        <f t="shared" si="1"/>
        <v>156390</v>
      </c>
      <c r="H39" s="287">
        <f t="shared" si="1"/>
        <v>232974</v>
      </c>
      <c r="I39" s="294">
        <f>IF(OR(OR(H39=0,G39=0),H39=""),"",(H39/G39-1)*100)</f>
        <v>48.969882984845569</v>
      </c>
      <c r="J39" s="289">
        <f>IF(OR(OR(H39=0,G39=0),H39=""),"",H39/G39*100)</f>
        <v>148.96988298484558</v>
      </c>
      <c r="K39" s="289">
        <f>IF(OR(OR(F39=0,G39=0),G39=""),"",(G39/F39-1)*100)</f>
        <v>-10.85079093629756</v>
      </c>
      <c r="L39" s="65"/>
      <c r="M39" s="66"/>
      <c r="N39" s="66"/>
      <c r="O39" s="66"/>
      <c r="P39" s="66"/>
      <c r="Q39" s="66"/>
      <c r="R39" s="67"/>
      <c r="S39" s="67"/>
      <c r="T39" s="67"/>
      <c r="U39" s="67"/>
      <c r="V39" s="68"/>
      <c r="W39" s="68"/>
      <c r="X39" s="69"/>
      <c r="Y39" s="69"/>
      <c r="Z39" s="69"/>
      <c r="AA39" s="69"/>
    </row>
    <row r="40" spans="1:38" s="104" customFormat="1" ht="12.75" customHeight="1" x14ac:dyDescent="0.2">
      <c r="A40" s="100"/>
      <c r="B40" s="219" t="s">
        <v>55</v>
      </c>
      <c r="C40" s="50">
        <v>533</v>
      </c>
      <c r="D40" s="50">
        <v>0</v>
      </c>
      <c r="E40" s="50">
        <v>0</v>
      </c>
      <c r="F40" s="50">
        <v>4071</v>
      </c>
      <c r="G40" s="293">
        <v>5641</v>
      </c>
      <c r="H40" s="296">
        <v>355</v>
      </c>
      <c r="I40" s="295">
        <v>-93.706789576316254</v>
      </c>
      <c r="J40" s="52">
        <v>6.2932104236837443</v>
      </c>
      <c r="K40" s="52">
        <v>38.565463031196259</v>
      </c>
      <c r="L40" s="102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s="104" customFormat="1" ht="12.75" customHeight="1" x14ac:dyDescent="0.2">
      <c r="A41" s="100"/>
      <c r="B41" s="219" t="s">
        <v>56</v>
      </c>
      <c r="C41" s="50">
        <v>52</v>
      </c>
      <c r="D41" s="50">
        <v>122</v>
      </c>
      <c r="E41" s="50">
        <v>0</v>
      </c>
      <c r="F41" s="50">
        <v>41292</v>
      </c>
      <c r="G41" s="293">
        <v>636</v>
      </c>
      <c r="H41" s="296">
        <v>33382</v>
      </c>
      <c r="I41" s="295">
        <v>5148.7421383647797</v>
      </c>
      <c r="J41" s="52">
        <v>5248.7421383647797</v>
      </c>
      <c r="K41" s="52">
        <v>-98.459750072653293</v>
      </c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s="104" customFormat="1" ht="12.75" customHeight="1" x14ac:dyDescent="0.2">
      <c r="A42" s="100"/>
      <c r="B42" s="219" t="s">
        <v>57</v>
      </c>
      <c r="C42" s="50">
        <v>0</v>
      </c>
      <c r="D42" s="50">
        <v>0</v>
      </c>
      <c r="E42" s="50">
        <v>0</v>
      </c>
      <c r="F42" s="50">
        <v>0</v>
      </c>
      <c r="G42" s="293">
        <v>0</v>
      </c>
      <c r="H42" s="296">
        <v>239</v>
      </c>
      <c r="I42" s="295" t="s">
        <v>6</v>
      </c>
      <c r="J42" s="52" t="s">
        <v>6</v>
      </c>
      <c r="K42" s="52" t="s">
        <v>6</v>
      </c>
      <c r="L42" s="102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</row>
    <row r="43" spans="1:38" s="104" customFormat="1" ht="12.75" customHeight="1" x14ac:dyDescent="0.2">
      <c r="A43" s="100"/>
      <c r="B43" s="219" t="s">
        <v>58</v>
      </c>
      <c r="C43" s="50">
        <v>8405</v>
      </c>
      <c r="D43" s="50">
        <v>8884</v>
      </c>
      <c r="E43" s="50">
        <v>6600</v>
      </c>
      <c r="F43" s="50">
        <v>56</v>
      </c>
      <c r="G43" s="293">
        <v>0</v>
      </c>
      <c r="H43" s="296">
        <v>1282</v>
      </c>
      <c r="I43" s="295" t="s">
        <v>6</v>
      </c>
      <c r="J43" s="52" t="s">
        <v>6</v>
      </c>
      <c r="K43" s="52" t="s">
        <v>6</v>
      </c>
      <c r="L43" s="10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s="104" customFormat="1" ht="12.75" customHeight="1" x14ac:dyDescent="0.2">
      <c r="A44" s="100"/>
      <c r="B44" s="219" t="s">
        <v>59</v>
      </c>
      <c r="C44" s="50">
        <v>859</v>
      </c>
      <c r="D44" s="50">
        <v>1944</v>
      </c>
      <c r="E44" s="50">
        <v>70</v>
      </c>
      <c r="F44" s="50">
        <v>2064</v>
      </c>
      <c r="G44" s="293">
        <v>15439</v>
      </c>
      <c r="H44" s="296">
        <v>266</v>
      </c>
      <c r="I44" s="295">
        <v>-98.277090485135048</v>
      </c>
      <c r="J44" s="52">
        <v>1.7229095148649523</v>
      </c>
      <c r="K44" s="52">
        <v>648.01356589147292</v>
      </c>
      <c r="L44" s="102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5" spans="1:38" s="104" customFormat="1" ht="12.75" customHeight="1" x14ac:dyDescent="0.2">
      <c r="A45" s="100"/>
      <c r="B45" s="219" t="s">
        <v>60</v>
      </c>
      <c r="C45" s="50">
        <v>3650</v>
      </c>
      <c r="D45" s="50">
        <v>530</v>
      </c>
      <c r="E45" s="50">
        <v>0</v>
      </c>
      <c r="F45" s="50">
        <v>240</v>
      </c>
      <c r="G45" s="293">
        <v>3384</v>
      </c>
      <c r="H45" s="296">
        <v>3122</v>
      </c>
      <c r="I45" s="295">
        <v>-7.7423167848699741</v>
      </c>
      <c r="J45" s="52">
        <v>92.257683215130029</v>
      </c>
      <c r="K45" s="52">
        <v>1310</v>
      </c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s="104" customFormat="1" ht="12.75" customHeight="1" x14ac:dyDescent="0.2">
      <c r="A46" s="100"/>
      <c r="B46" s="219" t="s">
        <v>61</v>
      </c>
      <c r="C46" s="50">
        <v>50</v>
      </c>
      <c r="D46" s="50">
        <v>0</v>
      </c>
      <c r="E46" s="50">
        <v>0</v>
      </c>
      <c r="F46" s="50">
        <v>1370</v>
      </c>
      <c r="G46" s="293">
        <v>0</v>
      </c>
      <c r="H46" s="296">
        <v>8412</v>
      </c>
      <c r="I46" s="295" t="s">
        <v>6</v>
      </c>
      <c r="J46" s="52" t="s">
        <v>6</v>
      </c>
      <c r="K46" s="52" t="s">
        <v>6</v>
      </c>
      <c r="L46" s="102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38" s="104" customFormat="1" ht="12.75" customHeight="1" x14ac:dyDescent="0.2">
      <c r="A47" s="100"/>
      <c r="B47" s="219" t="s">
        <v>62</v>
      </c>
      <c r="C47" s="50">
        <v>21762</v>
      </c>
      <c r="D47" s="50">
        <v>72903</v>
      </c>
      <c r="E47" s="50">
        <v>39897</v>
      </c>
      <c r="F47" s="50">
        <v>13196</v>
      </c>
      <c r="G47" s="293">
        <v>58280</v>
      </c>
      <c r="H47" s="296">
        <v>73350</v>
      </c>
      <c r="I47" s="295">
        <v>25.857927247769386</v>
      </c>
      <c r="J47" s="52">
        <v>125.85792724776938</v>
      </c>
      <c r="K47" s="52">
        <v>341.64898454076996</v>
      </c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:38" s="104" customFormat="1" ht="12.75" customHeight="1" x14ac:dyDescent="0.2">
      <c r="A48" s="100"/>
      <c r="B48" s="219" t="s">
        <v>63</v>
      </c>
      <c r="C48" s="50">
        <v>124</v>
      </c>
      <c r="D48" s="50">
        <v>26196</v>
      </c>
      <c r="E48" s="50">
        <v>0</v>
      </c>
      <c r="F48" s="50">
        <v>58</v>
      </c>
      <c r="G48" s="293">
        <v>30750</v>
      </c>
      <c r="H48" s="296">
        <v>19931</v>
      </c>
      <c r="I48" s="295">
        <v>-35.183739837398377</v>
      </c>
      <c r="J48" s="52">
        <v>64.816260162601623</v>
      </c>
      <c r="K48" s="52">
        <v>52917.241379310348</v>
      </c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27" s="63" customFormat="1" ht="12.75" customHeight="1" x14ac:dyDescent="0.2">
      <c r="A49" s="1"/>
      <c r="B49" s="219" t="s">
        <v>64</v>
      </c>
      <c r="C49" s="50">
        <v>131461</v>
      </c>
      <c r="D49" s="50">
        <v>116301</v>
      </c>
      <c r="E49" s="50">
        <v>18757</v>
      </c>
      <c r="F49" s="50">
        <v>62297</v>
      </c>
      <c r="G49" s="293">
        <v>5076</v>
      </c>
      <c r="H49" s="296">
        <v>41110</v>
      </c>
      <c r="I49" s="295">
        <v>709.88967691095354</v>
      </c>
      <c r="J49" s="52">
        <v>809.88967691095354</v>
      </c>
      <c r="K49" s="52">
        <v>-91.851935085156583</v>
      </c>
      <c r="L49" s="65"/>
      <c r="M49" s="66"/>
      <c r="N49" s="66"/>
      <c r="O49" s="66"/>
      <c r="P49" s="66"/>
      <c r="Q49" s="66"/>
      <c r="R49" s="67"/>
      <c r="S49" s="67"/>
      <c r="T49" s="67"/>
      <c r="U49" s="67"/>
      <c r="V49" s="68"/>
      <c r="W49" s="68"/>
      <c r="X49" s="69"/>
      <c r="Y49" s="69"/>
      <c r="Z49" s="69"/>
      <c r="AA49" s="69"/>
    </row>
    <row r="50" spans="1:27" s="63" customFormat="1" ht="12.75" customHeight="1" x14ac:dyDescent="0.2">
      <c r="A50" s="1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5600</v>
      </c>
      <c r="I50" s="295" t="s">
        <v>6</v>
      </c>
      <c r="J50" s="52" t="s">
        <v>6</v>
      </c>
      <c r="K50" s="52" t="s">
        <v>6</v>
      </c>
      <c r="L50" s="65"/>
      <c r="M50" s="66"/>
      <c r="N50" s="66"/>
      <c r="O50" s="66"/>
      <c r="P50" s="66"/>
      <c r="Q50" s="66"/>
      <c r="R50" s="67"/>
      <c r="S50" s="67"/>
      <c r="T50" s="67"/>
      <c r="U50" s="67"/>
      <c r="V50" s="68"/>
      <c r="W50" s="68"/>
      <c r="X50" s="69"/>
      <c r="Y50" s="69"/>
      <c r="Z50" s="69"/>
      <c r="AA50" s="69"/>
    </row>
    <row r="51" spans="1:27" s="63" customFormat="1" ht="12.75" customHeight="1" x14ac:dyDescent="0.2">
      <c r="A51" s="1"/>
      <c r="B51" s="219" t="s">
        <v>66</v>
      </c>
      <c r="C51" s="50">
        <v>14036</v>
      </c>
      <c r="D51" s="50">
        <v>23930</v>
      </c>
      <c r="E51" s="50">
        <v>0</v>
      </c>
      <c r="F51" s="50">
        <v>50781</v>
      </c>
      <c r="G51" s="293">
        <v>37184</v>
      </c>
      <c r="H51" s="296">
        <v>45925</v>
      </c>
      <c r="I51" s="295">
        <v>23.50742254733218</v>
      </c>
      <c r="J51" s="52">
        <v>123.50742254733218</v>
      </c>
      <c r="K51" s="52">
        <v>-26.775762588369666</v>
      </c>
      <c r="L51" s="65"/>
      <c r="M51" s="66"/>
      <c r="N51" s="66"/>
      <c r="O51" s="66"/>
      <c r="P51" s="66"/>
      <c r="Q51" s="66"/>
      <c r="R51" s="67"/>
      <c r="S51" s="67"/>
      <c r="T51" s="67"/>
      <c r="U51" s="67"/>
      <c r="V51" s="68"/>
      <c r="W51" s="68"/>
      <c r="X51" s="69"/>
      <c r="Y51" s="69"/>
      <c r="Z51" s="69"/>
      <c r="AA51" s="69"/>
    </row>
    <row r="52" spans="1:27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M52" s="66"/>
      <c r="N52" s="66"/>
      <c r="O52" s="66"/>
      <c r="P52" s="66"/>
      <c r="Q52" s="66"/>
      <c r="R52" s="67"/>
      <c r="S52" s="67"/>
      <c r="T52" s="67"/>
      <c r="U52" s="67"/>
      <c r="V52" s="68"/>
      <c r="W52" s="68"/>
      <c r="X52" s="69"/>
      <c r="Y52" s="69"/>
      <c r="Z52" s="69"/>
      <c r="AA52" s="69"/>
    </row>
    <row r="53" spans="1:27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38.621139433599375</v>
      </c>
      <c r="E53" s="60">
        <f>IF(OR(OR(E39=0,D39=0),E39=""),"",(E39/D39-1)*100)</f>
        <v>-73.954786491766683</v>
      </c>
      <c r="F53" s="60">
        <f>IF(OR(OR(F39=0,E39=0),F39=""),"",(F39/E39-1)*100)</f>
        <v>168.54601677790706</v>
      </c>
      <c r="G53" s="60">
        <f>IF(OR(OR(G39=0,F39=0),G39=""),"",(G39/F39-1)*100)</f>
        <v>-10.85079093629756</v>
      </c>
      <c r="H53" s="297">
        <f>IF(OR(OR(H39=0,G39=0),H39=""),"",(H39/G39-1)*100)</f>
        <v>48.969882984845569</v>
      </c>
      <c r="I53" s="72"/>
      <c r="J53" s="72"/>
      <c r="L53" s="65"/>
      <c r="M53" s="66"/>
      <c r="N53" s="66"/>
      <c r="O53" s="66"/>
      <c r="P53" s="66"/>
      <c r="Q53" s="66"/>
      <c r="R53" s="67"/>
      <c r="S53" s="67"/>
      <c r="T53" s="67"/>
      <c r="U53" s="67"/>
      <c r="V53" s="68"/>
      <c r="W53" s="68"/>
      <c r="X53" s="69"/>
      <c r="Y53" s="69"/>
      <c r="Z53" s="69"/>
      <c r="AA53" s="69"/>
    </row>
    <row r="54" spans="1:27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M54" s="66"/>
      <c r="N54" s="66"/>
      <c r="O54" s="66"/>
      <c r="P54" s="66"/>
      <c r="Q54" s="66"/>
      <c r="R54" s="67"/>
      <c r="S54" s="67"/>
      <c r="T54" s="67"/>
      <c r="U54" s="67"/>
      <c r="V54" s="68"/>
      <c r="W54" s="68"/>
      <c r="X54" s="69"/>
      <c r="Y54" s="69"/>
      <c r="Z54" s="69"/>
      <c r="AA54" s="69"/>
    </row>
    <row r="55" spans="1:27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M55" s="66"/>
      <c r="N55" s="66"/>
      <c r="O55" s="66"/>
      <c r="P55" s="66"/>
      <c r="Q55" s="66"/>
      <c r="R55" s="67"/>
      <c r="S55" s="67"/>
      <c r="T55" s="67"/>
      <c r="U55" s="67"/>
      <c r="V55" s="68"/>
      <c r="W55" s="68"/>
      <c r="X55" s="69"/>
      <c r="Y55" s="69"/>
      <c r="Z55" s="69"/>
      <c r="AA55" s="69"/>
    </row>
    <row r="56" spans="1:27" s="63" customFormat="1" x14ac:dyDescent="0.2">
      <c r="A56" s="247" t="s">
        <v>163</v>
      </c>
      <c r="C56" s="70"/>
      <c r="D56" s="70"/>
      <c r="E56" s="70"/>
      <c r="F56" s="71"/>
      <c r="G56" s="71"/>
      <c r="H56" s="71"/>
      <c r="I56" s="72"/>
      <c r="J56" s="72"/>
      <c r="L56" s="65"/>
      <c r="M56" s="66"/>
      <c r="N56" s="66"/>
      <c r="O56" s="66"/>
      <c r="P56" s="66"/>
      <c r="Q56" s="66"/>
      <c r="R56" s="67"/>
      <c r="S56" s="67"/>
      <c r="T56" s="67"/>
      <c r="U56" s="67"/>
      <c r="V56" s="68"/>
      <c r="W56" s="68"/>
      <c r="X56" s="69"/>
      <c r="Y56" s="69"/>
      <c r="Z56" s="69"/>
      <c r="AA56" s="69"/>
    </row>
    <row r="57" spans="1:27" s="63" customFormat="1" x14ac:dyDescent="0.25">
      <c r="A57" s="402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  <c r="M57" s="66"/>
      <c r="N57" s="66"/>
      <c r="O57" s="66"/>
      <c r="P57" s="66"/>
      <c r="Q57" s="66"/>
      <c r="R57" s="67"/>
      <c r="S57" s="67"/>
      <c r="T57" s="67"/>
      <c r="U57" s="67"/>
      <c r="V57" s="68"/>
      <c r="W57" s="68"/>
      <c r="X57" s="69"/>
      <c r="Y57" s="69"/>
      <c r="Z57" s="69"/>
      <c r="AA57" s="69"/>
    </row>
    <row r="58" spans="1:27" s="63" customFormat="1" ht="23.25" customHeight="1" x14ac:dyDescent="0.25">
      <c r="A58" s="402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M58" s="66"/>
      <c r="N58" s="66"/>
      <c r="O58" s="66"/>
      <c r="P58" s="66"/>
      <c r="Q58" s="66"/>
      <c r="R58" s="67"/>
      <c r="S58" s="67"/>
      <c r="T58" s="67"/>
      <c r="U58" s="67"/>
      <c r="V58" s="68"/>
      <c r="W58" s="68"/>
      <c r="X58" s="69"/>
      <c r="Y58" s="69"/>
      <c r="Z58" s="69"/>
      <c r="AA58" s="69"/>
    </row>
    <row r="59" spans="1:27" s="63" customFormat="1" x14ac:dyDescent="0.2">
      <c r="A59" s="254" t="s">
        <v>205</v>
      </c>
      <c r="C59" s="70"/>
      <c r="D59" s="70"/>
      <c r="E59" s="70"/>
      <c r="F59" s="71"/>
      <c r="G59" s="71"/>
      <c r="H59" s="71"/>
      <c r="I59" s="72"/>
      <c r="J59" s="72"/>
      <c r="L59" s="65"/>
      <c r="M59" s="66"/>
      <c r="N59" s="66"/>
      <c r="O59" s="66"/>
      <c r="P59" s="66"/>
      <c r="Q59" s="66"/>
      <c r="R59" s="67"/>
      <c r="S59" s="67"/>
      <c r="T59" s="67"/>
      <c r="U59" s="67"/>
      <c r="V59" s="68"/>
      <c r="W59" s="68"/>
      <c r="X59" s="69"/>
      <c r="Y59" s="69"/>
      <c r="Z59" s="69"/>
      <c r="AA59" s="69"/>
    </row>
    <row r="60" spans="1:27" s="63" customFormat="1" x14ac:dyDescent="0.2">
      <c r="A60" s="254" t="s">
        <v>99</v>
      </c>
      <c r="C60" s="70"/>
      <c r="D60" s="70"/>
      <c r="E60" s="70"/>
      <c r="F60" s="71"/>
      <c r="G60" s="71"/>
      <c r="H60" s="71"/>
      <c r="I60" s="72"/>
      <c r="J60" s="72"/>
      <c r="L60" s="65"/>
      <c r="M60" s="66"/>
      <c r="N60" s="66"/>
      <c r="O60" s="66"/>
      <c r="P60" s="66"/>
      <c r="Q60" s="66"/>
      <c r="R60" s="67"/>
      <c r="S60" s="67"/>
      <c r="T60" s="67"/>
      <c r="U60" s="67"/>
      <c r="V60" s="68"/>
      <c r="W60" s="68"/>
      <c r="X60" s="69"/>
      <c r="Y60" s="69"/>
      <c r="Z60" s="69"/>
      <c r="AA60" s="69"/>
    </row>
    <row r="61" spans="1:27" s="63" customFormat="1" x14ac:dyDescent="0.2">
      <c r="A61" s="254" t="s">
        <v>100</v>
      </c>
      <c r="C61" s="70"/>
      <c r="D61" s="70"/>
      <c r="E61" s="70"/>
      <c r="F61" s="71"/>
      <c r="G61" s="71"/>
      <c r="H61" s="71"/>
      <c r="I61" s="72"/>
      <c r="J61" s="72"/>
      <c r="L61" s="65"/>
      <c r="M61" s="66"/>
      <c r="N61" s="66"/>
      <c r="O61" s="66"/>
      <c r="P61" s="66"/>
      <c r="Q61" s="66"/>
      <c r="R61" s="67"/>
      <c r="S61" s="67"/>
      <c r="T61" s="67"/>
      <c r="U61" s="67"/>
      <c r="V61" s="68"/>
      <c r="W61" s="68"/>
      <c r="X61" s="69"/>
      <c r="Y61" s="69"/>
      <c r="Z61" s="69"/>
      <c r="AA61" s="69"/>
    </row>
    <row r="62" spans="1:27" s="66" customFormat="1" x14ac:dyDescent="0.25">
      <c r="A62" s="252" t="s">
        <v>182</v>
      </c>
      <c r="B62" s="75"/>
      <c r="C62" s="75"/>
      <c r="D62" s="75"/>
      <c r="E62" s="75"/>
      <c r="F62" s="76"/>
      <c r="G62" s="76"/>
      <c r="H62" s="76"/>
      <c r="I62" s="77"/>
      <c r="J62" s="77"/>
      <c r="K62" s="78"/>
      <c r="L62" s="79"/>
    </row>
    <row r="63" spans="1:27" s="66" customFormat="1" x14ac:dyDescent="0.25">
      <c r="A63" s="96"/>
      <c r="C63" s="97"/>
      <c r="D63" s="97"/>
      <c r="E63" s="97"/>
      <c r="F63" s="98"/>
      <c r="G63" s="98"/>
      <c r="H63" s="98"/>
      <c r="I63" s="99"/>
      <c r="J63" s="99"/>
    </row>
    <row r="64" spans="1:27" s="63" customFormat="1" x14ac:dyDescent="0.25">
      <c r="A64" s="80"/>
      <c r="C64" s="81"/>
      <c r="D64" s="81"/>
      <c r="E64" s="81"/>
      <c r="F64" s="81"/>
      <c r="G64" s="81"/>
    </row>
    <row r="65" spans="1:12" s="63" customFormat="1" x14ac:dyDescent="0.25">
      <c r="C65" s="82"/>
      <c r="D65" s="81"/>
      <c r="E65" s="81"/>
      <c r="F65" s="81"/>
      <c r="G65" s="81"/>
    </row>
    <row r="66" spans="1:12" s="63" customFormat="1" x14ac:dyDescent="0.25">
      <c r="C66" s="82"/>
    </row>
    <row r="67" spans="1:12" s="63" customFormat="1" x14ac:dyDescent="0.25">
      <c r="B67" s="81"/>
      <c r="C67" s="82"/>
    </row>
    <row r="68" spans="1:12" s="63" customFormat="1" x14ac:dyDescent="0.25">
      <c r="B68" s="81"/>
      <c r="C68" s="82"/>
      <c r="D68" s="81"/>
      <c r="E68" s="81"/>
      <c r="F68" s="81"/>
      <c r="G68" s="81"/>
      <c r="H68" s="81"/>
    </row>
    <row r="69" spans="1:12" s="3" customFormat="1" x14ac:dyDescent="0.2">
      <c r="A69" s="63"/>
      <c r="B69" s="81"/>
      <c r="C69" s="82"/>
      <c r="D69" s="81"/>
      <c r="E69" s="81"/>
      <c r="F69" s="81"/>
      <c r="G69" s="81"/>
      <c r="H69" s="81"/>
      <c r="I69" s="63"/>
      <c r="J69" s="63"/>
      <c r="K69" s="63"/>
      <c r="L69" s="6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</row>
    <row r="74" spans="1:12" s="3" customFormat="1" x14ac:dyDescent="0.2">
      <c r="B74" s="81"/>
      <c r="C74" s="82"/>
      <c r="D74" s="83"/>
    </row>
    <row r="75" spans="1:12" s="3" customFormat="1" x14ac:dyDescent="0.2">
      <c r="B75" s="81"/>
      <c r="C75" s="82"/>
      <c r="D75" s="83"/>
    </row>
    <row r="76" spans="1:12" s="3" customFormat="1" x14ac:dyDescent="0.2">
      <c r="B76" s="81"/>
      <c r="C76" s="82"/>
      <c r="D76" s="83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5" s="3" customFormat="1" x14ac:dyDescent="0.2">
      <c r="B81" s="81"/>
      <c r="C81" s="82"/>
      <c r="D81" s="83"/>
      <c r="E81" s="84"/>
    </row>
    <row r="82" spans="2:5" s="3" customFormat="1" x14ac:dyDescent="0.2">
      <c r="B82" s="81"/>
      <c r="C82" s="82"/>
      <c r="D82" s="83"/>
      <c r="E82" s="84"/>
    </row>
    <row r="83" spans="2:5" s="3" customFormat="1" x14ac:dyDescent="0.2">
      <c r="B83" s="81"/>
      <c r="C83" s="82"/>
      <c r="D83" s="83"/>
      <c r="E83" s="84"/>
    </row>
    <row r="84" spans="2:5" s="3" customFormat="1" x14ac:dyDescent="0.2">
      <c r="B84" s="81"/>
      <c r="C84" s="82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5"/>
      <c r="C92" s="86"/>
      <c r="D92" s="83"/>
      <c r="E92" s="84"/>
    </row>
    <row r="93" spans="2:5" s="3" customFormat="1" x14ac:dyDescent="0.2">
      <c r="B93" s="85"/>
      <c r="C93" s="86"/>
      <c r="D93" s="83"/>
      <c r="E93" s="84"/>
    </row>
    <row r="94" spans="2:5" s="3" customFormat="1" x14ac:dyDescent="0.2">
      <c r="B94" s="85"/>
      <c r="C94" s="86"/>
      <c r="D94" s="83"/>
      <c r="E94" s="84"/>
    </row>
    <row r="95" spans="2:5" s="3" customFormat="1" x14ac:dyDescent="0.2">
      <c r="B95" s="83"/>
      <c r="C95" s="86"/>
      <c r="D95" s="83"/>
      <c r="E95" s="84"/>
    </row>
    <row r="96" spans="2:5" s="3" customFormat="1" x14ac:dyDescent="0.2">
      <c r="B96" s="83"/>
      <c r="C96" s="86"/>
      <c r="D96" s="83"/>
      <c r="E96" s="84"/>
    </row>
    <row r="97" spans="2:5" s="3" customFormat="1" x14ac:dyDescent="0.2">
      <c r="B97" s="83"/>
      <c r="C97" s="86"/>
      <c r="D97" s="83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3" customFormat="1" x14ac:dyDescent="0.2">
      <c r="B117" s="48"/>
      <c r="D117" s="89"/>
      <c r="E117" s="90"/>
    </row>
    <row r="118" spans="2:5" s="33" customFormat="1" x14ac:dyDescent="0.2">
      <c r="B118" s="48"/>
      <c r="D118" s="89"/>
      <c r="E118" s="90"/>
    </row>
    <row r="119" spans="2:5" s="33" customFormat="1" x14ac:dyDescent="0.2">
      <c r="B119" s="48"/>
      <c r="D119" s="89"/>
      <c r="E119" s="90"/>
    </row>
    <row r="120" spans="2:5" s="33" customFormat="1" x14ac:dyDescent="0.2">
      <c r="B120" s="48"/>
      <c r="D120" s="89"/>
      <c r="E120" s="90"/>
    </row>
    <row r="121" spans="2:5" s="33" customFormat="1" x14ac:dyDescent="0.2">
      <c r="B121" s="48"/>
      <c r="D121" s="89"/>
      <c r="E121" s="90"/>
    </row>
    <row r="122" spans="2:5" s="33" customFormat="1" x14ac:dyDescent="0.2">
      <c r="B122" s="48"/>
      <c r="D122" s="89"/>
      <c r="E122" s="90"/>
    </row>
    <row r="123" spans="2:5" s="33" customFormat="1" x14ac:dyDescent="0.2">
      <c r="B123" s="48"/>
      <c r="D123" s="89"/>
      <c r="E123" s="90"/>
    </row>
    <row r="124" spans="2:5" s="33" customFormat="1" x14ac:dyDescent="0.2">
      <c r="B124" s="48"/>
      <c r="D124" s="89"/>
      <c r="E124" s="90"/>
    </row>
    <row r="125" spans="2:5" s="33" customFormat="1" x14ac:dyDescent="0.2">
      <c r="B125" s="48"/>
      <c r="D125" s="89"/>
      <c r="E125" s="90"/>
    </row>
    <row r="126" spans="2:5" s="33" customFormat="1" x14ac:dyDescent="0.2">
      <c r="B126" s="48"/>
      <c r="D126" s="89"/>
      <c r="E126" s="90"/>
    </row>
    <row r="127" spans="2:5" s="33" customFormat="1" x14ac:dyDescent="0.2">
      <c r="B127" s="48"/>
      <c r="D127" s="89"/>
      <c r="E127" s="90"/>
    </row>
    <row r="128" spans="2:5" s="33" customFormat="1" x14ac:dyDescent="0.2">
      <c r="B128" s="48"/>
      <c r="D128" s="89"/>
      <c r="E128" s="90"/>
    </row>
    <row r="129" spans="1:38" s="33" customFormat="1" x14ac:dyDescent="0.2">
      <c r="B129" s="48"/>
      <c r="D129" s="89"/>
      <c r="E129" s="90"/>
    </row>
    <row r="130" spans="1:38" s="33" customFormat="1" x14ac:dyDescent="0.2">
      <c r="B130" s="48"/>
      <c r="D130" s="89"/>
      <c r="E130" s="90"/>
    </row>
    <row r="131" spans="1:38" s="33" customFormat="1" x14ac:dyDescent="0.2">
      <c r="B131" s="48"/>
      <c r="D131" s="89"/>
      <c r="E131" s="90"/>
    </row>
    <row r="132" spans="1:38" s="33" customFormat="1" x14ac:dyDescent="0.2">
      <c r="B132" s="48"/>
      <c r="D132" s="89"/>
      <c r="E132" s="90"/>
    </row>
    <row r="133" spans="1:38" s="33" customFormat="1" x14ac:dyDescent="0.2">
      <c r="B133" s="48"/>
      <c r="D133" s="89"/>
      <c r="E133" s="90"/>
    </row>
    <row r="134" spans="1:38" s="33" customFormat="1" x14ac:dyDescent="0.2">
      <c r="B134" s="48"/>
      <c r="D134" s="89"/>
      <c r="E134" s="90"/>
    </row>
    <row r="135" spans="1:38" s="33" customFormat="1" x14ac:dyDescent="0.2">
      <c r="B135" s="48"/>
      <c r="D135" s="89"/>
      <c r="E135" s="90"/>
    </row>
    <row r="136" spans="1:38" s="33" customFormat="1" x14ac:dyDescent="0.2">
      <c r="B136" s="48"/>
      <c r="D136" s="89"/>
      <c r="E136" s="90"/>
    </row>
    <row r="137" spans="1:38" s="33" customFormat="1" x14ac:dyDescent="0.2">
      <c r="B137" s="48"/>
      <c r="D137" s="89"/>
      <c r="E137" s="90"/>
    </row>
    <row r="138" spans="1:38" s="33" customFormat="1" x14ac:dyDescent="0.2">
      <c r="B138" s="48"/>
      <c r="D138" s="89"/>
      <c r="E138" s="90"/>
    </row>
    <row r="139" spans="1:38" s="33" customFormat="1" x14ac:dyDescent="0.2">
      <c r="B139" s="48"/>
      <c r="D139" s="89"/>
      <c r="E139" s="90"/>
    </row>
    <row r="140" spans="1:38" s="33" customFormat="1" x14ac:dyDescent="0.2">
      <c r="B140" s="48"/>
      <c r="D140" s="89"/>
      <c r="E140" s="90"/>
    </row>
    <row r="141" spans="1:38" s="33" customFormat="1" x14ac:dyDescent="0.2">
      <c r="B141" s="48"/>
      <c r="D141" s="89"/>
      <c r="E141" s="90"/>
    </row>
    <row r="142" spans="1:38" s="33" customFormat="1" x14ac:dyDescent="0.2">
      <c r="B142" s="48"/>
      <c r="D142" s="89"/>
      <c r="E142" s="90"/>
    </row>
    <row r="143" spans="1:38" s="33" customFormat="1" x14ac:dyDescent="0.2">
      <c r="B143" s="48"/>
      <c r="D143" s="89"/>
      <c r="E143" s="90"/>
    </row>
    <row r="144" spans="1:38" s="54" customFormat="1" x14ac:dyDescent="0.2">
      <c r="A144" s="33"/>
      <c r="B144" s="48"/>
      <c r="C144" s="33"/>
      <c r="D144" s="89"/>
      <c r="E144" s="90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1:38" s="54" customFormat="1" x14ac:dyDescent="0.2">
      <c r="B145" s="53"/>
      <c r="D145" s="91"/>
      <c r="E145" s="92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4" customFormat="1" x14ac:dyDescent="0.2">
      <c r="B146" s="53"/>
      <c r="D146" s="91"/>
      <c r="E146" s="92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4" customFormat="1" x14ac:dyDescent="0.2">
      <c r="D147" s="91"/>
      <c r="E147" s="92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4" customFormat="1" x14ac:dyDescent="0.2">
      <c r="D148" s="91"/>
      <c r="E148" s="92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4" customFormat="1" x14ac:dyDescent="0.2">
      <c r="D149" s="91"/>
      <c r="E149" s="92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4" customFormat="1" x14ac:dyDescent="0.2">
      <c r="D150" s="91"/>
      <c r="E150" s="9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4" customFormat="1" x14ac:dyDescent="0.2">
      <c r="D151" s="91"/>
      <c r="E151" s="92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4" customFormat="1" x14ac:dyDescent="0.2">
      <c r="D152" s="91"/>
      <c r="E152" s="9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4" customFormat="1" x14ac:dyDescent="0.2">
      <c r="D153" s="91"/>
      <c r="E153" s="92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4" customFormat="1" x14ac:dyDescent="0.2">
      <c r="D154" s="91"/>
      <c r="E154" s="92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4" customFormat="1" x14ac:dyDescent="0.2">
      <c r="D155" s="91"/>
      <c r="E155" s="92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1:38" s="54" customFormat="1" x14ac:dyDescent="0.2"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33" customForma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38" s="33" customFormat="1" x14ac:dyDescent="0.2"/>
    <row r="159" spans="1:38" s="33" customFormat="1" x14ac:dyDescent="0.2"/>
    <row r="160" spans="1:38" s="33" customFormat="1" x14ac:dyDescent="0.2"/>
    <row r="161" spans="1:38" s="32" customForma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2" customFormat="1" x14ac:dyDescent="0.2"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2" customFormat="1" x14ac:dyDescent="0.2"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</sheetData>
  <sortState xmlns:xlrd2="http://schemas.microsoft.com/office/spreadsheetml/2017/richdata2" ref="B39:H50">
    <sortCondition descending="1" ref="H39:H50"/>
  </sortState>
  <mergeCells count="9">
    <mergeCell ref="A57:K57"/>
    <mergeCell ref="A58:K58"/>
    <mergeCell ref="C10:K10"/>
    <mergeCell ref="C9:K9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2">
    <tabColor rgb="FF002060"/>
  </sheetPr>
  <dimension ref="A1:AL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5703125" style="34" customWidth="1"/>
    <col min="13" max="13" width="11.42578125" style="32"/>
    <col min="14" max="14" width="11.42578125" style="32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4" t="s">
        <v>178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7" t="s">
        <v>75</v>
      </c>
      <c r="D10" s="387"/>
      <c r="E10" s="387"/>
      <c r="F10" s="387"/>
      <c r="G10" s="387"/>
      <c r="H10" s="387"/>
      <c r="I10" s="387"/>
      <c r="J10" s="387"/>
      <c r="K10" s="387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7"/>
      <c r="N12" s="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1971</v>
      </c>
      <c r="D16" s="282">
        <f t="shared" si="0"/>
        <v>1703</v>
      </c>
      <c r="E16" s="282">
        <f t="shared" si="0"/>
        <v>640</v>
      </c>
      <c r="F16" s="282">
        <f t="shared" si="0"/>
        <v>3973</v>
      </c>
      <c r="G16" s="292">
        <f t="shared" si="0"/>
        <v>4325</v>
      </c>
      <c r="H16" s="287">
        <f t="shared" si="0"/>
        <v>7886</v>
      </c>
      <c r="I16" s="294">
        <f>IF(OR(OR(H16=0,G16=0),H16=""),"",(H16/G16-1)*100)</f>
        <v>82.335260115606943</v>
      </c>
      <c r="J16" s="289">
        <f>IF(OR(OR(H16=0,G16=0),H16=""),"",H16/G16*100)</f>
        <v>182.33526011560696</v>
      </c>
      <c r="K16" s="289">
        <f>IF(OR(OR(F16=0,G16=0),G16=""),"",(G16/F16-1)*100)</f>
        <v>8.8598036748049225</v>
      </c>
      <c r="L16" s="38"/>
      <c r="M16" s="47"/>
      <c r="O16" s="48"/>
      <c r="P16" s="48"/>
      <c r="Q16" s="48"/>
      <c r="R16" s="48"/>
      <c r="S16" s="48"/>
      <c r="T16" s="48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130</v>
      </c>
      <c r="H17" s="296">
        <v>7</v>
      </c>
      <c r="I17" s="295">
        <v>-94.615384615384613</v>
      </c>
      <c r="J17" s="52">
        <v>5.384615384615385</v>
      </c>
      <c r="K17" s="52" t="s">
        <v>6</v>
      </c>
      <c r="L17" s="38"/>
      <c r="M17" s="47"/>
      <c r="O17" s="48"/>
      <c r="P17" s="48"/>
      <c r="Q17" s="48"/>
      <c r="R17" s="48"/>
      <c r="S17" s="48"/>
      <c r="T17" s="4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23</v>
      </c>
      <c r="C18" s="50">
        <v>0</v>
      </c>
      <c r="D18" s="50">
        <v>0</v>
      </c>
      <c r="E18" s="50">
        <v>5</v>
      </c>
      <c r="F18" s="50">
        <v>25</v>
      </c>
      <c r="G18" s="293">
        <v>30</v>
      </c>
      <c r="H18" s="296">
        <v>1841</v>
      </c>
      <c r="I18" s="295">
        <v>6036.666666666667</v>
      </c>
      <c r="J18" s="52">
        <v>6136.666666666667</v>
      </c>
      <c r="K18" s="52">
        <v>19.999999999999996</v>
      </c>
      <c r="L18" s="38"/>
      <c r="M18" s="47"/>
      <c r="O18" s="48"/>
      <c r="P18" s="48"/>
      <c r="Q18" s="48"/>
      <c r="R18" s="48"/>
      <c r="S18" s="48"/>
      <c r="T18" s="4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18</v>
      </c>
      <c r="C19" s="50">
        <v>928</v>
      </c>
      <c r="D19" s="50">
        <v>29</v>
      </c>
      <c r="E19" s="50">
        <v>0</v>
      </c>
      <c r="F19" s="50">
        <v>272</v>
      </c>
      <c r="G19" s="293">
        <v>276</v>
      </c>
      <c r="H19" s="296">
        <v>464</v>
      </c>
      <c r="I19" s="295">
        <v>68.115942028985501</v>
      </c>
      <c r="J19" s="52">
        <v>168.1159420289855</v>
      </c>
      <c r="K19" s="52">
        <v>1.4705882352941124</v>
      </c>
      <c r="L19" s="38"/>
      <c r="M19" s="47"/>
      <c r="O19" s="48"/>
      <c r="P19" s="48"/>
      <c r="Q19" s="48"/>
      <c r="R19" s="48"/>
      <c r="S19" s="48"/>
      <c r="T19" s="4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3</v>
      </c>
      <c r="H20" s="296">
        <v>4</v>
      </c>
      <c r="I20" s="295">
        <v>33.333333333333329</v>
      </c>
      <c r="J20" s="52">
        <v>133.33333333333331</v>
      </c>
      <c r="K20" s="52" t="s">
        <v>6</v>
      </c>
      <c r="L20" s="38"/>
      <c r="M20" s="47"/>
      <c r="O20" s="48"/>
      <c r="P20" s="48"/>
      <c r="Q20" s="48"/>
      <c r="R20" s="48"/>
      <c r="S20" s="48"/>
      <c r="T20" s="4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30</v>
      </c>
      <c r="C21" s="50">
        <v>215</v>
      </c>
      <c r="D21" s="50">
        <v>46</v>
      </c>
      <c r="E21" s="50">
        <v>0</v>
      </c>
      <c r="F21" s="50">
        <v>9</v>
      </c>
      <c r="G21" s="293">
        <v>409</v>
      </c>
      <c r="H21" s="296">
        <v>1032</v>
      </c>
      <c r="I21" s="295">
        <v>152.32273838630809</v>
      </c>
      <c r="J21" s="52">
        <v>252.32273838630809</v>
      </c>
      <c r="K21" s="52">
        <v>4444.4444444444443</v>
      </c>
      <c r="L21" s="38"/>
      <c r="M21" s="47"/>
      <c r="O21" s="48"/>
      <c r="P21" s="48"/>
      <c r="Q21" s="48"/>
      <c r="R21" s="48"/>
      <c r="S21" s="48"/>
      <c r="T21" s="48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21</v>
      </c>
      <c r="C22" s="50">
        <v>10</v>
      </c>
      <c r="D22" s="50">
        <v>150</v>
      </c>
      <c r="E22" s="50">
        <v>258</v>
      </c>
      <c r="F22" s="50">
        <v>16</v>
      </c>
      <c r="G22" s="293">
        <v>58</v>
      </c>
      <c r="H22" s="296">
        <v>416</v>
      </c>
      <c r="I22" s="295">
        <v>617.24137931034488</v>
      </c>
      <c r="J22" s="52">
        <v>717.24137931034488</v>
      </c>
      <c r="K22" s="52">
        <v>262.5</v>
      </c>
      <c r="L22" s="38"/>
      <c r="M22" s="47"/>
      <c r="O22" s="48"/>
      <c r="P22" s="48"/>
      <c r="Q22" s="48"/>
      <c r="R22" s="48"/>
      <c r="S22" s="48"/>
      <c r="T22" s="48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20</v>
      </c>
      <c r="C23" s="50">
        <v>4</v>
      </c>
      <c r="D23" s="50">
        <v>0</v>
      </c>
      <c r="E23" s="50">
        <v>15</v>
      </c>
      <c r="F23" s="50">
        <v>514</v>
      </c>
      <c r="G23" s="293">
        <v>620</v>
      </c>
      <c r="H23" s="296">
        <v>552</v>
      </c>
      <c r="I23" s="295">
        <v>-10.967741935483865</v>
      </c>
      <c r="J23" s="52">
        <v>89.032258064516128</v>
      </c>
      <c r="K23" s="52">
        <v>20.622568093385208</v>
      </c>
      <c r="L23" s="38"/>
      <c r="M23" s="47"/>
      <c r="O23" s="48"/>
      <c r="P23" s="48"/>
      <c r="Q23" s="48"/>
      <c r="R23" s="48"/>
      <c r="S23" s="48"/>
      <c r="T23" s="48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19</v>
      </c>
      <c r="C24" s="50">
        <v>214</v>
      </c>
      <c r="D24" s="50">
        <v>316</v>
      </c>
      <c r="E24" s="50">
        <v>0</v>
      </c>
      <c r="F24" s="50">
        <v>777</v>
      </c>
      <c r="G24" s="293">
        <v>1405</v>
      </c>
      <c r="H24" s="296">
        <v>795</v>
      </c>
      <c r="I24" s="295">
        <v>-43.416370106761569</v>
      </c>
      <c r="J24" s="52">
        <v>56.583629893238431</v>
      </c>
      <c r="K24" s="52">
        <v>80.823680823680832</v>
      </c>
      <c r="L24" s="38"/>
      <c r="M24" s="47"/>
      <c r="O24" s="48"/>
      <c r="P24" s="48"/>
      <c r="Q24" s="48"/>
      <c r="R24" s="48"/>
      <c r="S24" s="48"/>
      <c r="T24" s="48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25</v>
      </c>
      <c r="C25" s="50">
        <v>22</v>
      </c>
      <c r="D25" s="50">
        <v>0</v>
      </c>
      <c r="E25" s="50">
        <v>318</v>
      </c>
      <c r="F25" s="50">
        <v>387</v>
      </c>
      <c r="G25" s="293">
        <v>166</v>
      </c>
      <c r="H25" s="296">
        <v>0</v>
      </c>
      <c r="I25" s="295" t="s">
        <v>6</v>
      </c>
      <c r="J25" s="52" t="s">
        <v>6</v>
      </c>
      <c r="K25" s="52">
        <v>-57.105943152454785</v>
      </c>
      <c r="L25" s="38"/>
      <c r="M25" s="47"/>
      <c r="O25" s="48"/>
      <c r="P25" s="48"/>
      <c r="Q25" s="48"/>
      <c r="R25" s="48"/>
      <c r="S25" s="48"/>
      <c r="T25" s="48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27</v>
      </c>
      <c r="C26" s="50">
        <v>0</v>
      </c>
      <c r="D26" s="50">
        <v>0</v>
      </c>
      <c r="E26" s="50">
        <v>1</v>
      </c>
      <c r="F26" s="50">
        <v>562</v>
      </c>
      <c r="G26" s="293">
        <v>5</v>
      </c>
      <c r="H26" s="296">
        <v>867</v>
      </c>
      <c r="I26" s="295">
        <v>17240</v>
      </c>
      <c r="J26" s="52">
        <v>17340</v>
      </c>
      <c r="K26" s="52">
        <v>-99.110320284697508</v>
      </c>
      <c r="L26" s="38"/>
      <c r="M26" s="47"/>
      <c r="O26" s="48"/>
      <c r="P26" s="48"/>
      <c r="Q26" s="48"/>
      <c r="R26" s="48"/>
      <c r="S26" s="48"/>
      <c r="T26" s="48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29</v>
      </c>
      <c r="C27" s="50">
        <v>119</v>
      </c>
      <c r="D27" s="50">
        <v>64</v>
      </c>
      <c r="E27" s="50">
        <v>0</v>
      </c>
      <c r="F27" s="50">
        <v>356</v>
      </c>
      <c r="G27" s="293">
        <v>62</v>
      </c>
      <c r="H27" s="296">
        <v>71</v>
      </c>
      <c r="I27" s="295">
        <v>14.516129032258075</v>
      </c>
      <c r="J27" s="52">
        <v>114.51612903225808</v>
      </c>
      <c r="K27" s="52">
        <v>-82.584269662921344</v>
      </c>
      <c r="L27" s="38"/>
      <c r="M27" s="47"/>
      <c r="O27" s="48"/>
      <c r="P27" s="48"/>
      <c r="Q27" s="48"/>
      <c r="R27" s="48"/>
      <c r="S27" s="48"/>
      <c r="T27" s="4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15</v>
      </c>
      <c r="C28" s="50">
        <v>8</v>
      </c>
      <c r="D28" s="50">
        <v>779</v>
      </c>
      <c r="E28" s="50">
        <v>0</v>
      </c>
      <c r="F28" s="50">
        <v>177</v>
      </c>
      <c r="G28" s="293">
        <v>578</v>
      </c>
      <c r="H28" s="296">
        <v>381</v>
      </c>
      <c r="I28" s="295">
        <v>-34.083044982698965</v>
      </c>
      <c r="J28" s="52">
        <v>65.916955017301035</v>
      </c>
      <c r="K28" s="52">
        <v>226.55367231638417</v>
      </c>
      <c r="L28" s="38"/>
      <c r="M28" s="47"/>
      <c r="O28" s="48"/>
      <c r="P28" s="48"/>
      <c r="Q28" s="48"/>
      <c r="R28" s="48"/>
      <c r="S28" s="48"/>
      <c r="T28" s="48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203</v>
      </c>
      <c r="C29" s="50">
        <v>13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38"/>
      <c r="M29" s="47"/>
      <c r="O29" s="48"/>
      <c r="P29" s="48"/>
      <c r="Q29" s="48"/>
      <c r="R29" s="48"/>
      <c r="S29" s="48"/>
      <c r="T29" s="48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22</v>
      </c>
      <c r="C30" s="50">
        <v>37</v>
      </c>
      <c r="D30" s="50">
        <v>2</v>
      </c>
      <c r="E30" s="50">
        <v>39</v>
      </c>
      <c r="F30" s="50">
        <v>245</v>
      </c>
      <c r="G30" s="293">
        <v>16</v>
      </c>
      <c r="H30" s="296">
        <v>721</v>
      </c>
      <c r="I30" s="295">
        <v>4406.25</v>
      </c>
      <c r="J30" s="52">
        <v>4506.25</v>
      </c>
      <c r="K30" s="52">
        <v>-93.469387755102034</v>
      </c>
      <c r="L30" s="38"/>
      <c r="M30" s="47"/>
      <c r="O30" s="48"/>
      <c r="P30" s="48"/>
      <c r="Q30" s="48"/>
      <c r="R30" s="48"/>
      <c r="S30" s="48"/>
      <c r="T30" s="4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16</v>
      </c>
      <c r="I31" s="295" t="s">
        <v>6</v>
      </c>
      <c r="J31" s="52" t="s">
        <v>6</v>
      </c>
      <c r="K31" s="52" t="s">
        <v>6</v>
      </c>
      <c r="L31" s="38"/>
      <c r="M31" s="47"/>
      <c r="O31" s="48"/>
      <c r="P31" s="48"/>
      <c r="Q31" s="48"/>
      <c r="R31" s="48"/>
      <c r="S31" s="48"/>
      <c r="T31" s="48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17</v>
      </c>
      <c r="C32" s="50">
        <v>0</v>
      </c>
      <c r="D32" s="50">
        <v>1</v>
      </c>
      <c r="E32" s="50">
        <v>0</v>
      </c>
      <c r="F32" s="50">
        <v>0</v>
      </c>
      <c r="G32" s="293">
        <v>3</v>
      </c>
      <c r="H32" s="296">
        <v>22</v>
      </c>
      <c r="I32" s="295">
        <v>633.33333333333326</v>
      </c>
      <c r="J32" s="52">
        <v>733.33333333333326</v>
      </c>
      <c r="K32" s="52" t="s">
        <v>6</v>
      </c>
      <c r="L32" s="38"/>
      <c r="M32" s="47"/>
      <c r="O32" s="48"/>
      <c r="P32" s="48"/>
      <c r="Q32" s="48"/>
      <c r="R32" s="48"/>
      <c r="S32" s="48"/>
      <c r="T32" s="48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12</v>
      </c>
      <c r="C33" s="50">
        <v>7</v>
      </c>
      <c r="D33" s="50">
        <v>9</v>
      </c>
      <c r="E33" s="50">
        <v>4</v>
      </c>
      <c r="F33" s="50">
        <v>623</v>
      </c>
      <c r="G33" s="293">
        <v>122</v>
      </c>
      <c r="H33" s="296">
        <v>11</v>
      </c>
      <c r="I33" s="295">
        <v>-90.983606557377044</v>
      </c>
      <c r="J33" s="52">
        <v>9.0163934426229506</v>
      </c>
      <c r="K33" s="52">
        <v>-80.417335473515251</v>
      </c>
      <c r="L33" s="38"/>
      <c r="O33" s="48"/>
      <c r="P33" s="48"/>
      <c r="Q33" s="48"/>
      <c r="R33" s="48"/>
      <c r="S33" s="48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9" t="s">
        <v>16</v>
      </c>
      <c r="C34" s="50">
        <v>204</v>
      </c>
      <c r="D34" s="50">
        <v>179</v>
      </c>
      <c r="E34" s="50">
        <v>0</v>
      </c>
      <c r="F34" s="50">
        <v>10</v>
      </c>
      <c r="G34" s="293">
        <v>440</v>
      </c>
      <c r="H34" s="296">
        <v>350</v>
      </c>
      <c r="I34" s="295">
        <v>-20.45454545454546</v>
      </c>
      <c r="J34" s="52">
        <v>79.545454545454547</v>
      </c>
      <c r="K34" s="52">
        <v>4300</v>
      </c>
      <c r="L34" s="38"/>
    </row>
    <row r="35" spans="1:38" ht="12.75" customHeight="1" x14ac:dyDescent="0.2">
      <c r="A35" s="35"/>
      <c r="B35" s="55" t="s">
        <v>208</v>
      </c>
      <c r="C35" s="50">
        <v>190</v>
      </c>
      <c r="D35" s="50">
        <v>128</v>
      </c>
      <c r="E35" s="50">
        <v>0</v>
      </c>
      <c r="F35" s="50">
        <v>0</v>
      </c>
      <c r="G35" s="293">
        <v>2</v>
      </c>
      <c r="H35" s="296">
        <v>336</v>
      </c>
      <c r="I35" s="295">
        <v>16700</v>
      </c>
      <c r="J35" s="52">
        <v>16800</v>
      </c>
      <c r="K35" s="52" t="s">
        <v>6</v>
      </c>
      <c r="L35" s="38"/>
      <c r="M35" s="47"/>
      <c r="O35" s="48"/>
      <c r="P35" s="48"/>
      <c r="Q35" s="48"/>
      <c r="R35" s="48"/>
      <c r="S35" s="48"/>
      <c r="T35" s="48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38" ht="12.75" customHeight="1" x14ac:dyDescent="0.2">
      <c r="A37" s="35"/>
      <c r="B37" s="41" t="s">
        <v>3</v>
      </c>
      <c r="C37" s="59"/>
      <c r="D37" s="60">
        <f>IF(OR(OR(D16=0,C16=0),D16=""),"",(D16/C16-1)*100)</f>
        <v>-13.597158802638255</v>
      </c>
      <c r="E37" s="60">
        <f>IF(OR(OR(E16=0,D16=0),E16=""),"",(E16/D16-1)*100)</f>
        <v>-62.419260129183797</v>
      </c>
      <c r="F37" s="60">
        <f>IF(OR(OR(F16=0,E16=0),F16=""),"",(F16/E16-1)*100)</f>
        <v>520.78125</v>
      </c>
      <c r="G37" s="60">
        <f>IF(OR(OR(G16=0,F16=0),G16=""),"",(G16/F16-1)*100)</f>
        <v>8.8598036748049225</v>
      </c>
      <c r="H37" s="291">
        <f>IF(OR(OR(H16=0,G16=0),H16=""),"",(H16/G16-1)*100)</f>
        <v>82.335260115606943</v>
      </c>
      <c r="I37" s="62"/>
      <c r="J37" s="62"/>
      <c r="K37" s="62"/>
      <c r="L37" s="38"/>
    </row>
    <row r="38" spans="1:38" s="104" customFormat="1" ht="12.75" customHeight="1" x14ac:dyDescent="0.2">
      <c r="A38" s="100"/>
      <c r="B38" s="101"/>
      <c r="C38" s="64"/>
      <c r="D38" s="64"/>
      <c r="E38" s="64"/>
      <c r="F38" s="64"/>
      <c r="G38" s="64"/>
      <c r="H38" s="64"/>
      <c r="I38" s="62"/>
      <c r="J38" s="62"/>
      <c r="K38" s="62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</row>
    <row r="39" spans="1:38" s="63" customFormat="1" ht="12.75" customHeight="1" x14ac:dyDescent="0.2">
      <c r="A39" s="1"/>
      <c r="B39" s="44" t="s">
        <v>68</v>
      </c>
      <c r="C39" s="282">
        <f t="shared" ref="C39:H39" si="1">SUM(C40:C51)</f>
        <v>2936</v>
      </c>
      <c r="D39" s="282">
        <f t="shared" si="1"/>
        <v>3980</v>
      </c>
      <c r="E39" s="282">
        <f t="shared" si="1"/>
        <v>1009</v>
      </c>
      <c r="F39" s="282">
        <f t="shared" si="1"/>
        <v>2845</v>
      </c>
      <c r="G39" s="292">
        <f t="shared" si="1"/>
        <v>2417</v>
      </c>
      <c r="H39" s="287">
        <f t="shared" si="1"/>
        <v>3881</v>
      </c>
      <c r="I39" s="294">
        <f t="shared" ref="I39" si="2">IF(OR(OR(H39=0,G39=0),H39=""),"",(H39/G39-1)*100)</f>
        <v>60.570955730244116</v>
      </c>
      <c r="J39" s="289">
        <f t="shared" ref="J39" si="3">IF(OR(OR(H39=0,G39=0),H39=""),"",H39/G39*100)</f>
        <v>160.57095573024412</v>
      </c>
      <c r="K39" s="289">
        <f t="shared" ref="K39" si="4">IF(OR(OR(F39=0,G39=0),G39=""),"",(G39/F39-1)*100)</f>
        <v>-15.043936731107211</v>
      </c>
      <c r="L39" s="65"/>
      <c r="M39" s="66"/>
      <c r="N39" s="66"/>
      <c r="O39" s="66"/>
      <c r="P39" s="66"/>
      <c r="Q39" s="66"/>
      <c r="R39" s="67"/>
      <c r="S39" s="67"/>
      <c r="T39" s="67"/>
      <c r="U39" s="67"/>
      <c r="V39" s="68"/>
      <c r="W39" s="68"/>
      <c r="X39" s="69"/>
      <c r="Y39" s="69"/>
      <c r="Z39" s="69"/>
      <c r="AA39" s="69"/>
    </row>
    <row r="40" spans="1:38" s="104" customFormat="1" ht="12.75" customHeight="1" x14ac:dyDescent="0.2">
      <c r="A40" s="100"/>
      <c r="B40" s="219" t="s">
        <v>55</v>
      </c>
      <c r="C40" s="50">
        <v>7</v>
      </c>
      <c r="D40" s="50">
        <v>0</v>
      </c>
      <c r="E40" s="50">
        <v>0</v>
      </c>
      <c r="F40" s="50">
        <v>72</v>
      </c>
      <c r="G40" s="293">
        <v>100</v>
      </c>
      <c r="H40" s="296">
        <v>7</v>
      </c>
      <c r="I40" s="295">
        <v>-93</v>
      </c>
      <c r="J40" s="52">
        <v>7.0000000000000009</v>
      </c>
      <c r="K40" s="52">
        <v>38.888888888888886</v>
      </c>
      <c r="L40" s="102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s="104" customFormat="1" ht="12.75" customHeight="1" x14ac:dyDescent="0.2">
      <c r="A41" s="100"/>
      <c r="B41" s="219" t="s">
        <v>56</v>
      </c>
      <c r="C41" s="50">
        <v>1</v>
      </c>
      <c r="D41" s="50">
        <v>3</v>
      </c>
      <c r="E41" s="50">
        <v>0</v>
      </c>
      <c r="F41" s="50">
        <v>750</v>
      </c>
      <c r="G41" s="293">
        <v>8</v>
      </c>
      <c r="H41" s="296">
        <v>603</v>
      </c>
      <c r="I41" s="295">
        <v>7437.5</v>
      </c>
      <c r="J41" s="52">
        <v>7537.5</v>
      </c>
      <c r="K41" s="52">
        <v>-98.933333333333323</v>
      </c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s="104" customFormat="1" ht="12.75" customHeight="1" x14ac:dyDescent="0.2">
      <c r="A42" s="100"/>
      <c r="B42" s="219" t="s">
        <v>57</v>
      </c>
      <c r="C42" s="50">
        <v>0</v>
      </c>
      <c r="D42" s="50">
        <v>0</v>
      </c>
      <c r="E42" s="50">
        <v>0</v>
      </c>
      <c r="F42" s="50">
        <v>0</v>
      </c>
      <c r="G42" s="293">
        <v>0</v>
      </c>
      <c r="H42" s="296">
        <v>6</v>
      </c>
      <c r="I42" s="295" t="s">
        <v>6</v>
      </c>
      <c r="J42" s="52" t="s">
        <v>6</v>
      </c>
      <c r="K42" s="52" t="s">
        <v>6</v>
      </c>
      <c r="L42" s="102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</row>
    <row r="43" spans="1:38" s="104" customFormat="1" ht="12.75" customHeight="1" x14ac:dyDescent="0.2">
      <c r="A43" s="100"/>
      <c r="B43" s="219" t="s">
        <v>58</v>
      </c>
      <c r="C43" s="50">
        <v>151</v>
      </c>
      <c r="D43" s="50">
        <v>159</v>
      </c>
      <c r="E43" s="50">
        <v>120</v>
      </c>
      <c r="F43" s="50">
        <v>1</v>
      </c>
      <c r="G43" s="293">
        <v>0</v>
      </c>
      <c r="H43" s="296">
        <v>16</v>
      </c>
      <c r="I43" s="295" t="s">
        <v>6</v>
      </c>
      <c r="J43" s="52" t="s">
        <v>6</v>
      </c>
      <c r="K43" s="52" t="s">
        <v>6</v>
      </c>
      <c r="L43" s="10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s="104" customFormat="1" ht="12.75" customHeight="1" x14ac:dyDescent="0.2">
      <c r="A44" s="100"/>
      <c r="B44" s="219" t="s">
        <v>59</v>
      </c>
      <c r="C44" s="50">
        <v>11</v>
      </c>
      <c r="D44" s="50">
        <v>24</v>
      </c>
      <c r="E44" s="50">
        <v>1</v>
      </c>
      <c r="F44" s="50">
        <v>30</v>
      </c>
      <c r="G44" s="293">
        <v>214</v>
      </c>
      <c r="H44" s="296">
        <v>4</v>
      </c>
      <c r="I44" s="295">
        <v>-98.130841121495322</v>
      </c>
      <c r="J44" s="52">
        <v>1.8691588785046727</v>
      </c>
      <c r="K44" s="52">
        <v>613.33333333333337</v>
      </c>
      <c r="L44" s="102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5" spans="1:38" s="104" customFormat="1" ht="12.75" customHeight="1" x14ac:dyDescent="0.2">
      <c r="A45" s="100"/>
      <c r="B45" s="219" t="s">
        <v>60</v>
      </c>
      <c r="C45" s="50">
        <v>59</v>
      </c>
      <c r="D45" s="50">
        <v>10</v>
      </c>
      <c r="E45" s="50">
        <v>0</v>
      </c>
      <c r="F45" s="50">
        <v>4</v>
      </c>
      <c r="G45" s="293">
        <v>49</v>
      </c>
      <c r="H45" s="296">
        <v>46</v>
      </c>
      <c r="I45" s="295">
        <v>-6.122448979591832</v>
      </c>
      <c r="J45" s="52">
        <v>93.877551020408163</v>
      </c>
      <c r="K45" s="52">
        <v>1125</v>
      </c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s="104" customFormat="1" ht="12.75" customHeight="1" x14ac:dyDescent="0.2">
      <c r="A46" s="100"/>
      <c r="B46" s="219" t="s">
        <v>61</v>
      </c>
      <c r="C46" s="50">
        <v>1</v>
      </c>
      <c r="D46" s="50">
        <v>0</v>
      </c>
      <c r="E46" s="50">
        <v>0</v>
      </c>
      <c r="F46" s="50">
        <v>24</v>
      </c>
      <c r="G46" s="293">
        <v>0</v>
      </c>
      <c r="H46" s="296">
        <v>144</v>
      </c>
      <c r="I46" s="295" t="s">
        <v>6</v>
      </c>
      <c r="J46" s="52" t="s">
        <v>6</v>
      </c>
      <c r="K46" s="52" t="s">
        <v>6</v>
      </c>
      <c r="L46" s="102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38" s="104" customFormat="1" ht="12.75" customHeight="1" x14ac:dyDescent="0.2">
      <c r="A47" s="100"/>
      <c r="B47" s="219" t="s">
        <v>62</v>
      </c>
      <c r="C47" s="50">
        <v>318</v>
      </c>
      <c r="D47" s="50">
        <v>1110</v>
      </c>
      <c r="E47" s="50">
        <v>555</v>
      </c>
      <c r="F47" s="50">
        <v>192</v>
      </c>
      <c r="G47" s="293">
        <v>868</v>
      </c>
      <c r="H47" s="296">
        <v>1157</v>
      </c>
      <c r="I47" s="295">
        <v>33.294930875576043</v>
      </c>
      <c r="J47" s="52">
        <v>133.29493087557606</v>
      </c>
      <c r="K47" s="52">
        <v>352.08333333333331</v>
      </c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:38" s="104" customFormat="1" ht="12.75" customHeight="1" x14ac:dyDescent="0.2">
      <c r="A48" s="100"/>
      <c r="B48" s="219" t="s">
        <v>63</v>
      </c>
      <c r="C48" s="50">
        <v>3</v>
      </c>
      <c r="D48" s="50">
        <v>386</v>
      </c>
      <c r="E48" s="50">
        <v>0</v>
      </c>
      <c r="F48" s="50">
        <v>1</v>
      </c>
      <c r="G48" s="293">
        <v>600</v>
      </c>
      <c r="H48" s="296">
        <v>344</v>
      </c>
      <c r="I48" s="295">
        <v>-42.666666666666664</v>
      </c>
      <c r="J48" s="52">
        <v>57.333333333333336</v>
      </c>
      <c r="K48" s="52">
        <v>59900</v>
      </c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27" s="63" customFormat="1" ht="12.75" customHeight="1" x14ac:dyDescent="0.2">
      <c r="A49" s="1"/>
      <c r="B49" s="219" t="s">
        <v>64</v>
      </c>
      <c r="C49" s="50">
        <v>2181</v>
      </c>
      <c r="D49" s="50">
        <v>1966</v>
      </c>
      <c r="E49" s="50">
        <v>333</v>
      </c>
      <c r="F49" s="50">
        <v>1054</v>
      </c>
      <c r="G49" s="293">
        <v>73</v>
      </c>
      <c r="H49" s="296">
        <v>705</v>
      </c>
      <c r="I49" s="295">
        <v>865.75342465753431</v>
      </c>
      <c r="J49" s="52">
        <v>965.75342465753431</v>
      </c>
      <c r="K49" s="52">
        <v>-93.074003795066417</v>
      </c>
      <c r="L49" s="65"/>
      <c r="M49" s="66"/>
      <c r="N49" s="66"/>
      <c r="O49" s="66"/>
      <c r="P49" s="66"/>
      <c r="Q49" s="66"/>
      <c r="R49" s="67"/>
      <c r="S49" s="67"/>
      <c r="T49" s="67"/>
      <c r="U49" s="67"/>
      <c r="V49" s="68"/>
      <c r="W49" s="68"/>
      <c r="X49" s="69"/>
      <c r="Y49" s="69"/>
      <c r="Z49" s="69"/>
      <c r="AA49" s="69"/>
    </row>
    <row r="50" spans="1:27" s="63" customFormat="1" ht="12.75" customHeight="1" x14ac:dyDescent="0.2">
      <c r="A50" s="1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96</v>
      </c>
      <c r="I50" s="295" t="s">
        <v>6</v>
      </c>
      <c r="J50" s="52" t="s">
        <v>6</v>
      </c>
      <c r="K50" s="52" t="s">
        <v>6</v>
      </c>
      <c r="L50" s="65"/>
      <c r="M50" s="66"/>
      <c r="N50" s="66"/>
      <c r="O50" s="66"/>
      <c r="P50" s="66"/>
      <c r="Q50" s="66"/>
      <c r="R50" s="67"/>
      <c r="S50" s="67"/>
      <c r="T50" s="67"/>
      <c r="U50" s="67"/>
      <c r="V50" s="68"/>
      <c r="W50" s="68"/>
      <c r="X50" s="69"/>
      <c r="Y50" s="69"/>
      <c r="Z50" s="69"/>
      <c r="AA50" s="69"/>
    </row>
    <row r="51" spans="1:27" s="63" customFormat="1" ht="12.75" customHeight="1" x14ac:dyDescent="0.2">
      <c r="A51" s="1"/>
      <c r="B51" s="219" t="s">
        <v>66</v>
      </c>
      <c r="C51" s="50">
        <v>204</v>
      </c>
      <c r="D51" s="50">
        <v>322</v>
      </c>
      <c r="E51" s="50">
        <v>0</v>
      </c>
      <c r="F51" s="50">
        <v>717</v>
      </c>
      <c r="G51" s="293">
        <v>505</v>
      </c>
      <c r="H51" s="296">
        <v>753</v>
      </c>
      <c r="I51" s="295">
        <v>49.10891089108911</v>
      </c>
      <c r="J51" s="52">
        <v>149.1089108910891</v>
      </c>
      <c r="K51" s="52">
        <v>-29.567642956764296</v>
      </c>
      <c r="L51" s="65"/>
      <c r="M51" s="66"/>
      <c r="N51" s="66"/>
      <c r="O51" s="66"/>
      <c r="P51" s="66"/>
      <c r="Q51" s="66"/>
      <c r="R51" s="67"/>
      <c r="S51" s="67"/>
      <c r="T51" s="67"/>
      <c r="U51" s="67"/>
      <c r="V51" s="68"/>
      <c r="W51" s="68"/>
      <c r="X51" s="69"/>
      <c r="Y51" s="69"/>
      <c r="Z51" s="69"/>
      <c r="AA51" s="69"/>
    </row>
    <row r="52" spans="1:27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M52" s="66"/>
      <c r="N52" s="66"/>
      <c r="O52" s="66"/>
      <c r="P52" s="66"/>
      <c r="Q52" s="66"/>
      <c r="R52" s="67"/>
      <c r="S52" s="67"/>
      <c r="T52" s="67"/>
      <c r="U52" s="67"/>
      <c r="V52" s="68"/>
      <c r="W52" s="68"/>
      <c r="X52" s="69"/>
      <c r="Y52" s="69"/>
      <c r="Z52" s="69"/>
      <c r="AA52" s="69"/>
    </row>
    <row r="53" spans="1:27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35.558583106267029</v>
      </c>
      <c r="E53" s="60">
        <f>IF(OR(OR(E39=0,D39=0),E39=""),"",(E39/D39-1)*100)</f>
        <v>-74.64824120603015</v>
      </c>
      <c r="F53" s="60">
        <f>IF(OR(OR(F39=0,E39=0),F39=""),"",(F39/E39-1)*100)</f>
        <v>181.9623389494549</v>
      </c>
      <c r="G53" s="60">
        <f>IF(OR(OR(G39=0,F39=0),G39=""),"",(G39/F39-1)*100)</f>
        <v>-15.043936731107211</v>
      </c>
      <c r="H53" s="297">
        <f>IF(OR(OR(H39=0,G39=0),H39=""),"",(H39/G39-1)*100)</f>
        <v>60.570955730244116</v>
      </c>
      <c r="I53" s="72"/>
      <c r="J53" s="72"/>
      <c r="L53" s="65"/>
      <c r="M53" s="66"/>
      <c r="N53" s="66"/>
      <c r="O53" s="66"/>
      <c r="P53" s="66"/>
      <c r="Q53" s="66"/>
      <c r="R53" s="67"/>
      <c r="S53" s="67"/>
      <c r="T53" s="67"/>
      <c r="U53" s="67"/>
      <c r="V53" s="68"/>
      <c r="W53" s="68"/>
      <c r="X53" s="69"/>
      <c r="Y53" s="69"/>
      <c r="Z53" s="69"/>
      <c r="AA53" s="69"/>
    </row>
    <row r="54" spans="1:27" s="63" customForma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M54" s="66"/>
      <c r="N54" s="66"/>
      <c r="O54" s="66"/>
      <c r="P54" s="66"/>
      <c r="Q54" s="66"/>
      <c r="R54" s="67"/>
      <c r="S54" s="67"/>
      <c r="T54" s="67"/>
      <c r="U54" s="67"/>
      <c r="V54" s="68"/>
      <c r="W54" s="68"/>
      <c r="X54" s="69"/>
      <c r="Y54" s="69"/>
      <c r="Z54" s="69"/>
      <c r="AA54" s="69"/>
    </row>
    <row r="55" spans="1:27" s="63" customForma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M55" s="66"/>
      <c r="N55" s="66"/>
      <c r="O55" s="66"/>
      <c r="P55" s="66"/>
      <c r="Q55" s="66"/>
      <c r="R55" s="67"/>
      <c r="S55" s="67"/>
      <c r="T55" s="67"/>
      <c r="U55" s="67"/>
      <c r="V55" s="68"/>
      <c r="W55" s="68"/>
      <c r="X55" s="69"/>
      <c r="Y55" s="69"/>
      <c r="Z55" s="69"/>
      <c r="AA55" s="69"/>
    </row>
    <row r="56" spans="1:27" s="63" customFormat="1" x14ac:dyDescent="0.2">
      <c r="A56" s="247" t="s">
        <v>163</v>
      </c>
      <c r="C56" s="70"/>
      <c r="D56" s="70"/>
      <c r="E56" s="70"/>
      <c r="F56" s="71"/>
      <c r="G56" s="71"/>
      <c r="H56" s="71"/>
      <c r="I56" s="72"/>
      <c r="J56" s="72"/>
      <c r="L56" s="65"/>
      <c r="M56" s="66"/>
      <c r="N56" s="66"/>
      <c r="O56" s="66"/>
      <c r="P56" s="66"/>
      <c r="Q56" s="66"/>
      <c r="R56" s="67"/>
      <c r="S56" s="67"/>
      <c r="T56" s="67"/>
      <c r="U56" s="67"/>
      <c r="V56" s="68"/>
      <c r="W56" s="68"/>
      <c r="X56" s="69"/>
      <c r="Y56" s="69"/>
      <c r="Z56" s="69"/>
      <c r="AA56" s="69"/>
    </row>
    <row r="57" spans="1:27" s="63" customFormat="1" ht="18" customHeight="1" x14ac:dyDescent="0.25">
      <c r="A57" s="402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  <c r="M57" s="66"/>
      <c r="N57" s="66"/>
      <c r="O57" s="66"/>
      <c r="P57" s="66"/>
      <c r="Q57" s="66"/>
      <c r="R57" s="67"/>
      <c r="S57" s="67"/>
      <c r="T57" s="67"/>
      <c r="U57" s="67"/>
      <c r="V57" s="68"/>
      <c r="W57" s="68"/>
      <c r="X57" s="69"/>
      <c r="Y57" s="69"/>
      <c r="Z57" s="69"/>
      <c r="AA57" s="69"/>
    </row>
    <row r="58" spans="1:27" s="63" customFormat="1" ht="22.5" customHeight="1" x14ac:dyDescent="0.25">
      <c r="A58" s="402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M58" s="66"/>
      <c r="N58" s="66"/>
      <c r="O58" s="66"/>
      <c r="P58" s="66"/>
      <c r="Q58" s="66"/>
      <c r="R58" s="67"/>
      <c r="S58" s="67"/>
      <c r="T58" s="67"/>
      <c r="U58" s="67"/>
      <c r="V58" s="68"/>
      <c r="W58" s="68"/>
      <c r="X58" s="69"/>
      <c r="Y58" s="69"/>
      <c r="Z58" s="69"/>
      <c r="AA58" s="69"/>
    </row>
    <row r="59" spans="1:27" s="63" customFormat="1" x14ac:dyDescent="0.2">
      <c r="A59" s="254" t="s">
        <v>205</v>
      </c>
      <c r="C59" s="70"/>
      <c r="D59" s="70"/>
      <c r="E59" s="70"/>
      <c r="F59" s="71"/>
      <c r="G59" s="71"/>
      <c r="H59" s="71"/>
      <c r="I59" s="72"/>
      <c r="J59" s="72"/>
      <c r="L59" s="65"/>
      <c r="M59" s="66"/>
      <c r="N59" s="66"/>
      <c r="O59" s="66"/>
      <c r="P59" s="66"/>
      <c r="Q59" s="66"/>
      <c r="R59" s="67"/>
      <c r="S59" s="67"/>
      <c r="T59" s="67"/>
      <c r="U59" s="67"/>
      <c r="V59" s="68"/>
      <c r="W59" s="68"/>
      <c r="X59" s="69"/>
      <c r="Y59" s="69"/>
      <c r="Z59" s="69"/>
      <c r="AA59" s="69"/>
    </row>
    <row r="60" spans="1:27" s="63" customFormat="1" x14ac:dyDescent="0.2">
      <c r="A60" s="254" t="s">
        <v>99</v>
      </c>
      <c r="C60" s="70"/>
      <c r="D60" s="70"/>
      <c r="E60" s="70"/>
      <c r="F60" s="71"/>
      <c r="G60" s="71"/>
      <c r="H60" s="71"/>
      <c r="I60" s="72"/>
      <c r="J60" s="72"/>
      <c r="L60" s="65"/>
      <c r="M60" s="66"/>
      <c r="N60" s="66"/>
      <c r="O60" s="66"/>
      <c r="P60" s="66"/>
      <c r="Q60" s="66"/>
      <c r="R60" s="67"/>
      <c r="S60" s="67"/>
      <c r="T60" s="67"/>
      <c r="U60" s="67"/>
      <c r="V60" s="68"/>
      <c r="W60" s="68"/>
      <c r="X60" s="69"/>
      <c r="Y60" s="69"/>
      <c r="Z60" s="69"/>
      <c r="AA60" s="69"/>
    </row>
    <row r="61" spans="1:27" s="63" customFormat="1" x14ac:dyDescent="0.2">
      <c r="A61" s="254" t="s">
        <v>100</v>
      </c>
      <c r="C61" s="70"/>
      <c r="D61" s="70"/>
      <c r="E61" s="70"/>
      <c r="F61" s="71"/>
      <c r="G61" s="71"/>
      <c r="H61" s="71"/>
      <c r="I61" s="72"/>
      <c r="J61" s="72"/>
      <c r="L61" s="65"/>
      <c r="M61" s="66"/>
      <c r="N61" s="66"/>
      <c r="O61" s="66"/>
      <c r="P61" s="66"/>
      <c r="Q61" s="66"/>
      <c r="R61" s="67"/>
      <c r="S61" s="67"/>
      <c r="T61" s="67"/>
      <c r="U61" s="67"/>
      <c r="V61" s="68"/>
      <c r="W61" s="68"/>
      <c r="X61" s="69"/>
      <c r="Y61" s="69"/>
      <c r="Z61" s="69"/>
      <c r="AA61" s="69"/>
    </row>
    <row r="62" spans="1:27" s="66" customFormat="1" x14ac:dyDescent="0.25">
      <c r="A62" s="252" t="s">
        <v>182</v>
      </c>
      <c r="B62" s="75"/>
      <c r="C62" s="75"/>
      <c r="D62" s="75"/>
      <c r="E62" s="75"/>
      <c r="F62" s="76"/>
      <c r="G62" s="76"/>
      <c r="H62" s="76"/>
      <c r="I62" s="77"/>
      <c r="J62" s="77"/>
      <c r="K62" s="78"/>
      <c r="L62" s="79"/>
    </row>
    <row r="63" spans="1:27" s="66" customFormat="1" x14ac:dyDescent="0.25">
      <c r="A63" s="96"/>
      <c r="C63" s="97"/>
      <c r="D63" s="97"/>
      <c r="E63" s="97"/>
      <c r="F63" s="98"/>
      <c r="G63" s="98"/>
      <c r="H63" s="98"/>
      <c r="I63" s="99"/>
      <c r="J63" s="99"/>
    </row>
    <row r="64" spans="1:27" s="63" customFormat="1" x14ac:dyDescent="0.25">
      <c r="A64" s="80"/>
      <c r="B64" s="81"/>
      <c r="C64" s="81"/>
      <c r="D64" s="81"/>
      <c r="E64" s="81"/>
      <c r="F64" s="81"/>
      <c r="G64" s="81"/>
    </row>
    <row r="65" spans="1:12" s="63" customFormat="1" x14ac:dyDescent="0.25">
      <c r="B65" s="81"/>
      <c r="C65" s="82"/>
      <c r="D65" s="81"/>
      <c r="E65" s="81"/>
      <c r="F65" s="81"/>
      <c r="G65" s="81"/>
    </row>
    <row r="66" spans="1:12" s="63" customFormat="1" x14ac:dyDescent="0.25">
      <c r="B66" s="81"/>
      <c r="C66" s="82"/>
    </row>
    <row r="67" spans="1:12" s="63" customFormat="1" x14ac:dyDescent="0.25">
      <c r="B67" s="81"/>
      <c r="C67" s="82"/>
    </row>
    <row r="68" spans="1:12" s="63" customFormat="1" x14ac:dyDescent="0.25">
      <c r="B68" s="81"/>
      <c r="C68" s="82"/>
      <c r="D68" s="81"/>
      <c r="E68" s="81"/>
      <c r="F68" s="81"/>
      <c r="G68" s="81"/>
      <c r="H68" s="81"/>
    </row>
    <row r="69" spans="1:12" s="3" customFormat="1" x14ac:dyDescent="0.2">
      <c r="A69" s="63"/>
      <c r="B69" s="81"/>
      <c r="C69" s="82"/>
      <c r="D69" s="81"/>
      <c r="E69" s="81"/>
      <c r="F69" s="81"/>
      <c r="G69" s="81"/>
      <c r="H69" s="81"/>
      <c r="I69" s="63"/>
      <c r="J69" s="63"/>
      <c r="K69" s="63"/>
      <c r="L69" s="6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</row>
    <row r="74" spans="1:12" s="3" customFormat="1" x14ac:dyDescent="0.2">
      <c r="B74" s="81"/>
      <c r="C74" s="82"/>
      <c r="D74" s="83"/>
    </row>
    <row r="75" spans="1:12" s="3" customFormat="1" x14ac:dyDescent="0.2">
      <c r="B75" s="81"/>
      <c r="C75" s="82"/>
      <c r="D75" s="83"/>
    </row>
    <row r="76" spans="1:12" s="3" customFormat="1" x14ac:dyDescent="0.2">
      <c r="B76" s="81"/>
      <c r="C76" s="82"/>
      <c r="D76" s="83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5" s="3" customFormat="1" x14ac:dyDescent="0.2">
      <c r="B81" s="81"/>
      <c r="C81" s="82"/>
      <c r="D81" s="83"/>
      <c r="E81" s="84"/>
    </row>
    <row r="82" spans="2:5" s="3" customFormat="1" x14ac:dyDescent="0.2">
      <c r="B82" s="81"/>
      <c r="C82" s="82"/>
      <c r="D82" s="83"/>
      <c r="E82" s="84"/>
    </row>
    <row r="83" spans="2:5" s="3" customFormat="1" x14ac:dyDescent="0.2">
      <c r="B83" s="81"/>
      <c r="C83" s="82"/>
      <c r="D83" s="83"/>
      <c r="E83" s="84"/>
    </row>
    <row r="84" spans="2:5" s="3" customFormat="1" x14ac:dyDescent="0.2">
      <c r="B84" s="81"/>
      <c r="C84" s="82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5"/>
      <c r="C92" s="86"/>
      <c r="D92" s="83"/>
      <c r="E92" s="84"/>
    </row>
    <row r="93" spans="2:5" s="3" customFormat="1" x14ac:dyDescent="0.2">
      <c r="B93" s="85"/>
      <c r="C93" s="86"/>
      <c r="D93" s="83"/>
      <c r="E93" s="84"/>
    </row>
    <row r="94" spans="2:5" s="3" customFormat="1" x14ac:dyDescent="0.2">
      <c r="B94" s="85"/>
      <c r="C94" s="86"/>
      <c r="D94" s="83"/>
      <c r="E94" s="84"/>
    </row>
    <row r="95" spans="2:5" s="3" customFormat="1" x14ac:dyDescent="0.2">
      <c r="B95" s="83"/>
      <c r="C95" s="86"/>
      <c r="D95" s="83"/>
      <c r="E95" s="84"/>
    </row>
    <row r="96" spans="2:5" s="3" customFormat="1" x14ac:dyDescent="0.2">
      <c r="B96" s="83"/>
      <c r="C96" s="86"/>
      <c r="D96" s="83"/>
      <c r="E96" s="84"/>
    </row>
    <row r="97" spans="2:5" s="3" customFormat="1" x14ac:dyDescent="0.2">
      <c r="B97" s="83"/>
      <c r="C97" s="86"/>
      <c r="D97" s="83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3" customFormat="1" x14ac:dyDescent="0.2">
      <c r="B117" s="48"/>
      <c r="D117" s="89"/>
      <c r="E117" s="90"/>
    </row>
    <row r="118" spans="2:5" s="33" customFormat="1" x14ac:dyDescent="0.2">
      <c r="B118" s="48"/>
      <c r="D118" s="89"/>
      <c r="E118" s="90"/>
    </row>
    <row r="119" spans="2:5" s="33" customFormat="1" x14ac:dyDescent="0.2">
      <c r="B119" s="48"/>
      <c r="D119" s="89"/>
      <c r="E119" s="90"/>
    </row>
    <row r="120" spans="2:5" s="33" customFormat="1" x14ac:dyDescent="0.2">
      <c r="B120" s="48"/>
      <c r="D120" s="89"/>
      <c r="E120" s="90"/>
    </row>
    <row r="121" spans="2:5" s="33" customFormat="1" x14ac:dyDescent="0.2">
      <c r="B121" s="48"/>
      <c r="D121" s="89"/>
      <c r="E121" s="90"/>
    </row>
    <row r="122" spans="2:5" s="33" customFormat="1" x14ac:dyDescent="0.2">
      <c r="B122" s="48"/>
      <c r="D122" s="89"/>
      <c r="E122" s="90"/>
    </row>
    <row r="123" spans="2:5" s="33" customFormat="1" x14ac:dyDescent="0.2">
      <c r="B123" s="48"/>
      <c r="D123" s="89"/>
      <c r="E123" s="90"/>
    </row>
    <row r="124" spans="2:5" s="33" customFormat="1" x14ac:dyDescent="0.2">
      <c r="B124" s="48"/>
      <c r="D124" s="89"/>
      <c r="E124" s="90"/>
    </row>
    <row r="125" spans="2:5" s="33" customFormat="1" x14ac:dyDescent="0.2">
      <c r="B125" s="48"/>
      <c r="D125" s="89"/>
      <c r="E125" s="90"/>
    </row>
    <row r="126" spans="2:5" s="33" customFormat="1" x14ac:dyDescent="0.2">
      <c r="B126" s="48"/>
      <c r="D126" s="89"/>
      <c r="E126" s="90"/>
    </row>
    <row r="127" spans="2:5" s="33" customFormat="1" x14ac:dyDescent="0.2">
      <c r="B127" s="48"/>
      <c r="D127" s="89"/>
      <c r="E127" s="90"/>
    </row>
    <row r="128" spans="2:5" s="33" customFormat="1" x14ac:dyDescent="0.2">
      <c r="B128" s="48"/>
      <c r="D128" s="89"/>
      <c r="E128" s="90"/>
    </row>
    <row r="129" spans="1:38" s="33" customFormat="1" x14ac:dyDescent="0.2">
      <c r="B129" s="48"/>
      <c r="D129" s="89"/>
      <c r="E129" s="90"/>
    </row>
    <row r="130" spans="1:38" s="33" customFormat="1" x14ac:dyDescent="0.2">
      <c r="B130" s="48"/>
      <c r="D130" s="89"/>
      <c r="E130" s="90"/>
    </row>
    <row r="131" spans="1:38" s="33" customFormat="1" x14ac:dyDescent="0.2">
      <c r="B131" s="48"/>
      <c r="D131" s="89"/>
      <c r="E131" s="90"/>
    </row>
    <row r="132" spans="1:38" s="33" customFormat="1" x14ac:dyDescent="0.2">
      <c r="B132" s="48"/>
      <c r="D132" s="89"/>
      <c r="E132" s="90"/>
    </row>
    <row r="133" spans="1:38" s="33" customFormat="1" x14ac:dyDescent="0.2">
      <c r="B133" s="48"/>
      <c r="D133" s="89"/>
      <c r="E133" s="90"/>
    </row>
    <row r="134" spans="1:38" s="33" customFormat="1" x14ac:dyDescent="0.2">
      <c r="B134" s="48"/>
      <c r="D134" s="89"/>
      <c r="E134" s="90"/>
    </row>
    <row r="135" spans="1:38" s="33" customFormat="1" x14ac:dyDescent="0.2">
      <c r="B135" s="48"/>
      <c r="D135" s="89"/>
      <c r="E135" s="90"/>
    </row>
    <row r="136" spans="1:38" s="33" customFormat="1" x14ac:dyDescent="0.2">
      <c r="B136" s="48"/>
      <c r="D136" s="89"/>
      <c r="E136" s="90"/>
    </row>
    <row r="137" spans="1:38" s="33" customFormat="1" x14ac:dyDescent="0.2">
      <c r="B137" s="48"/>
      <c r="D137" s="89"/>
      <c r="E137" s="90"/>
    </row>
    <row r="138" spans="1:38" s="33" customFormat="1" x14ac:dyDescent="0.2">
      <c r="B138" s="48"/>
      <c r="D138" s="89"/>
      <c r="E138" s="90"/>
    </row>
    <row r="139" spans="1:38" s="33" customFormat="1" x14ac:dyDescent="0.2">
      <c r="B139" s="48"/>
      <c r="D139" s="89"/>
      <c r="E139" s="90"/>
    </row>
    <row r="140" spans="1:38" s="33" customFormat="1" x14ac:dyDescent="0.2">
      <c r="B140" s="48"/>
      <c r="D140" s="89"/>
      <c r="E140" s="90"/>
    </row>
    <row r="141" spans="1:38" s="33" customFormat="1" x14ac:dyDescent="0.2">
      <c r="B141" s="48"/>
      <c r="D141" s="89"/>
      <c r="E141" s="90"/>
    </row>
    <row r="142" spans="1:38" s="33" customFormat="1" x14ac:dyDescent="0.2">
      <c r="B142" s="48"/>
      <c r="D142" s="89"/>
      <c r="E142" s="90"/>
    </row>
    <row r="143" spans="1:38" s="33" customFormat="1" x14ac:dyDescent="0.2">
      <c r="B143" s="48"/>
      <c r="D143" s="89"/>
      <c r="E143" s="90"/>
    </row>
    <row r="144" spans="1:38" s="54" customFormat="1" x14ac:dyDescent="0.2">
      <c r="A144" s="33"/>
      <c r="B144" s="48"/>
      <c r="C144" s="33"/>
      <c r="D144" s="89"/>
      <c r="E144" s="90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1:38" s="54" customFormat="1" x14ac:dyDescent="0.2">
      <c r="B145" s="53"/>
      <c r="D145" s="91"/>
      <c r="E145" s="92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4" customFormat="1" x14ac:dyDescent="0.2">
      <c r="B146" s="53"/>
      <c r="D146" s="91"/>
      <c r="E146" s="92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4" customFormat="1" x14ac:dyDescent="0.2">
      <c r="D147" s="91"/>
      <c r="E147" s="92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4" customFormat="1" x14ac:dyDescent="0.2">
      <c r="D148" s="91"/>
      <c r="E148" s="92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4" customFormat="1" x14ac:dyDescent="0.2">
      <c r="D149" s="91"/>
      <c r="E149" s="92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4" customFormat="1" x14ac:dyDescent="0.2">
      <c r="D150" s="91"/>
      <c r="E150" s="9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4" customFormat="1" x14ac:dyDescent="0.2">
      <c r="D151" s="91"/>
      <c r="E151" s="92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4" customFormat="1" x14ac:dyDescent="0.2">
      <c r="D152" s="91"/>
      <c r="E152" s="9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4" customFormat="1" x14ac:dyDescent="0.2">
      <c r="D153" s="91"/>
      <c r="E153" s="92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4" customFormat="1" x14ac:dyDescent="0.2">
      <c r="D154" s="91"/>
      <c r="E154" s="92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4" customFormat="1" x14ac:dyDescent="0.2">
      <c r="D155" s="91"/>
      <c r="E155" s="92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1:38" s="54" customFormat="1" x14ac:dyDescent="0.2"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33" customForma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38" s="33" customFormat="1" x14ac:dyDescent="0.2"/>
    <row r="159" spans="1:38" s="33" customFormat="1" x14ac:dyDescent="0.2"/>
    <row r="160" spans="1:38" s="33" customFormat="1" x14ac:dyDescent="0.2"/>
    <row r="161" spans="1:38" s="32" customForma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2" customFormat="1" x14ac:dyDescent="0.2"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2" customFormat="1" x14ac:dyDescent="0.2"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</sheetData>
  <sortState xmlns:xlrd2="http://schemas.microsoft.com/office/spreadsheetml/2017/richdata2" ref="B39:H50">
    <sortCondition descending="1" ref="H39:H50"/>
  </sortState>
  <mergeCells count="9">
    <mergeCell ref="A57:K57"/>
    <mergeCell ref="A58:K58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21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3">
    <tabColor rgb="FF002060"/>
  </sheetPr>
  <dimension ref="A1:AL16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4" t="s">
        <v>147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38930</v>
      </c>
      <c r="D16" s="282">
        <f t="shared" si="0"/>
        <v>23282</v>
      </c>
      <c r="E16" s="282">
        <f t="shared" si="0"/>
        <v>188</v>
      </c>
      <c r="F16" s="282">
        <f t="shared" si="0"/>
        <v>2326</v>
      </c>
      <c r="G16" s="292">
        <f t="shared" si="0"/>
        <v>11286</v>
      </c>
      <c r="H16" s="287">
        <f t="shared" si="0"/>
        <v>5330</v>
      </c>
      <c r="I16" s="294">
        <f>IF(OR(OR(H16=0,G16=0),H16=""),"",(H16/G16-1)*100)</f>
        <v>-52.773347510189616</v>
      </c>
      <c r="J16" s="289">
        <f>IF(OR(OR(H16=0,G16=0),H16=""),"",H16/G16*100)</f>
        <v>47.226652489810384</v>
      </c>
      <c r="K16" s="289">
        <f>IF(OR(OR(F16=0,G16=0),G16=""),"",(G16/F16-1)*100)</f>
        <v>385.21066208082544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0</v>
      </c>
      <c r="H17" s="296">
        <v>0</v>
      </c>
      <c r="I17" s="295" t="s">
        <v>6</v>
      </c>
      <c r="J17" s="52" t="s">
        <v>6</v>
      </c>
      <c r="K17" s="52" t="s">
        <v>6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23</v>
      </c>
      <c r="C18" s="50">
        <v>0</v>
      </c>
      <c r="D18" s="50">
        <v>0</v>
      </c>
      <c r="E18" s="50">
        <v>0</v>
      </c>
      <c r="F18" s="50">
        <v>0</v>
      </c>
      <c r="G18" s="293">
        <v>0</v>
      </c>
      <c r="H18" s="296">
        <v>0</v>
      </c>
      <c r="I18" s="295" t="s">
        <v>6</v>
      </c>
      <c r="J18" s="52" t="s">
        <v>6</v>
      </c>
      <c r="K18" s="52" t="s">
        <v>6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18</v>
      </c>
      <c r="C19" s="50">
        <v>33818</v>
      </c>
      <c r="D19" s="50">
        <v>294</v>
      </c>
      <c r="E19" s="50">
        <v>0</v>
      </c>
      <c r="F19" s="50">
        <v>222</v>
      </c>
      <c r="G19" s="293">
        <v>424</v>
      </c>
      <c r="H19" s="296">
        <v>476</v>
      </c>
      <c r="I19" s="295">
        <v>12.264150943396235</v>
      </c>
      <c r="J19" s="52">
        <v>112.26415094339623</v>
      </c>
      <c r="K19" s="52">
        <v>90.990990990990994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76</v>
      </c>
      <c r="H20" s="296">
        <v>0</v>
      </c>
      <c r="I20" s="295" t="s">
        <v>6</v>
      </c>
      <c r="J20" s="52" t="s">
        <v>6</v>
      </c>
      <c r="K20" s="52" t="s">
        <v>6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30</v>
      </c>
      <c r="C21" s="50">
        <v>535</v>
      </c>
      <c r="D21" s="50">
        <v>604</v>
      </c>
      <c r="E21" s="50">
        <v>0</v>
      </c>
      <c r="F21" s="50">
        <v>133</v>
      </c>
      <c r="G21" s="293">
        <v>90</v>
      </c>
      <c r="H21" s="296">
        <v>1214</v>
      </c>
      <c r="I21" s="295">
        <v>1248.8888888888889</v>
      </c>
      <c r="J21" s="52">
        <v>1348.8888888888889</v>
      </c>
      <c r="K21" s="52">
        <v>-32.330827067669176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21</v>
      </c>
      <c r="C22" s="50">
        <v>0</v>
      </c>
      <c r="D22" s="50">
        <v>70</v>
      </c>
      <c r="E22" s="50">
        <v>0</v>
      </c>
      <c r="F22" s="50">
        <v>58</v>
      </c>
      <c r="G22" s="293">
        <v>0</v>
      </c>
      <c r="H22" s="296">
        <v>75</v>
      </c>
      <c r="I22" s="295" t="s">
        <v>6</v>
      </c>
      <c r="J22" s="52" t="s">
        <v>6</v>
      </c>
      <c r="K22" s="52" t="s">
        <v>6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20</v>
      </c>
      <c r="C23" s="50">
        <v>0</v>
      </c>
      <c r="D23" s="50">
        <v>0</v>
      </c>
      <c r="E23" s="50">
        <v>0</v>
      </c>
      <c r="F23" s="50">
        <v>1637</v>
      </c>
      <c r="G23" s="293">
        <v>0</v>
      </c>
      <c r="H23" s="296">
        <v>0</v>
      </c>
      <c r="I23" s="295" t="s">
        <v>6</v>
      </c>
      <c r="J23" s="52" t="s">
        <v>6</v>
      </c>
      <c r="K23" s="52" t="s">
        <v>6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19</v>
      </c>
      <c r="C24" s="50">
        <v>36</v>
      </c>
      <c r="D24" s="50">
        <v>0</v>
      </c>
      <c r="E24" s="50">
        <v>0</v>
      </c>
      <c r="F24" s="50">
        <v>0</v>
      </c>
      <c r="G24" s="293">
        <v>0</v>
      </c>
      <c r="H24" s="296">
        <v>0</v>
      </c>
      <c r="I24" s="295" t="s">
        <v>6</v>
      </c>
      <c r="J24" s="52" t="s">
        <v>6</v>
      </c>
      <c r="K24" s="52" t="s">
        <v>6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25</v>
      </c>
      <c r="C25" s="50">
        <v>0</v>
      </c>
      <c r="D25" s="50">
        <v>0</v>
      </c>
      <c r="E25" s="50">
        <v>0</v>
      </c>
      <c r="F25" s="50">
        <v>0</v>
      </c>
      <c r="G25" s="293">
        <v>0</v>
      </c>
      <c r="H25" s="296">
        <v>0</v>
      </c>
      <c r="I25" s="295" t="s">
        <v>6</v>
      </c>
      <c r="J25" s="52" t="s">
        <v>6</v>
      </c>
      <c r="K25" s="52" t="s">
        <v>6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27</v>
      </c>
      <c r="C26" s="50">
        <v>0</v>
      </c>
      <c r="D26" s="50">
        <v>0</v>
      </c>
      <c r="E26" s="50">
        <v>18</v>
      </c>
      <c r="F26" s="50">
        <v>0</v>
      </c>
      <c r="G26" s="293">
        <v>0</v>
      </c>
      <c r="H26" s="296">
        <v>0</v>
      </c>
      <c r="I26" s="295" t="s">
        <v>6</v>
      </c>
      <c r="J26" s="52" t="s">
        <v>6</v>
      </c>
      <c r="K26" s="52" t="s">
        <v>6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29</v>
      </c>
      <c r="C27" s="50">
        <v>70</v>
      </c>
      <c r="D27" s="50">
        <v>54</v>
      </c>
      <c r="E27" s="50">
        <v>0</v>
      </c>
      <c r="F27" s="50">
        <v>0</v>
      </c>
      <c r="G27" s="293">
        <v>194</v>
      </c>
      <c r="H27" s="296">
        <v>0</v>
      </c>
      <c r="I27" s="295" t="s">
        <v>6</v>
      </c>
      <c r="J27" s="52" t="s">
        <v>6</v>
      </c>
      <c r="K27" s="52" t="s">
        <v>6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15</v>
      </c>
      <c r="C28" s="50">
        <v>309</v>
      </c>
      <c r="D28" s="50">
        <v>13085</v>
      </c>
      <c r="E28" s="50">
        <v>0</v>
      </c>
      <c r="F28" s="50">
        <v>100</v>
      </c>
      <c r="G28" s="293">
        <v>9393</v>
      </c>
      <c r="H28" s="296">
        <v>753</v>
      </c>
      <c r="I28" s="295">
        <v>-91.983391887575849</v>
      </c>
      <c r="J28" s="52">
        <v>8.0166081124241444</v>
      </c>
      <c r="K28" s="52">
        <v>9293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203</v>
      </c>
      <c r="C29" s="50">
        <v>0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22</v>
      </c>
      <c r="C30" s="50">
        <v>0</v>
      </c>
      <c r="D30" s="50">
        <v>110</v>
      </c>
      <c r="E30" s="50">
        <v>50</v>
      </c>
      <c r="F30" s="50">
        <v>0</v>
      </c>
      <c r="G30" s="293">
        <v>150</v>
      </c>
      <c r="H30" s="296">
        <v>2672</v>
      </c>
      <c r="I30" s="295">
        <v>1681.3333333333333</v>
      </c>
      <c r="J30" s="52">
        <v>1781.3333333333333</v>
      </c>
      <c r="K30" s="52" t="s">
        <v>6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0</v>
      </c>
      <c r="I31" s="295" t="s">
        <v>6</v>
      </c>
      <c r="J31" s="52" t="s">
        <v>6</v>
      </c>
      <c r="K31" s="52" t="s">
        <v>6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17</v>
      </c>
      <c r="C32" s="50">
        <v>0</v>
      </c>
      <c r="D32" s="50">
        <v>0</v>
      </c>
      <c r="E32" s="50">
        <v>0</v>
      </c>
      <c r="F32" s="50">
        <v>0</v>
      </c>
      <c r="G32" s="293">
        <v>36</v>
      </c>
      <c r="H32" s="296">
        <v>0</v>
      </c>
      <c r="I32" s="295" t="s">
        <v>6</v>
      </c>
      <c r="J32" s="52" t="s">
        <v>6</v>
      </c>
      <c r="K32" s="52" t="s">
        <v>6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12</v>
      </c>
      <c r="C33" s="50">
        <v>0</v>
      </c>
      <c r="D33" s="50">
        <v>72</v>
      </c>
      <c r="E33" s="50">
        <v>120</v>
      </c>
      <c r="F33" s="50">
        <v>56</v>
      </c>
      <c r="G33" s="293">
        <v>0</v>
      </c>
      <c r="H33" s="296">
        <v>0</v>
      </c>
      <c r="I33" s="295" t="s">
        <v>6</v>
      </c>
      <c r="J33" s="52" t="s">
        <v>6</v>
      </c>
      <c r="K33" s="52" t="s">
        <v>6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9" t="s">
        <v>16</v>
      </c>
      <c r="C34" s="50">
        <v>4162</v>
      </c>
      <c r="D34" s="50">
        <v>8633</v>
      </c>
      <c r="E34" s="50">
        <v>0</v>
      </c>
      <c r="F34" s="50">
        <v>120</v>
      </c>
      <c r="G34" s="293">
        <v>923</v>
      </c>
      <c r="H34" s="296">
        <v>140</v>
      </c>
      <c r="I34" s="295">
        <v>-84.832069339111598</v>
      </c>
      <c r="J34" s="52">
        <v>15.167930660888407</v>
      </c>
      <c r="K34" s="52">
        <v>669.16666666666663</v>
      </c>
      <c r="L34" s="38"/>
      <c r="AL34" s="34"/>
    </row>
    <row r="35" spans="1:38" ht="12.75" customHeight="1" x14ac:dyDescent="0.2">
      <c r="A35" s="35"/>
      <c r="B35" s="55" t="s">
        <v>208</v>
      </c>
      <c r="C35" s="50">
        <v>0</v>
      </c>
      <c r="D35" s="50">
        <v>360</v>
      </c>
      <c r="E35" s="50">
        <v>0</v>
      </c>
      <c r="F35" s="50">
        <v>0</v>
      </c>
      <c r="G35" s="293">
        <v>0</v>
      </c>
      <c r="H35" s="296">
        <v>0</v>
      </c>
      <c r="I35" s="295" t="s">
        <v>6</v>
      </c>
      <c r="J35" s="52" t="s">
        <v>6</v>
      </c>
      <c r="K35" s="52" t="s">
        <v>6</v>
      </c>
      <c r="L35" s="38"/>
      <c r="M35" s="95"/>
      <c r="O35" s="87"/>
      <c r="P35" s="87"/>
      <c r="Q35" s="87"/>
      <c r="R35" s="87"/>
      <c r="S35" s="87"/>
      <c r="T35" s="87"/>
      <c r="AL35" s="34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AL36" s="34"/>
    </row>
    <row r="37" spans="1:38" ht="12.75" customHeight="1" x14ac:dyDescent="0.2">
      <c r="A37" s="35"/>
      <c r="B37" s="41" t="s">
        <v>3</v>
      </c>
      <c r="C37" s="59"/>
      <c r="D37" s="60">
        <f>IF(OR(OR(D16=0,C16=0),D16=""),"",(D16/C16-1)*100)</f>
        <v>-40.195222193680969</v>
      </c>
      <c r="E37" s="60">
        <f>IF(OR(OR(E16=0,D16=0),E16=""),"",(E16/D16-1)*100)</f>
        <v>-99.192509234601829</v>
      </c>
      <c r="F37" s="60">
        <f>IF(OR(OR(F16=0,E16=0),F16=""),"",(F16/E16-1)*100)</f>
        <v>1137.2340425531916</v>
      </c>
      <c r="G37" s="60">
        <f>IF(OR(OR(G16=0,F16=0),G16=""),"",(G16/F16-1)*100)</f>
        <v>385.21066208082544</v>
      </c>
      <c r="H37" s="291">
        <f>IF(OR(OR(H16=0,G16=0),H16=""),"",(H16/G16-1)*100)</f>
        <v>-52.773347510189616</v>
      </c>
      <c r="I37" s="62"/>
      <c r="J37" s="62"/>
      <c r="K37" s="62"/>
      <c r="L37" s="38"/>
      <c r="AL37" s="34"/>
    </row>
    <row r="38" spans="1:38" s="63" customFormat="1" ht="12.75" customHeight="1" x14ac:dyDescent="0.2">
      <c r="A38" s="1"/>
      <c r="C38" s="64"/>
      <c r="D38" s="64"/>
      <c r="E38" s="64"/>
      <c r="F38" s="64"/>
      <c r="G38" s="64"/>
      <c r="H38" s="64"/>
      <c r="I38" s="62"/>
      <c r="J38" s="62"/>
      <c r="K38" s="62"/>
      <c r="L38" s="65"/>
      <c r="AG38" s="66"/>
      <c r="AH38" s="66"/>
      <c r="AI38" s="66"/>
      <c r="AJ38" s="66"/>
      <c r="AK38" s="66"/>
    </row>
    <row r="39" spans="1:38" s="63" customFormat="1" ht="12.75" customHeight="1" x14ac:dyDescent="0.2">
      <c r="A39" s="1"/>
      <c r="B39" s="44" t="s">
        <v>67</v>
      </c>
      <c r="C39" s="287">
        <f t="shared" ref="C39:H39" si="1">SUM(C40:C51)</f>
        <v>1859</v>
      </c>
      <c r="D39" s="287">
        <f t="shared" si="1"/>
        <v>277</v>
      </c>
      <c r="E39" s="287">
        <f t="shared" si="1"/>
        <v>0</v>
      </c>
      <c r="F39" s="287">
        <f t="shared" si="1"/>
        <v>1821</v>
      </c>
      <c r="G39" s="287">
        <f t="shared" si="1"/>
        <v>2436</v>
      </c>
      <c r="H39" s="287">
        <f t="shared" si="1"/>
        <v>305</v>
      </c>
      <c r="I39" s="301">
        <f t="shared" ref="I39" si="2">IF(OR(OR(H39=0,G39=0),H39=""),"",(H39/G39-1)*100)</f>
        <v>-87.479474548440066</v>
      </c>
      <c r="J39" s="301">
        <f t="shared" ref="J39" si="3">IF(OR(OR(H39=0,G39=0),H39=""),"",H39/G39*100)</f>
        <v>12.520525451559935</v>
      </c>
      <c r="K39" s="301">
        <f t="shared" ref="K39" si="4">IF(OR(OR(F39=0,G39=0),G39=""),"",(G39/F39-1)*100)</f>
        <v>33.772652388797361</v>
      </c>
      <c r="L39" s="65"/>
      <c r="AG39" s="66"/>
      <c r="AH39" s="66"/>
      <c r="AI39" s="66"/>
      <c r="AJ39" s="66"/>
      <c r="AK39" s="66"/>
    </row>
    <row r="40" spans="1:38" s="63" customFormat="1" ht="12.75" customHeight="1" x14ac:dyDescent="0.2">
      <c r="A40" s="1"/>
      <c r="B40" s="219" t="s">
        <v>55</v>
      </c>
      <c r="C40" s="299">
        <v>0</v>
      </c>
      <c r="D40" s="299">
        <v>0</v>
      </c>
      <c r="E40" s="299">
        <v>0</v>
      </c>
      <c r="F40" s="299">
        <v>0</v>
      </c>
      <c r="G40" s="302">
        <v>0</v>
      </c>
      <c r="H40" s="296">
        <v>0</v>
      </c>
      <c r="I40" s="303" t="s">
        <v>6</v>
      </c>
      <c r="J40" s="300" t="s">
        <v>6</v>
      </c>
      <c r="K40" s="300" t="s">
        <v>6</v>
      </c>
      <c r="L40" s="65"/>
      <c r="AG40" s="66"/>
      <c r="AH40" s="66"/>
      <c r="AI40" s="66"/>
      <c r="AJ40" s="66"/>
      <c r="AK40" s="66"/>
    </row>
    <row r="41" spans="1:38" s="63" customFormat="1" ht="12.75" customHeight="1" x14ac:dyDescent="0.2">
      <c r="A41" s="1"/>
      <c r="B41" s="219" t="s">
        <v>56</v>
      </c>
      <c r="C41" s="299">
        <v>0</v>
      </c>
      <c r="D41" s="299">
        <v>0</v>
      </c>
      <c r="E41" s="299">
        <v>0</v>
      </c>
      <c r="F41" s="299">
        <v>0</v>
      </c>
      <c r="G41" s="302">
        <v>0</v>
      </c>
      <c r="H41" s="296">
        <v>30</v>
      </c>
      <c r="I41" s="295" t="s">
        <v>6</v>
      </c>
      <c r="J41" s="52" t="s">
        <v>6</v>
      </c>
      <c r="K41" s="52" t="s">
        <v>6</v>
      </c>
      <c r="L41" s="65"/>
      <c r="AG41" s="66"/>
      <c r="AH41" s="66"/>
      <c r="AI41" s="66"/>
      <c r="AJ41" s="66"/>
      <c r="AK41" s="66"/>
    </row>
    <row r="42" spans="1:38" s="63" customFormat="1" ht="12.75" customHeight="1" x14ac:dyDescent="0.2">
      <c r="A42" s="1"/>
      <c r="B42" s="219" t="s">
        <v>57</v>
      </c>
      <c r="C42" s="299">
        <v>0</v>
      </c>
      <c r="D42" s="299">
        <v>0</v>
      </c>
      <c r="E42" s="299">
        <v>0</v>
      </c>
      <c r="F42" s="299">
        <v>0</v>
      </c>
      <c r="G42" s="302">
        <v>0</v>
      </c>
      <c r="H42" s="296">
        <v>0</v>
      </c>
      <c r="I42" s="295" t="s">
        <v>6</v>
      </c>
      <c r="J42" s="52" t="s">
        <v>6</v>
      </c>
      <c r="K42" s="52" t="s">
        <v>6</v>
      </c>
      <c r="L42" s="65"/>
      <c r="AG42" s="66"/>
      <c r="AH42" s="66"/>
      <c r="AI42" s="66"/>
      <c r="AJ42" s="66"/>
      <c r="AK42" s="66"/>
    </row>
    <row r="43" spans="1:38" s="63" customFormat="1" ht="12.75" customHeight="1" x14ac:dyDescent="0.2">
      <c r="A43" s="1"/>
      <c r="B43" s="219" t="s">
        <v>58</v>
      </c>
      <c r="C43" s="299">
        <v>0</v>
      </c>
      <c r="D43" s="299">
        <v>0</v>
      </c>
      <c r="E43" s="299">
        <v>0</v>
      </c>
      <c r="F43" s="299">
        <v>0</v>
      </c>
      <c r="G43" s="302">
        <v>0</v>
      </c>
      <c r="H43" s="296">
        <v>40</v>
      </c>
      <c r="I43" s="295" t="s">
        <v>6</v>
      </c>
      <c r="J43" s="52" t="s">
        <v>6</v>
      </c>
      <c r="K43" s="52" t="s">
        <v>6</v>
      </c>
      <c r="L43" s="65"/>
      <c r="AG43" s="66"/>
      <c r="AH43" s="66"/>
      <c r="AI43" s="66"/>
      <c r="AJ43" s="66"/>
      <c r="AK43" s="66"/>
    </row>
    <row r="44" spans="1:38" s="63" customFormat="1" ht="12.75" customHeight="1" x14ac:dyDescent="0.2">
      <c r="A44" s="1"/>
      <c r="B44" s="219" t="s">
        <v>59</v>
      </c>
      <c r="C44" s="299">
        <v>0</v>
      </c>
      <c r="D44" s="299">
        <v>0</v>
      </c>
      <c r="E44" s="299">
        <v>0</v>
      </c>
      <c r="F44" s="299">
        <v>1458</v>
      </c>
      <c r="G44" s="302">
        <v>40</v>
      </c>
      <c r="H44" s="296">
        <v>0</v>
      </c>
      <c r="I44" s="295" t="s">
        <v>6</v>
      </c>
      <c r="J44" s="52" t="s">
        <v>6</v>
      </c>
      <c r="K44" s="52">
        <v>-97.256515775034288</v>
      </c>
      <c r="L44" s="65"/>
      <c r="AG44" s="66"/>
      <c r="AH44" s="66"/>
      <c r="AI44" s="66"/>
      <c r="AJ44" s="66"/>
      <c r="AK44" s="66"/>
    </row>
    <row r="45" spans="1:38" s="63" customFormat="1" ht="12.75" customHeight="1" x14ac:dyDescent="0.2">
      <c r="A45" s="1"/>
      <c r="B45" s="219" t="s">
        <v>60</v>
      </c>
      <c r="C45" s="299">
        <v>63</v>
      </c>
      <c r="D45" s="299">
        <v>0</v>
      </c>
      <c r="E45" s="299">
        <v>0</v>
      </c>
      <c r="F45" s="299">
        <v>0</v>
      </c>
      <c r="G45" s="302">
        <v>0</v>
      </c>
      <c r="H45" s="296">
        <v>0</v>
      </c>
      <c r="I45" s="295" t="s">
        <v>6</v>
      </c>
      <c r="J45" s="52" t="s">
        <v>6</v>
      </c>
      <c r="K45" s="52" t="s">
        <v>6</v>
      </c>
      <c r="L45" s="65"/>
      <c r="AG45" s="66"/>
      <c r="AH45" s="66"/>
      <c r="AI45" s="66"/>
      <c r="AJ45" s="66"/>
      <c r="AK45" s="66"/>
    </row>
    <row r="46" spans="1:38" s="63" customFormat="1" ht="12.75" customHeight="1" x14ac:dyDescent="0.2">
      <c r="A46" s="1"/>
      <c r="B46" s="219" t="s">
        <v>61</v>
      </c>
      <c r="C46" s="299">
        <v>0</v>
      </c>
      <c r="D46" s="299">
        <v>0</v>
      </c>
      <c r="E46" s="299">
        <v>0</v>
      </c>
      <c r="F46" s="299">
        <v>0</v>
      </c>
      <c r="G46" s="302">
        <v>0</v>
      </c>
      <c r="H46" s="296">
        <v>0</v>
      </c>
      <c r="I46" s="295" t="s">
        <v>6</v>
      </c>
      <c r="J46" s="52" t="s">
        <v>6</v>
      </c>
      <c r="K46" s="52" t="s">
        <v>6</v>
      </c>
      <c r="L46" s="65"/>
      <c r="AG46" s="66"/>
      <c r="AH46" s="66"/>
      <c r="AI46" s="66"/>
      <c r="AJ46" s="66"/>
      <c r="AK46" s="66"/>
    </row>
    <row r="47" spans="1:38" s="63" customFormat="1" ht="12.75" customHeight="1" x14ac:dyDescent="0.2">
      <c r="A47" s="1"/>
      <c r="B47" s="219" t="s">
        <v>62</v>
      </c>
      <c r="C47" s="299">
        <v>36</v>
      </c>
      <c r="D47" s="299">
        <v>0</v>
      </c>
      <c r="E47" s="299">
        <v>0</v>
      </c>
      <c r="F47" s="299">
        <v>0</v>
      </c>
      <c r="G47" s="302">
        <v>36</v>
      </c>
      <c r="H47" s="296">
        <v>0</v>
      </c>
      <c r="I47" s="295" t="s">
        <v>6</v>
      </c>
      <c r="J47" s="52" t="s">
        <v>6</v>
      </c>
      <c r="K47" s="52" t="s">
        <v>6</v>
      </c>
      <c r="L47" s="65"/>
      <c r="AG47" s="66"/>
      <c r="AH47" s="66"/>
      <c r="AI47" s="66"/>
      <c r="AJ47" s="66"/>
      <c r="AK47" s="66"/>
    </row>
    <row r="48" spans="1:38" s="63" customFormat="1" ht="12.75" customHeight="1" x14ac:dyDescent="0.2">
      <c r="A48" s="1"/>
      <c r="B48" s="219" t="s">
        <v>63</v>
      </c>
      <c r="C48" s="299">
        <v>64</v>
      </c>
      <c r="D48" s="299">
        <v>0</v>
      </c>
      <c r="E48" s="299">
        <v>0</v>
      </c>
      <c r="F48" s="299">
        <v>0</v>
      </c>
      <c r="G48" s="302">
        <v>0</v>
      </c>
      <c r="H48" s="296">
        <v>0</v>
      </c>
      <c r="I48" s="295" t="s">
        <v>6</v>
      </c>
      <c r="J48" s="52" t="s">
        <v>6</v>
      </c>
      <c r="K48" s="52" t="s">
        <v>6</v>
      </c>
      <c r="L48" s="65"/>
      <c r="AG48" s="66"/>
      <c r="AH48" s="66"/>
      <c r="AI48" s="66"/>
      <c r="AJ48" s="66"/>
      <c r="AK48" s="66"/>
    </row>
    <row r="49" spans="1:37" s="63" customFormat="1" ht="12.75" customHeight="1" x14ac:dyDescent="0.2">
      <c r="A49" s="1"/>
      <c r="B49" s="219" t="s">
        <v>64</v>
      </c>
      <c r="C49" s="299">
        <v>1596</v>
      </c>
      <c r="D49" s="299">
        <v>277</v>
      </c>
      <c r="E49" s="299">
        <v>0</v>
      </c>
      <c r="F49" s="299">
        <v>43</v>
      </c>
      <c r="G49" s="302">
        <v>1856</v>
      </c>
      <c r="H49" s="296">
        <v>115</v>
      </c>
      <c r="I49" s="295">
        <v>-93.803879310344826</v>
      </c>
      <c r="J49" s="52">
        <v>6.1961206896551726</v>
      </c>
      <c r="K49" s="52">
        <v>4216.2790697674418</v>
      </c>
      <c r="L49" s="65"/>
      <c r="AG49" s="66"/>
      <c r="AH49" s="66"/>
      <c r="AI49" s="66"/>
      <c r="AJ49" s="66"/>
      <c r="AK49" s="66"/>
    </row>
    <row r="50" spans="1:37" s="63" customFormat="1" ht="12.75" customHeight="1" x14ac:dyDescent="0.2">
      <c r="A50" s="1"/>
      <c r="B50" s="219" t="s">
        <v>65</v>
      </c>
      <c r="C50" s="299">
        <v>0</v>
      </c>
      <c r="D50" s="299">
        <v>0</v>
      </c>
      <c r="E50" s="299">
        <v>0</v>
      </c>
      <c r="F50" s="299">
        <v>0</v>
      </c>
      <c r="G50" s="302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65"/>
      <c r="AG50" s="66"/>
      <c r="AH50" s="66"/>
      <c r="AI50" s="66"/>
      <c r="AJ50" s="66"/>
      <c r="AK50" s="66"/>
    </row>
    <row r="51" spans="1:37" s="63" customFormat="1" ht="12.75" customHeight="1" x14ac:dyDescent="0.2">
      <c r="A51" s="1"/>
      <c r="B51" s="219" t="s">
        <v>66</v>
      </c>
      <c r="C51" s="299">
        <v>100</v>
      </c>
      <c r="D51" s="299">
        <v>0</v>
      </c>
      <c r="E51" s="299">
        <v>0</v>
      </c>
      <c r="F51" s="299">
        <v>320</v>
      </c>
      <c r="G51" s="302">
        <v>504</v>
      </c>
      <c r="H51" s="296">
        <v>120</v>
      </c>
      <c r="I51" s="295">
        <v>-76.19047619047619</v>
      </c>
      <c r="J51" s="52">
        <v>23.809523809523807</v>
      </c>
      <c r="K51" s="52">
        <v>57.499999999999993</v>
      </c>
      <c r="L51" s="65"/>
      <c r="AG51" s="66"/>
      <c r="AH51" s="66"/>
      <c r="AI51" s="66"/>
      <c r="AJ51" s="66"/>
      <c r="AK51" s="66"/>
    </row>
    <row r="52" spans="1:37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AG52" s="66"/>
      <c r="AH52" s="66"/>
      <c r="AI52" s="66"/>
      <c r="AJ52" s="66"/>
      <c r="AK52" s="66"/>
    </row>
    <row r="53" spans="1:37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-85.09951586874665</v>
      </c>
      <c r="E53" s="60" t="str">
        <f>IF(OR(OR(E39=0,D39=0),E39=""),"",(E39/D39-1)*100)</f>
        <v/>
      </c>
      <c r="F53" s="60" t="str">
        <f>IF(OR(OR(F39=0,E39=0),F39=""),"",(F39/E39-1)*100)</f>
        <v/>
      </c>
      <c r="G53" s="304">
        <f>IF(OR(OR(G39=0,F39=0),G39=""),"",(G39/F39-1)*100)</f>
        <v>33.772652388797361</v>
      </c>
      <c r="H53" s="301">
        <f>IF(OR(OR(H39=0,G39=0),H39=""),"",(H39/G39-1)*100)</f>
        <v>-87.479474548440066</v>
      </c>
      <c r="I53" s="72"/>
      <c r="J53" s="72"/>
      <c r="L53" s="65"/>
      <c r="AG53" s="66"/>
      <c r="AH53" s="66"/>
      <c r="AI53" s="66"/>
      <c r="AJ53" s="66"/>
      <c r="AK53" s="66"/>
    </row>
    <row r="54" spans="1:37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AG54" s="66"/>
      <c r="AH54" s="66"/>
      <c r="AI54" s="66"/>
      <c r="AJ54" s="66"/>
      <c r="AK54" s="66"/>
    </row>
    <row r="55" spans="1:37" s="63" customFormat="1" x14ac:dyDescent="0.2">
      <c r="A55" s="254" t="s">
        <v>167</v>
      </c>
      <c r="C55" s="70"/>
      <c r="D55" s="70"/>
      <c r="E55" s="70"/>
      <c r="F55" s="71"/>
      <c r="G55" s="71"/>
      <c r="H55" s="71"/>
      <c r="I55" s="72"/>
      <c r="J55" s="72"/>
      <c r="L55" s="65"/>
      <c r="AG55" s="66"/>
      <c r="AH55" s="66"/>
      <c r="AI55" s="66"/>
      <c r="AJ55" s="66"/>
      <c r="AK55" s="66"/>
    </row>
    <row r="56" spans="1:37" s="63" customFormat="1" x14ac:dyDescent="0.25">
      <c r="A56" s="402" t="s">
        <v>199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  <c r="AG56" s="66"/>
      <c r="AH56" s="66"/>
      <c r="AI56" s="66"/>
      <c r="AJ56" s="66"/>
      <c r="AK56" s="66"/>
    </row>
    <row r="57" spans="1:37" s="63" customFormat="1" ht="24" customHeight="1" x14ac:dyDescent="0.25">
      <c r="A57" s="402" t="s">
        <v>200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</row>
    <row r="58" spans="1:37" s="66" customFormat="1" x14ac:dyDescent="0.25">
      <c r="A58" s="252" t="s">
        <v>182</v>
      </c>
      <c r="B58" s="75"/>
      <c r="C58" s="75"/>
      <c r="D58" s="75"/>
      <c r="E58" s="75"/>
      <c r="F58" s="76"/>
      <c r="G58" s="76"/>
      <c r="H58" s="76"/>
      <c r="I58" s="77"/>
      <c r="J58" s="77"/>
      <c r="K58" s="78"/>
      <c r="L58" s="79" t="s">
        <v>2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7" s="63" customFormat="1" x14ac:dyDescent="0.25">
      <c r="A59" s="80"/>
      <c r="C59" s="70"/>
      <c r="D59" s="70"/>
      <c r="E59" s="70"/>
      <c r="F59" s="71"/>
      <c r="G59" s="71"/>
      <c r="H59" s="71"/>
      <c r="I59" s="72"/>
      <c r="J59" s="72"/>
    </row>
    <row r="60" spans="1:37" s="63" customFormat="1" x14ac:dyDescent="0.25">
      <c r="A60" s="80"/>
      <c r="B60" s="81"/>
      <c r="C60" s="81"/>
      <c r="D60" s="81"/>
      <c r="E60" s="81"/>
      <c r="F60" s="81"/>
      <c r="G60" s="81"/>
    </row>
    <row r="61" spans="1:37" s="63" customFormat="1" x14ac:dyDescent="0.25">
      <c r="B61" s="81"/>
      <c r="C61" s="82"/>
      <c r="D61" s="81"/>
      <c r="E61" s="81"/>
      <c r="F61" s="81"/>
      <c r="G61" s="81"/>
    </row>
    <row r="62" spans="1:37" s="63" customFormat="1" x14ac:dyDescent="0.25">
      <c r="B62" s="81"/>
      <c r="C62" s="82"/>
    </row>
    <row r="63" spans="1:37" s="63" customFormat="1" x14ac:dyDescent="0.25">
      <c r="B63" s="81"/>
      <c r="C63" s="82"/>
    </row>
    <row r="64" spans="1:37" s="63" customFormat="1" x14ac:dyDescent="0.25">
      <c r="B64" s="81"/>
      <c r="C64" s="82"/>
      <c r="D64" s="81"/>
      <c r="E64" s="81"/>
      <c r="F64" s="81"/>
      <c r="G64" s="81"/>
      <c r="H64" s="81"/>
    </row>
    <row r="65" spans="1:12" s="3" customFormat="1" x14ac:dyDescent="0.2">
      <c r="A65" s="63"/>
      <c r="B65" s="81"/>
      <c r="C65" s="82"/>
      <c r="D65" s="81"/>
      <c r="E65" s="81"/>
      <c r="F65" s="81"/>
      <c r="G65" s="81"/>
      <c r="H65" s="81"/>
      <c r="I65" s="63"/>
      <c r="J65" s="63"/>
      <c r="K65" s="63"/>
      <c r="L65" s="63"/>
    </row>
    <row r="66" spans="1:12" s="3" customFormat="1" x14ac:dyDescent="0.2">
      <c r="B66" s="81"/>
      <c r="C66" s="82"/>
      <c r="D66" s="83"/>
    </row>
    <row r="67" spans="1:12" s="3" customFormat="1" x14ac:dyDescent="0.2">
      <c r="B67" s="81"/>
      <c r="C67" s="82"/>
      <c r="D67" s="83"/>
    </row>
    <row r="68" spans="1:12" s="3" customFormat="1" x14ac:dyDescent="0.2">
      <c r="B68" s="81"/>
      <c r="C68" s="82"/>
      <c r="D68" s="83"/>
    </row>
    <row r="69" spans="1:12" s="3" customFormat="1" x14ac:dyDescent="0.2">
      <c r="B69" s="81"/>
      <c r="C69" s="82"/>
      <c r="D69" s="8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  <c r="E73" s="84"/>
    </row>
    <row r="74" spans="1:12" s="3" customFormat="1" x14ac:dyDescent="0.2">
      <c r="B74" s="81"/>
      <c r="C74" s="82"/>
      <c r="D74" s="83"/>
      <c r="E74" s="84"/>
    </row>
    <row r="75" spans="1:12" s="3" customFormat="1" x14ac:dyDescent="0.2">
      <c r="B75" s="81"/>
      <c r="C75" s="82"/>
      <c r="D75" s="83"/>
      <c r="E75" s="84"/>
    </row>
    <row r="76" spans="1:12" s="3" customFormat="1" x14ac:dyDescent="0.2">
      <c r="B76" s="81"/>
      <c r="C76" s="82"/>
      <c r="D76" s="83"/>
      <c r="E76" s="84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1:38" s="3" customFormat="1" x14ac:dyDescent="0.2">
      <c r="D145" s="88"/>
      <c r="E145" s="84"/>
    </row>
    <row r="146" spans="1:38" s="3" customFormat="1" x14ac:dyDescent="0.2">
      <c r="D146" s="88"/>
      <c r="E146" s="84"/>
    </row>
    <row r="147" spans="1:38" s="3" customFormat="1" x14ac:dyDescent="0.2">
      <c r="D147" s="88"/>
      <c r="E147" s="84"/>
    </row>
    <row r="148" spans="1:38" s="3" customFormat="1" x14ac:dyDescent="0.2">
      <c r="D148" s="88"/>
      <c r="E148" s="84"/>
    </row>
    <row r="149" spans="1:38" s="3" customFormat="1" x14ac:dyDescent="0.2">
      <c r="D149" s="88"/>
      <c r="E149" s="84"/>
    </row>
    <row r="150" spans="1:38" s="3" customFormat="1" x14ac:dyDescent="0.2">
      <c r="D150" s="88"/>
      <c r="E150" s="84"/>
    </row>
    <row r="151" spans="1:38" s="3" customFormat="1" x14ac:dyDescent="0.2">
      <c r="D151" s="88"/>
      <c r="E151" s="84"/>
    </row>
    <row r="152" spans="1:38" s="3" customFormat="1" x14ac:dyDescent="0.2"/>
    <row r="153" spans="1:38" s="3" customFormat="1" x14ac:dyDescent="0.2"/>
    <row r="154" spans="1:38" s="3" customFormat="1" x14ac:dyDescent="0.2"/>
    <row r="155" spans="1:38" s="3" customFormat="1" x14ac:dyDescent="0.2"/>
    <row r="156" spans="1:38" s="3" customFormat="1" x14ac:dyDescent="0.2"/>
    <row r="157" spans="1:38" s="7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s="7" customFormat="1" x14ac:dyDescent="0.2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7" customFormat="1" x14ac:dyDescent="0.2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:38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</sheetData>
  <sortState xmlns:xlrd2="http://schemas.microsoft.com/office/spreadsheetml/2017/richdata2" ref="B39:H50">
    <sortCondition descending="1" ref="H39:H50"/>
  </sortState>
  <mergeCells count="9">
    <mergeCell ref="A56:K56"/>
    <mergeCell ref="A57:K57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7" orientation="portrait" r:id="rId1"/>
  <headerFooter alignWithMargins="0">
    <oddFooter>&amp;C&amp;"-,Negrita"&amp;12&amp;K004559Página 22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4">
    <tabColor rgb="FF002060"/>
  </sheetPr>
  <dimension ref="A1:AL17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4" t="s">
        <v>146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4" t="s">
        <v>72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793</v>
      </c>
      <c r="D16" s="282">
        <f t="shared" si="0"/>
        <v>507</v>
      </c>
      <c r="E16" s="282">
        <f t="shared" si="0"/>
        <v>5</v>
      </c>
      <c r="F16" s="282">
        <f t="shared" si="0"/>
        <v>60</v>
      </c>
      <c r="G16" s="292">
        <f t="shared" si="0"/>
        <v>332</v>
      </c>
      <c r="H16" s="287">
        <f t="shared" si="0"/>
        <v>122</v>
      </c>
      <c r="I16" s="294">
        <f>IF(OR(OR(H16=0,G16=0),H16=""),"",(H16/G16-1)*100)</f>
        <v>-63.253012048192772</v>
      </c>
      <c r="J16" s="289">
        <f>IF(OR(OR(H16=0,G16=0),H16=""),"",H16/G16*100)</f>
        <v>36.746987951807228</v>
      </c>
      <c r="K16" s="289">
        <f>IF(OR(OR(F16=0,G16=0),G16=""),"",(G16/F16-1)*100)</f>
        <v>453.33333333333331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0</v>
      </c>
      <c r="H17" s="296">
        <v>0</v>
      </c>
      <c r="I17" s="295" t="s">
        <v>6</v>
      </c>
      <c r="J17" s="52" t="s">
        <v>6</v>
      </c>
      <c r="K17" s="52" t="s">
        <v>6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23</v>
      </c>
      <c r="C18" s="50">
        <v>0</v>
      </c>
      <c r="D18" s="50">
        <v>0</v>
      </c>
      <c r="E18" s="50">
        <v>0</v>
      </c>
      <c r="F18" s="50">
        <v>0</v>
      </c>
      <c r="G18" s="293">
        <v>0</v>
      </c>
      <c r="H18" s="296">
        <v>0</v>
      </c>
      <c r="I18" s="295" t="s">
        <v>6</v>
      </c>
      <c r="J18" s="52" t="s">
        <v>6</v>
      </c>
      <c r="K18" s="52" t="s">
        <v>6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18</v>
      </c>
      <c r="C19" s="50">
        <v>685</v>
      </c>
      <c r="D19" s="50">
        <v>6</v>
      </c>
      <c r="E19" s="50">
        <v>0</v>
      </c>
      <c r="F19" s="50">
        <v>4</v>
      </c>
      <c r="G19" s="293">
        <v>9</v>
      </c>
      <c r="H19" s="296">
        <v>9</v>
      </c>
      <c r="I19" s="295">
        <v>0</v>
      </c>
      <c r="J19" s="52">
        <v>100</v>
      </c>
      <c r="K19" s="52">
        <v>125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2</v>
      </c>
      <c r="H20" s="296">
        <v>0</v>
      </c>
      <c r="I20" s="295" t="s">
        <v>6</v>
      </c>
      <c r="J20" s="52" t="s">
        <v>6</v>
      </c>
      <c r="K20" s="52" t="s">
        <v>6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30</v>
      </c>
      <c r="C21" s="50">
        <v>10</v>
      </c>
      <c r="D21" s="50">
        <v>11</v>
      </c>
      <c r="E21" s="50">
        <v>0</v>
      </c>
      <c r="F21" s="50">
        <v>3</v>
      </c>
      <c r="G21" s="293">
        <v>2</v>
      </c>
      <c r="H21" s="296">
        <v>19</v>
      </c>
      <c r="I21" s="295">
        <v>850</v>
      </c>
      <c r="J21" s="52">
        <v>950</v>
      </c>
      <c r="K21" s="52">
        <v>-33.333333333333336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21</v>
      </c>
      <c r="C22" s="50">
        <v>0</v>
      </c>
      <c r="D22" s="50">
        <v>4</v>
      </c>
      <c r="E22" s="50">
        <v>0</v>
      </c>
      <c r="F22" s="50">
        <v>2</v>
      </c>
      <c r="G22" s="293">
        <v>0</v>
      </c>
      <c r="H22" s="296">
        <v>2</v>
      </c>
      <c r="I22" s="295" t="s">
        <v>6</v>
      </c>
      <c r="J22" s="52" t="s">
        <v>6</v>
      </c>
      <c r="K22" s="52" t="s">
        <v>6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20</v>
      </c>
      <c r="C23" s="50">
        <v>0</v>
      </c>
      <c r="D23" s="50">
        <v>0</v>
      </c>
      <c r="E23" s="50">
        <v>0</v>
      </c>
      <c r="F23" s="50">
        <v>46</v>
      </c>
      <c r="G23" s="293">
        <v>0</v>
      </c>
      <c r="H23" s="296">
        <v>0</v>
      </c>
      <c r="I23" s="295" t="s">
        <v>6</v>
      </c>
      <c r="J23" s="52" t="s">
        <v>6</v>
      </c>
      <c r="K23" s="52" t="s">
        <v>6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19</v>
      </c>
      <c r="C24" s="50">
        <v>1</v>
      </c>
      <c r="D24" s="50">
        <v>0</v>
      </c>
      <c r="E24" s="50">
        <v>0</v>
      </c>
      <c r="F24" s="50">
        <v>0</v>
      </c>
      <c r="G24" s="293">
        <v>0</v>
      </c>
      <c r="H24" s="296">
        <v>0</v>
      </c>
      <c r="I24" s="295" t="s">
        <v>6</v>
      </c>
      <c r="J24" s="52" t="s">
        <v>6</v>
      </c>
      <c r="K24" s="52" t="s">
        <v>6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25</v>
      </c>
      <c r="C25" s="50">
        <v>0</v>
      </c>
      <c r="D25" s="50">
        <v>0</v>
      </c>
      <c r="E25" s="50">
        <v>0</v>
      </c>
      <c r="F25" s="50">
        <v>0</v>
      </c>
      <c r="G25" s="293">
        <v>0</v>
      </c>
      <c r="H25" s="296">
        <v>0</v>
      </c>
      <c r="I25" s="295" t="s">
        <v>6</v>
      </c>
      <c r="J25" s="52" t="s">
        <v>6</v>
      </c>
      <c r="K25" s="52" t="s">
        <v>6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27</v>
      </c>
      <c r="C26" s="50">
        <v>0</v>
      </c>
      <c r="D26" s="50">
        <v>0</v>
      </c>
      <c r="E26" s="50">
        <v>1</v>
      </c>
      <c r="F26" s="50">
        <v>0</v>
      </c>
      <c r="G26" s="293">
        <v>0</v>
      </c>
      <c r="H26" s="296">
        <v>0</v>
      </c>
      <c r="I26" s="295" t="s">
        <v>6</v>
      </c>
      <c r="J26" s="52" t="s">
        <v>6</v>
      </c>
      <c r="K26" s="52" t="s">
        <v>6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29</v>
      </c>
      <c r="C27" s="50">
        <v>1</v>
      </c>
      <c r="D27" s="50">
        <v>1</v>
      </c>
      <c r="E27" s="50">
        <v>0</v>
      </c>
      <c r="F27" s="50">
        <v>0</v>
      </c>
      <c r="G27" s="293">
        <v>4</v>
      </c>
      <c r="H27" s="296">
        <v>0</v>
      </c>
      <c r="I27" s="295" t="s">
        <v>6</v>
      </c>
      <c r="J27" s="52" t="s">
        <v>6</v>
      </c>
      <c r="K27" s="52" t="s">
        <v>6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15</v>
      </c>
      <c r="C28" s="50">
        <v>5</v>
      </c>
      <c r="D28" s="50">
        <v>302</v>
      </c>
      <c r="E28" s="50">
        <v>0</v>
      </c>
      <c r="F28" s="50">
        <v>2</v>
      </c>
      <c r="G28" s="293">
        <v>294</v>
      </c>
      <c r="H28" s="296">
        <v>15</v>
      </c>
      <c r="I28" s="295">
        <v>-94.897959183673478</v>
      </c>
      <c r="J28" s="52">
        <v>5.1020408163265305</v>
      </c>
      <c r="K28" s="52">
        <v>14600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203</v>
      </c>
      <c r="C29" s="50">
        <v>0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22</v>
      </c>
      <c r="C30" s="50">
        <v>0</v>
      </c>
      <c r="D30" s="50">
        <v>2</v>
      </c>
      <c r="E30" s="50">
        <v>1</v>
      </c>
      <c r="F30" s="50">
        <v>0</v>
      </c>
      <c r="G30" s="293">
        <v>4</v>
      </c>
      <c r="H30" s="296">
        <v>74</v>
      </c>
      <c r="I30" s="295">
        <v>1750</v>
      </c>
      <c r="J30" s="52">
        <v>1850</v>
      </c>
      <c r="K30" s="52" t="s">
        <v>6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0</v>
      </c>
      <c r="I31" s="295" t="s">
        <v>6</v>
      </c>
      <c r="J31" s="52" t="s">
        <v>6</v>
      </c>
      <c r="K31" s="52" t="s">
        <v>6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17</v>
      </c>
      <c r="C32" s="50">
        <v>0</v>
      </c>
      <c r="D32" s="50">
        <v>0</v>
      </c>
      <c r="E32" s="50">
        <v>0</v>
      </c>
      <c r="F32" s="50">
        <v>0</v>
      </c>
      <c r="G32" s="293">
        <v>1</v>
      </c>
      <c r="H32" s="296">
        <v>0</v>
      </c>
      <c r="I32" s="295" t="s">
        <v>6</v>
      </c>
      <c r="J32" s="52" t="s">
        <v>6</v>
      </c>
      <c r="K32" s="52" t="s">
        <v>6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12</v>
      </c>
      <c r="C33" s="50">
        <v>0</v>
      </c>
      <c r="D33" s="50">
        <v>1</v>
      </c>
      <c r="E33" s="50">
        <v>3</v>
      </c>
      <c r="F33" s="50">
        <v>1</v>
      </c>
      <c r="G33" s="293">
        <v>0</v>
      </c>
      <c r="H33" s="296">
        <v>0</v>
      </c>
      <c r="I33" s="295" t="s">
        <v>6</v>
      </c>
      <c r="J33" s="52" t="s">
        <v>6</v>
      </c>
      <c r="K33" s="52" t="s">
        <v>6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9" t="s">
        <v>16</v>
      </c>
      <c r="C34" s="50">
        <v>91</v>
      </c>
      <c r="D34" s="50">
        <v>172</v>
      </c>
      <c r="E34" s="50">
        <v>0</v>
      </c>
      <c r="F34" s="50">
        <v>2</v>
      </c>
      <c r="G34" s="293">
        <v>16</v>
      </c>
      <c r="H34" s="296">
        <v>3</v>
      </c>
      <c r="I34" s="295">
        <v>-81.25</v>
      </c>
      <c r="J34" s="52">
        <v>18.75</v>
      </c>
      <c r="K34" s="52">
        <v>700</v>
      </c>
      <c r="L34" s="38"/>
      <c r="AL34" s="34"/>
    </row>
    <row r="35" spans="1:38" ht="12.75" customHeight="1" x14ac:dyDescent="0.2">
      <c r="A35" s="35"/>
      <c r="B35" s="55" t="s">
        <v>208</v>
      </c>
      <c r="C35" s="50">
        <v>0</v>
      </c>
      <c r="D35" s="50">
        <v>8</v>
      </c>
      <c r="E35" s="50">
        <v>0</v>
      </c>
      <c r="F35" s="50">
        <v>0</v>
      </c>
      <c r="G35" s="293">
        <v>0</v>
      </c>
      <c r="H35" s="296">
        <v>0</v>
      </c>
      <c r="I35" s="295" t="s">
        <v>6</v>
      </c>
      <c r="J35" s="52" t="s">
        <v>6</v>
      </c>
      <c r="K35" s="52" t="s">
        <v>6</v>
      </c>
      <c r="L35" s="38"/>
      <c r="M35" s="95"/>
      <c r="O35" s="87"/>
      <c r="P35" s="87"/>
      <c r="Q35" s="87"/>
      <c r="R35" s="87"/>
      <c r="S35" s="87"/>
      <c r="T35" s="87"/>
      <c r="AL35" s="34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AL36" s="34"/>
    </row>
    <row r="37" spans="1:38" ht="12.75" customHeight="1" x14ac:dyDescent="0.2">
      <c r="A37" s="35"/>
      <c r="B37" s="41" t="s">
        <v>3</v>
      </c>
      <c r="C37" s="59"/>
      <c r="D37" s="60">
        <f>IF(OR(OR(D16=0,C16=0),D16=""),"",(D16/C16-1)*100)</f>
        <v>-36.065573770491795</v>
      </c>
      <c r="E37" s="60">
        <f>IF(OR(OR(E16=0,D16=0),E16=""),"",(E16/D16-1)*100)</f>
        <v>-99.013806706114394</v>
      </c>
      <c r="F37" s="60">
        <f>IF(OR(OR(F16=0,E16=0),F16=""),"",(F16/E16-1)*100)</f>
        <v>1100</v>
      </c>
      <c r="G37" s="60">
        <f>IF(OR(OR(G16=0,F16=0),G16=""),"",(G16/F16-1)*100)</f>
        <v>453.33333333333331</v>
      </c>
      <c r="H37" s="291">
        <f>IF(OR(OR(H16=0,G16=0),H16=""),"",(H16/G16-1)*100)</f>
        <v>-63.253012048192772</v>
      </c>
      <c r="I37" s="62"/>
      <c r="J37" s="62"/>
      <c r="K37" s="62"/>
      <c r="L37" s="38"/>
      <c r="AL37" s="34"/>
    </row>
    <row r="38" spans="1:38" s="63" customFormat="1" ht="12.75" customHeight="1" x14ac:dyDescent="0.2">
      <c r="A38" s="1"/>
      <c r="C38" s="64"/>
      <c r="D38" s="64"/>
      <c r="E38" s="64"/>
      <c r="F38" s="64"/>
      <c r="G38" s="64"/>
      <c r="H38" s="64"/>
      <c r="I38" s="62"/>
      <c r="J38" s="62"/>
      <c r="K38" s="62"/>
      <c r="L38" s="65"/>
      <c r="AG38" s="66"/>
      <c r="AH38" s="66"/>
      <c r="AI38" s="66"/>
      <c r="AJ38" s="66"/>
      <c r="AK38" s="66"/>
    </row>
    <row r="39" spans="1:38" s="63" customFormat="1" ht="12.75" customHeight="1" x14ac:dyDescent="0.2">
      <c r="A39" s="1"/>
      <c r="B39" s="44" t="s">
        <v>67</v>
      </c>
      <c r="C39" s="282">
        <f t="shared" ref="C39:H39" si="1">SUM(C40:C51)</f>
        <v>52</v>
      </c>
      <c r="D39" s="282">
        <f t="shared" si="1"/>
        <v>6</v>
      </c>
      <c r="E39" s="282">
        <f t="shared" si="1"/>
        <v>0</v>
      </c>
      <c r="F39" s="282">
        <f t="shared" si="1"/>
        <v>27</v>
      </c>
      <c r="G39" s="292">
        <f t="shared" si="1"/>
        <v>73</v>
      </c>
      <c r="H39" s="287">
        <f t="shared" si="1"/>
        <v>6</v>
      </c>
      <c r="I39" s="294">
        <f t="shared" ref="I39" si="2">IF(OR(OR(H39=0,G39=0),H39=""),"",(H39/G39-1)*100)</f>
        <v>-91.780821917808225</v>
      </c>
      <c r="J39" s="289">
        <f t="shared" ref="J39" si="3">IF(OR(OR(H39=0,G39=0),H39=""),"",H39/G39*100)</f>
        <v>8.2191780821917799</v>
      </c>
      <c r="K39" s="289">
        <f t="shared" ref="K39" si="4">IF(OR(OR(F39=0,G39=0),G39=""),"",(G39/F39-1)*100)</f>
        <v>170.37037037037038</v>
      </c>
      <c r="L39" s="65"/>
      <c r="AG39" s="66"/>
      <c r="AH39" s="66"/>
      <c r="AI39" s="66"/>
      <c r="AJ39" s="66"/>
      <c r="AK39" s="66"/>
    </row>
    <row r="40" spans="1:38" s="63" customFormat="1" ht="12.75" customHeight="1" x14ac:dyDescent="0.2">
      <c r="A40" s="1"/>
      <c r="B40" s="219" t="s">
        <v>55</v>
      </c>
      <c r="C40" s="50">
        <v>0</v>
      </c>
      <c r="D40" s="50">
        <v>0</v>
      </c>
      <c r="E40" s="50">
        <v>0</v>
      </c>
      <c r="F40" s="50">
        <v>0</v>
      </c>
      <c r="G40" s="293">
        <v>0</v>
      </c>
      <c r="H40" s="296">
        <v>0</v>
      </c>
      <c r="I40" s="295" t="s">
        <v>6</v>
      </c>
      <c r="J40" s="52" t="s">
        <v>6</v>
      </c>
      <c r="K40" s="52" t="s">
        <v>6</v>
      </c>
      <c r="L40" s="65"/>
      <c r="AG40" s="66"/>
      <c r="AH40" s="66"/>
      <c r="AI40" s="66"/>
      <c r="AJ40" s="66"/>
      <c r="AK40" s="66"/>
    </row>
    <row r="41" spans="1:38" s="63" customFormat="1" ht="12.75" customHeight="1" x14ac:dyDescent="0.2">
      <c r="A41" s="1"/>
      <c r="B41" s="219" t="s">
        <v>56</v>
      </c>
      <c r="C41" s="50">
        <v>0</v>
      </c>
      <c r="D41" s="50">
        <v>0</v>
      </c>
      <c r="E41" s="50">
        <v>0</v>
      </c>
      <c r="F41" s="50">
        <v>0</v>
      </c>
      <c r="G41" s="293">
        <v>0</v>
      </c>
      <c r="H41" s="296">
        <v>1</v>
      </c>
      <c r="I41" s="295" t="s">
        <v>6</v>
      </c>
      <c r="J41" s="52" t="s">
        <v>6</v>
      </c>
      <c r="K41" s="52" t="s">
        <v>6</v>
      </c>
      <c r="L41" s="65"/>
      <c r="AG41" s="66"/>
      <c r="AH41" s="66"/>
      <c r="AI41" s="66"/>
      <c r="AJ41" s="66"/>
      <c r="AK41" s="66"/>
    </row>
    <row r="42" spans="1:38" s="63" customFormat="1" ht="12.75" customHeight="1" x14ac:dyDescent="0.2">
      <c r="A42" s="1"/>
      <c r="B42" s="219" t="s">
        <v>57</v>
      </c>
      <c r="C42" s="50">
        <v>0</v>
      </c>
      <c r="D42" s="50">
        <v>0</v>
      </c>
      <c r="E42" s="50">
        <v>0</v>
      </c>
      <c r="F42" s="50">
        <v>0</v>
      </c>
      <c r="G42" s="293">
        <v>0</v>
      </c>
      <c r="H42" s="296">
        <v>0</v>
      </c>
      <c r="I42" s="295" t="s">
        <v>6</v>
      </c>
      <c r="J42" s="52" t="s">
        <v>6</v>
      </c>
      <c r="K42" s="52" t="s">
        <v>6</v>
      </c>
      <c r="L42" s="65"/>
      <c r="AG42" s="66"/>
      <c r="AH42" s="66"/>
      <c r="AI42" s="66"/>
      <c r="AJ42" s="66"/>
      <c r="AK42" s="66"/>
    </row>
    <row r="43" spans="1:38" s="63" customFormat="1" ht="12.75" customHeight="1" x14ac:dyDescent="0.2">
      <c r="A43" s="1"/>
      <c r="B43" s="219" t="s">
        <v>58</v>
      </c>
      <c r="C43" s="50">
        <v>0</v>
      </c>
      <c r="D43" s="50">
        <v>0</v>
      </c>
      <c r="E43" s="50">
        <v>0</v>
      </c>
      <c r="F43" s="50">
        <v>0</v>
      </c>
      <c r="G43" s="293">
        <v>0</v>
      </c>
      <c r="H43" s="296">
        <v>1</v>
      </c>
      <c r="I43" s="295" t="s">
        <v>6</v>
      </c>
      <c r="J43" s="52" t="s">
        <v>6</v>
      </c>
      <c r="K43" s="52" t="s">
        <v>6</v>
      </c>
      <c r="L43" s="65"/>
      <c r="AG43" s="66"/>
      <c r="AH43" s="66"/>
      <c r="AI43" s="66"/>
      <c r="AJ43" s="66"/>
      <c r="AK43" s="66"/>
    </row>
    <row r="44" spans="1:38" s="63" customFormat="1" ht="12.75" customHeight="1" x14ac:dyDescent="0.2">
      <c r="A44" s="1"/>
      <c r="B44" s="219" t="s">
        <v>59</v>
      </c>
      <c r="C44" s="50">
        <v>0</v>
      </c>
      <c r="D44" s="50">
        <v>0</v>
      </c>
      <c r="E44" s="50">
        <v>0</v>
      </c>
      <c r="F44" s="50">
        <v>18</v>
      </c>
      <c r="G44" s="293">
        <v>1</v>
      </c>
      <c r="H44" s="296">
        <v>0</v>
      </c>
      <c r="I44" s="295" t="s">
        <v>6</v>
      </c>
      <c r="J44" s="52" t="s">
        <v>6</v>
      </c>
      <c r="K44" s="52">
        <v>-94.444444444444443</v>
      </c>
      <c r="L44" s="65"/>
      <c r="AG44" s="66"/>
      <c r="AH44" s="66"/>
      <c r="AI44" s="66"/>
      <c r="AJ44" s="66"/>
      <c r="AK44" s="66"/>
    </row>
    <row r="45" spans="1:38" s="63" customFormat="1" ht="12.75" customHeight="1" x14ac:dyDescent="0.2">
      <c r="A45" s="1"/>
      <c r="B45" s="219" t="s">
        <v>60</v>
      </c>
      <c r="C45" s="50">
        <v>2</v>
      </c>
      <c r="D45" s="50">
        <v>0</v>
      </c>
      <c r="E45" s="50">
        <v>0</v>
      </c>
      <c r="F45" s="50">
        <v>0</v>
      </c>
      <c r="G45" s="293">
        <v>0</v>
      </c>
      <c r="H45" s="296">
        <v>0</v>
      </c>
      <c r="I45" s="295" t="s">
        <v>6</v>
      </c>
      <c r="J45" s="52" t="s">
        <v>6</v>
      </c>
      <c r="K45" s="52" t="s">
        <v>6</v>
      </c>
      <c r="L45" s="65"/>
      <c r="AG45" s="66"/>
      <c r="AH45" s="66"/>
      <c r="AI45" s="66"/>
      <c r="AJ45" s="66"/>
      <c r="AK45" s="66"/>
    </row>
    <row r="46" spans="1:38" s="63" customFormat="1" ht="12.75" customHeight="1" x14ac:dyDescent="0.2">
      <c r="A46" s="1"/>
      <c r="B46" s="219" t="s">
        <v>61</v>
      </c>
      <c r="C46" s="50">
        <v>0</v>
      </c>
      <c r="D46" s="50">
        <v>0</v>
      </c>
      <c r="E46" s="50">
        <v>0</v>
      </c>
      <c r="F46" s="50">
        <v>0</v>
      </c>
      <c r="G46" s="293">
        <v>0</v>
      </c>
      <c r="H46" s="296">
        <v>0</v>
      </c>
      <c r="I46" s="295" t="s">
        <v>6</v>
      </c>
      <c r="J46" s="52" t="s">
        <v>6</v>
      </c>
      <c r="K46" s="52" t="s">
        <v>6</v>
      </c>
      <c r="L46" s="65"/>
      <c r="AG46" s="66"/>
      <c r="AH46" s="66"/>
      <c r="AI46" s="66"/>
      <c r="AJ46" s="66"/>
      <c r="AK46" s="66"/>
    </row>
    <row r="47" spans="1:38" s="63" customFormat="1" ht="12.75" customHeight="1" x14ac:dyDescent="0.2">
      <c r="A47" s="1"/>
      <c r="B47" s="219" t="s">
        <v>62</v>
      </c>
      <c r="C47" s="50">
        <v>1</v>
      </c>
      <c r="D47" s="50">
        <v>0</v>
      </c>
      <c r="E47" s="50">
        <v>0</v>
      </c>
      <c r="F47" s="50">
        <v>0</v>
      </c>
      <c r="G47" s="293">
        <v>1</v>
      </c>
      <c r="H47" s="296">
        <v>0</v>
      </c>
      <c r="I47" s="295" t="s">
        <v>6</v>
      </c>
      <c r="J47" s="52" t="s">
        <v>6</v>
      </c>
      <c r="K47" s="52" t="s">
        <v>6</v>
      </c>
      <c r="L47" s="65"/>
      <c r="AG47" s="66"/>
      <c r="AH47" s="66"/>
      <c r="AI47" s="66"/>
      <c r="AJ47" s="66"/>
      <c r="AK47" s="66"/>
    </row>
    <row r="48" spans="1:38" s="63" customFormat="1" ht="12.75" customHeight="1" x14ac:dyDescent="0.2">
      <c r="A48" s="1"/>
      <c r="B48" s="219" t="s">
        <v>63</v>
      </c>
      <c r="C48" s="50">
        <v>2</v>
      </c>
      <c r="D48" s="50">
        <v>0</v>
      </c>
      <c r="E48" s="50">
        <v>0</v>
      </c>
      <c r="F48" s="50">
        <v>0</v>
      </c>
      <c r="G48" s="293">
        <v>0</v>
      </c>
      <c r="H48" s="296">
        <v>0</v>
      </c>
      <c r="I48" s="295" t="s">
        <v>6</v>
      </c>
      <c r="J48" s="52" t="s">
        <v>6</v>
      </c>
      <c r="K48" s="52" t="s">
        <v>6</v>
      </c>
      <c r="L48" s="65"/>
      <c r="AG48" s="66"/>
      <c r="AH48" s="66"/>
      <c r="AI48" s="66"/>
      <c r="AJ48" s="66"/>
      <c r="AK48" s="66"/>
    </row>
    <row r="49" spans="1:37" s="63" customFormat="1" ht="12.75" customHeight="1" x14ac:dyDescent="0.2">
      <c r="A49" s="1"/>
      <c r="B49" s="219" t="s">
        <v>64</v>
      </c>
      <c r="C49" s="50">
        <v>45</v>
      </c>
      <c r="D49" s="50">
        <v>6</v>
      </c>
      <c r="E49" s="50">
        <v>0</v>
      </c>
      <c r="F49" s="50">
        <v>1</v>
      </c>
      <c r="G49" s="293">
        <v>59</v>
      </c>
      <c r="H49" s="296">
        <v>2</v>
      </c>
      <c r="I49" s="295">
        <v>-96.610169491525426</v>
      </c>
      <c r="J49" s="52">
        <v>3.3898305084745761</v>
      </c>
      <c r="K49" s="52">
        <v>5800</v>
      </c>
      <c r="L49" s="65"/>
      <c r="AG49" s="66"/>
      <c r="AH49" s="66"/>
      <c r="AI49" s="66"/>
      <c r="AJ49" s="66"/>
      <c r="AK49" s="66"/>
    </row>
    <row r="50" spans="1:37" s="63" customFormat="1" ht="12.75" customHeight="1" x14ac:dyDescent="0.2">
      <c r="A50" s="1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0</v>
      </c>
      <c r="I50" s="295" t="s">
        <v>6</v>
      </c>
      <c r="J50" s="52" t="s">
        <v>6</v>
      </c>
      <c r="K50" s="52" t="s">
        <v>6</v>
      </c>
      <c r="L50" s="65"/>
      <c r="AG50" s="66"/>
      <c r="AH50" s="66"/>
      <c r="AI50" s="66"/>
      <c r="AJ50" s="66"/>
      <c r="AK50" s="66"/>
    </row>
    <row r="51" spans="1:37" s="63" customFormat="1" ht="12.75" customHeight="1" x14ac:dyDescent="0.2">
      <c r="A51" s="1"/>
      <c r="B51" s="219" t="s">
        <v>66</v>
      </c>
      <c r="C51" s="50">
        <v>2</v>
      </c>
      <c r="D51" s="50">
        <v>0</v>
      </c>
      <c r="E51" s="50">
        <v>0</v>
      </c>
      <c r="F51" s="50">
        <v>8</v>
      </c>
      <c r="G51" s="293">
        <v>12</v>
      </c>
      <c r="H51" s="296">
        <v>2</v>
      </c>
      <c r="I51" s="295">
        <v>-83.333333333333343</v>
      </c>
      <c r="J51" s="52">
        <v>16.666666666666664</v>
      </c>
      <c r="K51" s="52">
        <v>50</v>
      </c>
      <c r="L51" s="65"/>
      <c r="AG51" s="66"/>
      <c r="AH51" s="66"/>
      <c r="AI51" s="66"/>
      <c r="AJ51" s="66"/>
      <c r="AK51" s="66"/>
    </row>
    <row r="52" spans="1:37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AG52" s="66"/>
      <c r="AH52" s="66"/>
      <c r="AI52" s="66"/>
      <c r="AJ52" s="66"/>
      <c r="AK52" s="66"/>
    </row>
    <row r="53" spans="1:37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-88.461538461538453</v>
      </c>
      <c r="E53" s="60" t="str">
        <f>IF(OR(OR(E39=0,D39=0),E39=""),"",(E39/D39-1)*100)</f>
        <v/>
      </c>
      <c r="F53" s="60" t="str">
        <f>IF(OR(OR(F39=0,E39=0),F39=""),"",(F39/E39-1)*100)</f>
        <v/>
      </c>
      <c r="G53" s="60">
        <f>IF(OR(OR(G39=0,F39=0),G39=""),"",(G39/F39-1)*100)</f>
        <v>170.37037037037038</v>
      </c>
      <c r="H53" s="297">
        <f>IF(OR(OR(H39=0,G39=0),H39=""),"",(H39/G39-1)*100)</f>
        <v>-91.780821917808225</v>
      </c>
      <c r="I53" s="72"/>
      <c r="J53" s="72"/>
      <c r="L53" s="65"/>
      <c r="AG53" s="66"/>
      <c r="AH53" s="66"/>
      <c r="AI53" s="66"/>
      <c r="AJ53" s="66"/>
      <c r="AK53" s="66"/>
    </row>
    <row r="54" spans="1:37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AG54" s="66"/>
      <c r="AH54" s="66"/>
      <c r="AI54" s="66"/>
      <c r="AJ54" s="66"/>
      <c r="AK54" s="66"/>
    </row>
    <row r="55" spans="1:37" s="63" customFormat="1" ht="15.75" customHeigh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AG55" s="66"/>
      <c r="AH55" s="66"/>
      <c r="AI55" s="66"/>
      <c r="AJ55" s="66"/>
      <c r="AK55" s="66"/>
    </row>
    <row r="56" spans="1:37" s="63" customFormat="1" x14ac:dyDescent="0.2">
      <c r="A56" s="254" t="s">
        <v>167</v>
      </c>
      <c r="B56" s="258"/>
      <c r="C56" s="70"/>
      <c r="D56" s="70"/>
      <c r="E56" s="70"/>
      <c r="F56" s="71"/>
      <c r="G56" s="71"/>
      <c r="H56" s="71"/>
      <c r="I56" s="72"/>
      <c r="J56" s="72"/>
      <c r="L56" s="65"/>
      <c r="AG56" s="66"/>
      <c r="AH56" s="66"/>
      <c r="AI56" s="66"/>
      <c r="AJ56" s="66"/>
      <c r="AK56" s="66"/>
    </row>
    <row r="57" spans="1:37" s="63" customFormat="1" x14ac:dyDescent="0.25">
      <c r="A57" s="402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  <c r="AG57" s="66"/>
      <c r="AH57" s="66"/>
      <c r="AI57" s="66"/>
      <c r="AJ57" s="66"/>
      <c r="AK57" s="66"/>
    </row>
    <row r="58" spans="1:37" s="63" customFormat="1" ht="19.5" customHeight="1" x14ac:dyDescent="0.25">
      <c r="A58" s="402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</row>
    <row r="59" spans="1:37" s="66" customFormat="1" x14ac:dyDescent="0.25">
      <c r="A59" s="252" t="s">
        <v>182</v>
      </c>
      <c r="B59" s="259"/>
      <c r="C59" s="75"/>
      <c r="D59" s="75"/>
      <c r="E59" s="75"/>
      <c r="F59" s="76"/>
      <c r="G59" s="76"/>
      <c r="H59" s="76"/>
      <c r="I59" s="77"/>
      <c r="J59" s="77"/>
      <c r="K59" s="78"/>
      <c r="L59" s="79" t="s">
        <v>2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1:37" s="63" customFormat="1" x14ac:dyDescent="0.25">
      <c r="A60" s="80"/>
      <c r="C60" s="70"/>
      <c r="D60" s="70"/>
      <c r="E60" s="70"/>
      <c r="F60" s="71"/>
      <c r="G60" s="71"/>
      <c r="H60" s="71"/>
      <c r="I60" s="72"/>
      <c r="J60" s="72"/>
    </row>
    <row r="61" spans="1:37" s="63" customFormat="1" x14ac:dyDescent="0.25">
      <c r="A61" s="80"/>
      <c r="B61" s="81"/>
      <c r="C61" s="81"/>
      <c r="D61" s="81"/>
      <c r="E61" s="81"/>
      <c r="F61" s="81"/>
      <c r="G61" s="81"/>
    </row>
    <row r="62" spans="1:37" s="63" customFormat="1" x14ac:dyDescent="0.25">
      <c r="B62" s="81"/>
      <c r="C62" s="82"/>
      <c r="D62" s="81"/>
      <c r="E62" s="81"/>
      <c r="F62" s="81"/>
      <c r="G62" s="81"/>
    </row>
    <row r="63" spans="1:37" s="63" customFormat="1" x14ac:dyDescent="0.25">
      <c r="B63" s="81"/>
      <c r="C63" s="82"/>
    </row>
    <row r="64" spans="1:37" s="63" customFormat="1" x14ac:dyDescent="0.25">
      <c r="B64" s="81"/>
      <c r="C64" s="82"/>
    </row>
    <row r="65" spans="1:12" s="63" customFormat="1" x14ac:dyDescent="0.25">
      <c r="B65" s="81"/>
      <c r="C65" s="82"/>
      <c r="D65" s="81"/>
      <c r="E65" s="81"/>
      <c r="F65" s="81"/>
      <c r="G65" s="81"/>
      <c r="H65" s="81"/>
    </row>
    <row r="66" spans="1:12" s="3" customFormat="1" x14ac:dyDescent="0.2">
      <c r="A66" s="63"/>
      <c r="B66" s="81"/>
      <c r="C66" s="82"/>
      <c r="D66" s="81"/>
      <c r="E66" s="81"/>
      <c r="F66" s="81"/>
      <c r="G66" s="81"/>
      <c r="H66" s="81"/>
      <c r="I66" s="63"/>
      <c r="J66" s="63"/>
      <c r="K66" s="63"/>
      <c r="L66" s="63"/>
    </row>
    <row r="67" spans="1:12" s="3" customFormat="1" x14ac:dyDescent="0.2">
      <c r="B67" s="81"/>
      <c r="C67" s="82"/>
      <c r="D67" s="83"/>
    </row>
    <row r="68" spans="1:12" s="3" customFormat="1" x14ac:dyDescent="0.2">
      <c r="B68" s="81"/>
      <c r="C68" s="82"/>
      <c r="D68" s="83"/>
    </row>
    <row r="69" spans="1:12" s="3" customFormat="1" x14ac:dyDescent="0.2">
      <c r="B69" s="81"/>
      <c r="C69" s="82"/>
      <c r="D69" s="8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</row>
    <row r="74" spans="1:12" s="3" customFormat="1" x14ac:dyDescent="0.2">
      <c r="B74" s="81"/>
      <c r="C74" s="82"/>
      <c r="D74" s="83"/>
      <c r="E74" s="84"/>
    </row>
    <row r="75" spans="1:12" s="3" customFormat="1" x14ac:dyDescent="0.2">
      <c r="B75" s="81"/>
      <c r="C75" s="82"/>
      <c r="D75" s="83"/>
      <c r="E75" s="84"/>
    </row>
    <row r="76" spans="1:12" s="3" customFormat="1" x14ac:dyDescent="0.2">
      <c r="B76" s="81"/>
      <c r="C76" s="82"/>
      <c r="D76" s="83"/>
      <c r="E76" s="84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5" s="3" customFormat="1" x14ac:dyDescent="0.2">
      <c r="B81" s="81"/>
      <c r="C81" s="82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3"/>
      <c r="C94" s="86"/>
      <c r="D94" s="83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B143" s="87"/>
      <c r="D143" s="88"/>
      <c r="E143" s="84"/>
    </row>
    <row r="144" spans="2:5" s="3" customFormat="1" x14ac:dyDescent="0.2">
      <c r="D144" s="88"/>
      <c r="E144" s="84"/>
    </row>
    <row r="145" spans="1:38" s="3" customFormat="1" x14ac:dyDescent="0.2">
      <c r="D145" s="88"/>
      <c r="E145" s="84"/>
    </row>
    <row r="146" spans="1:38" s="3" customFormat="1" x14ac:dyDescent="0.2">
      <c r="D146" s="88"/>
      <c r="E146" s="84"/>
    </row>
    <row r="147" spans="1:38" s="3" customFormat="1" x14ac:dyDescent="0.2">
      <c r="D147" s="88"/>
      <c r="E147" s="84"/>
    </row>
    <row r="148" spans="1:38" s="3" customFormat="1" x14ac:dyDescent="0.2">
      <c r="D148" s="88"/>
      <c r="E148" s="84"/>
    </row>
    <row r="149" spans="1:38" s="3" customFormat="1" x14ac:dyDescent="0.2">
      <c r="D149" s="88"/>
      <c r="E149" s="84"/>
    </row>
    <row r="150" spans="1:38" s="3" customFormat="1" x14ac:dyDescent="0.2">
      <c r="D150" s="88"/>
      <c r="E150" s="84"/>
    </row>
    <row r="151" spans="1:38" s="3" customFormat="1" x14ac:dyDescent="0.2">
      <c r="D151" s="88"/>
      <c r="E151" s="84"/>
    </row>
    <row r="152" spans="1:38" s="3" customFormat="1" x14ac:dyDescent="0.2">
      <c r="D152" s="88"/>
      <c r="E152" s="84"/>
    </row>
    <row r="153" spans="1:38" s="3" customFormat="1" x14ac:dyDescent="0.2"/>
    <row r="154" spans="1:38" s="3" customFormat="1" x14ac:dyDescent="0.2"/>
    <row r="155" spans="1:38" s="3" customFormat="1" x14ac:dyDescent="0.2"/>
    <row r="156" spans="1:38" s="3" customFormat="1" x14ac:dyDescent="0.2"/>
    <row r="157" spans="1:38" s="3" customFormat="1" x14ac:dyDescent="0.2"/>
    <row r="158" spans="1:38" s="7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7" customFormat="1" x14ac:dyDescent="0.2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7" customFormat="1" x14ac:dyDescent="0.2"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7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:38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</sheetData>
  <sortState xmlns:xlrd2="http://schemas.microsoft.com/office/spreadsheetml/2017/richdata2" ref="B39:H50">
    <sortCondition descending="1" ref="H39:H50"/>
  </sortState>
  <mergeCells count="9">
    <mergeCell ref="A57:K57"/>
    <mergeCell ref="A58:K58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7" orientation="portrait" r:id="rId1"/>
  <headerFooter alignWithMargins="0">
    <oddFooter>&amp;C&amp;"-,Negrita"&amp;12&amp;K004559Página 23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5">
    <tabColor rgb="FF002060"/>
  </sheetPr>
  <dimension ref="A1:AL16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84" t="s">
        <v>40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5" customHeight="1" x14ac:dyDescent="0.2">
      <c r="A10" s="35"/>
      <c r="B10" s="36"/>
      <c r="C10" s="384" t="s">
        <v>145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9.75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8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82">
        <f t="shared" ref="C16:H16" si="0">SUM(C17:C35)</f>
        <v>67350</v>
      </c>
      <c r="D16" s="282">
        <f t="shared" si="0"/>
        <v>61617</v>
      </c>
      <c r="E16" s="282">
        <f t="shared" si="0"/>
        <v>31315</v>
      </c>
      <c r="F16" s="282">
        <f t="shared" si="0"/>
        <v>172885</v>
      </c>
      <c r="G16" s="292">
        <f t="shared" si="0"/>
        <v>203223</v>
      </c>
      <c r="H16" s="287">
        <f t="shared" si="0"/>
        <v>362918</v>
      </c>
      <c r="I16" s="294">
        <f>IF(OR(OR(H16=0,G16=0),H16=""),"",(H16/G16-1)*100)</f>
        <v>78.58116453354198</v>
      </c>
      <c r="J16" s="289">
        <f>IF(OR(OR(H16=0,G16=0),H16=""),"",H16/G16*100)</f>
        <v>178.58116453354199</v>
      </c>
      <c r="K16" s="289">
        <f>IF(OR(OR(F16=0,G16=0),G16=""),"",(G16/F16-1)*100)</f>
        <v>17.548081094369095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293">
        <v>7049</v>
      </c>
      <c r="H17" s="296">
        <v>320</v>
      </c>
      <c r="I17" s="295">
        <v>-95.460348985671729</v>
      </c>
      <c r="J17" s="52">
        <v>4.5396510143282738</v>
      </c>
      <c r="K17" s="52" t="s">
        <v>6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49" t="s">
        <v>23</v>
      </c>
      <c r="C18" s="50">
        <v>0</v>
      </c>
      <c r="D18" s="50">
        <v>0</v>
      </c>
      <c r="E18" s="50">
        <v>230</v>
      </c>
      <c r="F18" s="50">
        <v>882</v>
      </c>
      <c r="G18" s="293">
        <v>1118</v>
      </c>
      <c r="H18" s="296">
        <v>65093</v>
      </c>
      <c r="I18" s="295">
        <v>5722.2719141323796</v>
      </c>
      <c r="J18" s="52">
        <v>5822.2719141323796</v>
      </c>
      <c r="K18" s="52">
        <v>26.75736961451247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49" t="s">
        <v>18</v>
      </c>
      <c r="C19" s="50">
        <v>14487</v>
      </c>
      <c r="D19" s="50">
        <v>1873</v>
      </c>
      <c r="E19" s="50">
        <v>0</v>
      </c>
      <c r="F19" s="50">
        <v>13329</v>
      </c>
      <c r="G19" s="293">
        <v>14933</v>
      </c>
      <c r="H19" s="296">
        <v>23967</v>
      </c>
      <c r="I19" s="295">
        <v>60.496886091207401</v>
      </c>
      <c r="J19" s="52">
        <v>160.49688609120741</v>
      </c>
      <c r="K19" s="52">
        <v>12.033911021081845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49" t="s">
        <v>13</v>
      </c>
      <c r="C20" s="50">
        <v>0</v>
      </c>
      <c r="D20" s="50">
        <v>0</v>
      </c>
      <c r="E20" s="50">
        <v>0</v>
      </c>
      <c r="F20" s="50">
        <v>0</v>
      </c>
      <c r="G20" s="293">
        <v>72</v>
      </c>
      <c r="H20" s="296">
        <v>240</v>
      </c>
      <c r="I20" s="295">
        <v>233.33333333333334</v>
      </c>
      <c r="J20" s="52">
        <v>333.33333333333337</v>
      </c>
      <c r="K20" s="52" t="s">
        <v>6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49" t="s">
        <v>30</v>
      </c>
      <c r="C21" s="50">
        <v>10682</v>
      </c>
      <c r="D21" s="50">
        <v>2142</v>
      </c>
      <c r="E21" s="50">
        <v>0</v>
      </c>
      <c r="F21" s="50">
        <v>435</v>
      </c>
      <c r="G21" s="293">
        <v>21027</v>
      </c>
      <c r="H21" s="296">
        <v>48739</v>
      </c>
      <c r="I21" s="295">
        <v>131.79245731678319</v>
      </c>
      <c r="J21" s="52">
        <v>231.79245731678319</v>
      </c>
      <c r="K21" s="52">
        <v>4733.7931034482754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49" t="s">
        <v>21</v>
      </c>
      <c r="C22" s="50">
        <v>596</v>
      </c>
      <c r="D22" s="50">
        <v>7238</v>
      </c>
      <c r="E22" s="50">
        <v>13093</v>
      </c>
      <c r="F22" s="50">
        <v>601</v>
      </c>
      <c r="G22" s="293">
        <v>2812</v>
      </c>
      <c r="H22" s="296">
        <v>20550</v>
      </c>
      <c r="I22" s="295">
        <v>630.79658605974396</v>
      </c>
      <c r="J22" s="52">
        <v>730.79658605974396</v>
      </c>
      <c r="K22" s="52">
        <v>367.88685524126458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49" t="s">
        <v>20</v>
      </c>
      <c r="C23" s="50">
        <v>180</v>
      </c>
      <c r="D23" s="50">
        <v>0</v>
      </c>
      <c r="E23" s="50">
        <v>464</v>
      </c>
      <c r="F23" s="50">
        <v>23784</v>
      </c>
      <c r="G23" s="293">
        <v>30129</v>
      </c>
      <c r="H23" s="296">
        <v>27358</v>
      </c>
      <c r="I23" s="295">
        <v>-9.1971190547313171</v>
      </c>
      <c r="J23" s="52">
        <v>90.802880945268683</v>
      </c>
      <c r="K23" s="52">
        <v>26.677598385469214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49" t="s">
        <v>19</v>
      </c>
      <c r="C24" s="50">
        <v>11520</v>
      </c>
      <c r="D24" s="50">
        <v>16693</v>
      </c>
      <c r="E24" s="50">
        <v>0</v>
      </c>
      <c r="F24" s="50">
        <v>33055</v>
      </c>
      <c r="G24" s="293">
        <v>69082</v>
      </c>
      <c r="H24" s="296">
        <v>36793</v>
      </c>
      <c r="I24" s="295">
        <v>-46.740105961031816</v>
      </c>
      <c r="J24" s="52">
        <v>53.259894038968184</v>
      </c>
      <c r="K24" s="52">
        <v>108.99107548026019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49" t="s">
        <v>25</v>
      </c>
      <c r="C25" s="50">
        <v>750</v>
      </c>
      <c r="D25" s="50">
        <v>0</v>
      </c>
      <c r="E25" s="50">
        <v>14716</v>
      </c>
      <c r="F25" s="50">
        <v>13432</v>
      </c>
      <c r="G25" s="293">
        <v>7108</v>
      </c>
      <c r="H25" s="296">
        <v>0</v>
      </c>
      <c r="I25" s="295" t="s">
        <v>6</v>
      </c>
      <c r="J25" s="52" t="s">
        <v>6</v>
      </c>
      <c r="K25" s="52">
        <v>-47.081596188207264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49" t="s">
        <v>27</v>
      </c>
      <c r="C26" s="50">
        <v>0</v>
      </c>
      <c r="D26" s="50">
        <v>0</v>
      </c>
      <c r="E26" s="50">
        <v>0</v>
      </c>
      <c r="F26" s="50">
        <v>23063</v>
      </c>
      <c r="G26" s="293">
        <v>222</v>
      </c>
      <c r="H26" s="296">
        <v>41658</v>
      </c>
      <c r="I26" s="295">
        <v>18664.864864864863</v>
      </c>
      <c r="J26" s="52">
        <v>18764.864864864863</v>
      </c>
      <c r="K26" s="52">
        <v>-99.037419242943244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49" t="s">
        <v>29</v>
      </c>
      <c r="C27" s="50">
        <v>7569</v>
      </c>
      <c r="D27" s="50">
        <v>3405</v>
      </c>
      <c r="E27" s="50">
        <v>0</v>
      </c>
      <c r="F27" s="50">
        <v>19200</v>
      </c>
      <c r="G27" s="293">
        <v>3170</v>
      </c>
      <c r="H27" s="296">
        <v>3090</v>
      </c>
      <c r="I27" s="295">
        <v>-2.5236593059936863</v>
      </c>
      <c r="J27" s="52">
        <v>97.476340694006311</v>
      </c>
      <c r="K27" s="52">
        <v>-83.489583333333343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49" t="s">
        <v>15</v>
      </c>
      <c r="C28" s="50">
        <v>218</v>
      </c>
      <c r="D28" s="50">
        <v>22289</v>
      </c>
      <c r="E28" s="50">
        <v>0</v>
      </c>
      <c r="F28" s="50">
        <v>8459</v>
      </c>
      <c r="G28" s="293">
        <v>14172</v>
      </c>
      <c r="H28" s="296">
        <v>18535</v>
      </c>
      <c r="I28" s="295">
        <v>30.786057013830082</v>
      </c>
      <c r="J28" s="52">
        <v>130.78605701383009</v>
      </c>
      <c r="K28" s="52">
        <v>67.537533987468976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49" t="s">
        <v>203</v>
      </c>
      <c r="C29" s="50">
        <v>1052</v>
      </c>
      <c r="D29" s="50">
        <v>0</v>
      </c>
      <c r="E29" s="50">
        <v>0</v>
      </c>
      <c r="F29" s="50">
        <v>0</v>
      </c>
      <c r="G29" s="293">
        <v>0</v>
      </c>
      <c r="H29" s="296">
        <v>0</v>
      </c>
      <c r="I29" s="295" t="s">
        <v>6</v>
      </c>
      <c r="J29" s="52" t="s">
        <v>6</v>
      </c>
      <c r="K29" s="52" t="s">
        <v>6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49" t="s">
        <v>22</v>
      </c>
      <c r="C30" s="50">
        <v>2266</v>
      </c>
      <c r="D30" s="50">
        <v>0</v>
      </c>
      <c r="E30" s="50">
        <v>2767</v>
      </c>
      <c r="F30" s="50">
        <v>11316</v>
      </c>
      <c r="G30" s="293">
        <v>665</v>
      </c>
      <c r="H30" s="296">
        <v>34838</v>
      </c>
      <c r="I30" s="295">
        <v>5138.7969924812032</v>
      </c>
      <c r="J30" s="52">
        <v>5238.7969924812032</v>
      </c>
      <c r="K30" s="52">
        <v>-94.123365146694951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49" t="s">
        <v>24</v>
      </c>
      <c r="C31" s="50">
        <v>0</v>
      </c>
      <c r="D31" s="50">
        <v>0</v>
      </c>
      <c r="E31" s="50">
        <v>0</v>
      </c>
      <c r="F31" s="50">
        <v>0</v>
      </c>
      <c r="G31" s="293">
        <v>0</v>
      </c>
      <c r="H31" s="296">
        <v>729</v>
      </c>
      <c r="I31" s="295" t="s">
        <v>6</v>
      </c>
      <c r="J31" s="52" t="s">
        <v>6</v>
      </c>
      <c r="K31" s="52" t="s">
        <v>6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49" t="s">
        <v>17</v>
      </c>
      <c r="C32" s="50">
        <v>0</v>
      </c>
      <c r="D32" s="50">
        <v>80</v>
      </c>
      <c r="E32" s="50">
        <v>0</v>
      </c>
      <c r="F32" s="50">
        <v>0</v>
      </c>
      <c r="G32" s="293">
        <v>100</v>
      </c>
      <c r="H32" s="296">
        <v>1446</v>
      </c>
      <c r="I32" s="295">
        <v>1346</v>
      </c>
      <c r="J32" s="52">
        <v>1446</v>
      </c>
      <c r="K32" s="52" t="s">
        <v>6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49" t="s">
        <v>12</v>
      </c>
      <c r="C33" s="50">
        <v>335</v>
      </c>
      <c r="D33" s="50">
        <v>556</v>
      </c>
      <c r="E33" s="50">
        <v>45</v>
      </c>
      <c r="F33" s="50">
        <v>24700</v>
      </c>
      <c r="G33" s="293">
        <v>6487</v>
      </c>
      <c r="H33" s="296">
        <v>773</v>
      </c>
      <c r="I33" s="295">
        <v>-88.083860027747804</v>
      </c>
      <c r="J33" s="52">
        <v>11.916139972252196</v>
      </c>
      <c r="K33" s="52">
        <v>-73.73684210526315</v>
      </c>
      <c r="L33" s="38"/>
      <c r="M33" s="95"/>
      <c r="O33" s="87"/>
      <c r="P33" s="87"/>
      <c r="Q33" s="87"/>
      <c r="R33" s="87"/>
      <c r="S33" s="87"/>
      <c r="T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">
      <c r="A34" s="35"/>
      <c r="B34" s="49" t="s">
        <v>16</v>
      </c>
      <c r="C34" s="50">
        <v>7720</v>
      </c>
      <c r="D34" s="50">
        <v>868</v>
      </c>
      <c r="E34" s="50">
        <v>0</v>
      </c>
      <c r="F34" s="50">
        <v>629</v>
      </c>
      <c r="G34" s="293">
        <v>24977</v>
      </c>
      <c r="H34" s="296">
        <v>20957</v>
      </c>
      <c r="I34" s="295">
        <v>-16.094807222644835</v>
      </c>
      <c r="J34" s="52">
        <v>83.905192777355168</v>
      </c>
      <c r="K34" s="52">
        <v>3870.9062003179652</v>
      </c>
      <c r="L34" s="38"/>
      <c r="O34" s="87"/>
      <c r="P34" s="87"/>
      <c r="Q34" s="87"/>
      <c r="R34" s="87"/>
      <c r="S34" s="87"/>
    </row>
    <row r="35" spans="1:38" x14ac:dyDescent="0.2">
      <c r="A35" s="35"/>
      <c r="B35" s="55" t="s">
        <v>208</v>
      </c>
      <c r="C35" s="50">
        <v>9975</v>
      </c>
      <c r="D35" s="50">
        <v>6473</v>
      </c>
      <c r="E35" s="50">
        <v>0</v>
      </c>
      <c r="F35" s="50">
        <v>0</v>
      </c>
      <c r="G35" s="293">
        <v>100</v>
      </c>
      <c r="H35" s="296">
        <v>17832</v>
      </c>
      <c r="I35" s="295">
        <v>17732</v>
      </c>
      <c r="J35" s="52">
        <v>17832</v>
      </c>
      <c r="K35" s="52" t="s">
        <v>6</v>
      </c>
      <c r="L35" s="38"/>
      <c r="M35" s="95"/>
      <c r="O35" s="87"/>
      <c r="P35" s="87"/>
      <c r="Q35" s="87"/>
      <c r="R35" s="87"/>
      <c r="S35" s="87"/>
      <c r="T35" s="87"/>
    </row>
    <row r="36" spans="1:38" ht="9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38" x14ac:dyDescent="0.2">
      <c r="A37" s="35"/>
      <c r="B37" s="41" t="s">
        <v>3</v>
      </c>
      <c r="C37" s="59"/>
      <c r="D37" s="60">
        <f>IF(OR(OR(D16=0,C16=0),D16=""),"",(D16/C16-1)*100)</f>
        <v>-8.5122494432071321</v>
      </c>
      <c r="E37" s="60">
        <f>IF(OR(OR(E16=0,D16=0),E16=""),"",(E16/D16-1)*100)</f>
        <v>-49.177986594608633</v>
      </c>
      <c r="F37" s="60">
        <f>IF(OR(OR(F16=0,E16=0),F16=""),"",(F16/E16-1)*100)</f>
        <v>452.08366597477249</v>
      </c>
      <c r="G37" s="60">
        <f>IF(OR(OR(G16=0,F16=0),G16=""),"",(G16/F16-1)*100)</f>
        <v>17.548081094369095</v>
      </c>
      <c r="H37" s="291">
        <f>IF(OR(OR(H16=0,G16=0),H16=""),"",(H16/G16-1)*100)</f>
        <v>78.58116453354198</v>
      </c>
      <c r="I37" s="62"/>
      <c r="J37" s="62"/>
      <c r="K37" s="62"/>
      <c r="L37" s="38"/>
    </row>
    <row r="38" spans="1:38" s="104" customFormat="1" x14ac:dyDescent="0.2">
      <c r="A38" s="100"/>
      <c r="B38" s="101"/>
      <c r="C38" s="64"/>
      <c r="D38" s="64"/>
      <c r="E38" s="64"/>
      <c r="F38" s="64"/>
      <c r="G38" s="64"/>
      <c r="H38" s="64"/>
      <c r="I38" s="62"/>
      <c r="J38" s="62"/>
      <c r="K38" s="62"/>
      <c r="L38" s="10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3"/>
      <c r="AH38" s="103"/>
      <c r="AI38" s="103"/>
      <c r="AJ38" s="103"/>
      <c r="AK38" s="103"/>
      <c r="AL38" s="103"/>
    </row>
    <row r="39" spans="1:38" s="63" customFormat="1" ht="12.75" customHeight="1" x14ac:dyDescent="0.2">
      <c r="A39" s="1"/>
      <c r="B39" s="44" t="s">
        <v>67</v>
      </c>
      <c r="C39" s="282">
        <f t="shared" ref="C39:H39" si="1">SUM(C40:C51)</f>
        <v>179073</v>
      </c>
      <c r="D39" s="282">
        <f t="shared" si="1"/>
        <v>250533</v>
      </c>
      <c r="E39" s="282">
        <f t="shared" si="1"/>
        <v>65324</v>
      </c>
      <c r="F39" s="282">
        <f t="shared" si="1"/>
        <v>173604</v>
      </c>
      <c r="G39" s="292">
        <f t="shared" si="1"/>
        <v>153954</v>
      </c>
      <c r="H39" s="287">
        <f t="shared" si="1"/>
        <v>232669</v>
      </c>
      <c r="I39" s="294">
        <f t="shared" ref="I39" si="2">IF(OR(OR(H39=0,G39=0),H39=""),"",(H39/G39-1)*100)</f>
        <v>51.12890863504682</v>
      </c>
      <c r="J39" s="289">
        <f t="shared" ref="J39" si="3">IF(OR(OR(H39=0,G39=0),H39=""),"",H39/G39*100)</f>
        <v>151.12890863504683</v>
      </c>
      <c r="K39" s="289">
        <f t="shared" ref="K39" si="4">IF(OR(OR(F39=0,G39=0),G39=""),"",(G39/F39-1)*100)</f>
        <v>-11.318863620653907</v>
      </c>
      <c r="L39" s="65"/>
    </row>
    <row r="40" spans="1:38" s="104" customFormat="1" ht="12.75" customHeight="1" x14ac:dyDescent="0.2">
      <c r="A40" s="100"/>
      <c r="B40" s="219" t="s">
        <v>55</v>
      </c>
      <c r="C40" s="50">
        <v>533</v>
      </c>
      <c r="D40" s="50">
        <v>0</v>
      </c>
      <c r="E40" s="50">
        <v>0</v>
      </c>
      <c r="F40" s="50">
        <v>4071</v>
      </c>
      <c r="G40" s="293">
        <v>5641</v>
      </c>
      <c r="H40" s="296">
        <v>355</v>
      </c>
      <c r="I40" s="295">
        <v>-93.706789576316254</v>
      </c>
      <c r="J40" s="52">
        <v>6.2932104236837443</v>
      </c>
      <c r="K40" s="52">
        <v>38.565463031196259</v>
      </c>
      <c r="L40" s="10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3"/>
      <c r="AH40" s="103"/>
      <c r="AI40" s="103"/>
      <c r="AJ40" s="103"/>
      <c r="AK40" s="103"/>
      <c r="AL40" s="103"/>
    </row>
    <row r="41" spans="1:38" s="104" customFormat="1" ht="12.75" customHeight="1" x14ac:dyDescent="0.2">
      <c r="A41" s="100"/>
      <c r="B41" s="219" t="s">
        <v>56</v>
      </c>
      <c r="C41" s="50">
        <v>52</v>
      </c>
      <c r="D41" s="50">
        <v>122</v>
      </c>
      <c r="E41" s="50">
        <v>0</v>
      </c>
      <c r="F41" s="50">
        <v>41292</v>
      </c>
      <c r="G41" s="293">
        <v>636</v>
      </c>
      <c r="H41" s="296">
        <v>33352</v>
      </c>
      <c r="I41" s="295">
        <v>5144.0251572327043</v>
      </c>
      <c r="J41" s="52">
        <v>5244.0251572327043</v>
      </c>
      <c r="K41" s="52">
        <v>-98.459750072653293</v>
      </c>
      <c r="L41" s="10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3"/>
      <c r="AH41" s="103"/>
      <c r="AI41" s="103"/>
      <c r="AJ41" s="103"/>
      <c r="AK41" s="103"/>
      <c r="AL41" s="103"/>
    </row>
    <row r="42" spans="1:38" s="104" customFormat="1" ht="12.75" customHeight="1" x14ac:dyDescent="0.2">
      <c r="A42" s="100"/>
      <c r="B42" s="219" t="s">
        <v>57</v>
      </c>
      <c r="C42" s="50">
        <v>0</v>
      </c>
      <c r="D42" s="50">
        <v>0</v>
      </c>
      <c r="E42" s="50">
        <v>0</v>
      </c>
      <c r="F42" s="50">
        <v>0</v>
      </c>
      <c r="G42" s="293">
        <v>0</v>
      </c>
      <c r="H42" s="296">
        <v>239</v>
      </c>
      <c r="I42" s="295" t="s">
        <v>6</v>
      </c>
      <c r="J42" s="52" t="s">
        <v>6</v>
      </c>
      <c r="K42" s="52" t="s">
        <v>6</v>
      </c>
      <c r="L42" s="10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3"/>
      <c r="AH42" s="103"/>
      <c r="AI42" s="103"/>
      <c r="AJ42" s="103"/>
      <c r="AK42" s="103"/>
      <c r="AL42" s="103"/>
    </row>
    <row r="43" spans="1:38" s="104" customFormat="1" ht="12.75" customHeight="1" x14ac:dyDescent="0.2">
      <c r="A43" s="100"/>
      <c r="B43" s="219" t="s">
        <v>58</v>
      </c>
      <c r="C43" s="50">
        <v>8405</v>
      </c>
      <c r="D43" s="50">
        <v>8884</v>
      </c>
      <c r="E43" s="50">
        <v>6600</v>
      </c>
      <c r="F43" s="50">
        <v>56</v>
      </c>
      <c r="G43" s="293">
        <v>0</v>
      </c>
      <c r="H43" s="296">
        <v>1242</v>
      </c>
      <c r="I43" s="295" t="s">
        <v>6</v>
      </c>
      <c r="J43" s="52" t="s">
        <v>6</v>
      </c>
      <c r="K43" s="52" t="s">
        <v>6</v>
      </c>
      <c r="L43" s="10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3"/>
      <c r="AH43" s="103"/>
      <c r="AI43" s="103"/>
      <c r="AJ43" s="103"/>
      <c r="AK43" s="103"/>
      <c r="AL43" s="103"/>
    </row>
    <row r="44" spans="1:38" s="104" customFormat="1" ht="12.75" customHeight="1" x14ac:dyDescent="0.2">
      <c r="A44" s="100"/>
      <c r="B44" s="219" t="s">
        <v>59</v>
      </c>
      <c r="C44" s="50">
        <v>859</v>
      </c>
      <c r="D44" s="50">
        <v>1944</v>
      </c>
      <c r="E44" s="50">
        <v>70</v>
      </c>
      <c r="F44" s="50">
        <v>606</v>
      </c>
      <c r="G44" s="293">
        <v>15399</v>
      </c>
      <c r="H44" s="296">
        <v>266</v>
      </c>
      <c r="I44" s="295">
        <v>-98.272615104876934</v>
      </c>
      <c r="J44" s="52">
        <v>1.7273848951230599</v>
      </c>
      <c r="K44" s="52">
        <v>2441.0891089108914</v>
      </c>
      <c r="L44" s="10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3"/>
      <c r="AH44" s="103"/>
      <c r="AI44" s="103"/>
      <c r="AJ44" s="103"/>
      <c r="AK44" s="103"/>
      <c r="AL44" s="103"/>
    </row>
    <row r="45" spans="1:38" s="104" customFormat="1" ht="12.75" customHeight="1" x14ac:dyDescent="0.2">
      <c r="A45" s="100"/>
      <c r="B45" s="219" t="s">
        <v>60</v>
      </c>
      <c r="C45" s="50">
        <v>3587</v>
      </c>
      <c r="D45" s="50">
        <v>530</v>
      </c>
      <c r="E45" s="50">
        <v>0</v>
      </c>
      <c r="F45" s="50">
        <v>240</v>
      </c>
      <c r="G45" s="293">
        <v>3384</v>
      </c>
      <c r="H45" s="296">
        <v>3122</v>
      </c>
      <c r="I45" s="295">
        <v>-7.7423167848699741</v>
      </c>
      <c r="J45" s="52">
        <v>92.257683215130029</v>
      </c>
      <c r="K45" s="52">
        <v>1310</v>
      </c>
      <c r="L45" s="10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3"/>
      <c r="AH45" s="103"/>
      <c r="AI45" s="103"/>
      <c r="AJ45" s="103"/>
      <c r="AK45" s="103"/>
      <c r="AL45" s="103"/>
    </row>
    <row r="46" spans="1:38" s="104" customFormat="1" ht="12.75" customHeight="1" x14ac:dyDescent="0.2">
      <c r="A46" s="100"/>
      <c r="B46" s="219" t="s">
        <v>61</v>
      </c>
      <c r="C46" s="50">
        <v>50</v>
      </c>
      <c r="D46" s="50">
        <v>0</v>
      </c>
      <c r="E46" s="50">
        <v>0</v>
      </c>
      <c r="F46" s="50">
        <v>1370</v>
      </c>
      <c r="G46" s="293">
        <v>0</v>
      </c>
      <c r="H46" s="296">
        <v>8412</v>
      </c>
      <c r="I46" s="295" t="s">
        <v>6</v>
      </c>
      <c r="J46" s="52" t="s">
        <v>6</v>
      </c>
      <c r="K46" s="52" t="s">
        <v>6</v>
      </c>
      <c r="L46" s="10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3"/>
      <c r="AH46" s="103"/>
      <c r="AI46" s="103"/>
      <c r="AJ46" s="103"/>
      <c r="AK46" s="103"/>
      <c r="AL46" s="103"/>
    </row>
    <row r="47" spans="1:38" s="63" customFormat="1" ht="12.75" customHeight="1" x14ac:dyDescent="0.2">
      <c r="A47" s="1"/>
      <c r="B47" s="219" t="s">
        <v>62</v>
      </c>
      <c r="C47" s="50">
        <v>21726</v>
      </c>
      <c r="D47" s="50">
        <v>72903</v>
      </c>
      <c r="E47" s="50">
        <v>39897</v>
      </c>
      <c r="F47" s="50">
        <v>13196</v>
      </c>
      <c r="G47" s="293">
        <v>58244</v>
      </c>
      <c r="H47" s="296">
        <v>73350</v>
      </c>
      <c r="I47" s="295">
        <v>25.935718700638688</v>
      </c>
      <c r="J47" s="52">
        <v>125.93571870063869</v>
      </c>
      <c r="K47" s="52">
        <v>341.37617459836315</v>
      </c>
      <c r="L47" s="65"/>
    </row>
    <row r="48" spans="1:38" s="63" customFormat="1" ht="12.75" customHeight="1" x14ac:dyDescent="0.2">
      <c r="A48" s="1"/>
      <c r="B48" s="219" t="s">
        <v>63</v>
      </c>
      <c r="C48" s="50">
        <v>60</v>
      </c>
      <c r="D48" s="50">
        <v>26196</v>
      </c>
      <c r="E48" s="50">
        <v>0</v>
      </c>
      <c r="F48" s="50">
        <v>58</v>
      </c>
      <c r="G48" s="293">
        <v>30750</v>
      </c>
      <c r="H48" s="296">
        <v>19931</v>
      </c>
      <c r="I48" s="295">
        <v>-35.183739837398377</v>
      </c>
      <c r="J48" s="52">
        <v>64.816260162601623</v>
      </c>
      <c r="K48" s="52">
        <v>52917.241379310348</v>
      </c>
      <c r="L48" s="65"/>
    </row>
    <row r="49" spans="1:12" s="63" customFormat="1" ht="12.75" customHeight="1" x14ac:dyDescent="0.2">
      <c r="A49" s="1"/>
      <c r="B49" s="219" t="s">
        <v>64</v>
      </c>
      <c r="C49" s="50">
        <v>129865</v>
      </c>
      <c r="D49" s="50">
        <v>116024</v>
      </c>
      <c r="E49" s="50">
        <v>18757</v>
      </c>
      <c r="F49" s="50">
        <v>62254</v>
      </c>
      <c r="G49" s="293">
        <v>3220</v>
      </c>
      <c r="H49" s="296">
        <v>40995</v>
      </c>
      <c r="I49" s="295">
        <v>1173.1366459627329</v>
      </c>
      <c r="J49" s="52">
        <v>1273.1366459627329</v>
      </c>
      <c r="K49" s="52">
        <v>-94.827641597327087</v>
      </c>
      <c r="L49" s="65"/>
    </row>
    <row r="50" spans="1:12" s="63" customFormat="1" ht="12.75" customHeight="1" x14ac:dyDescent="0.2">
      <c r="A50" s="1"/>
      <c r="B50" s="219" t="s">
        <v>65</v>
      </c>
      <c r="C50" s="50">
        <v>0</v>
      </c>
      <c r="D50" s="50">
        <v>0</v>
      </c>
      <c r="E50" s="50">
        <v>0</v>
      </c>
      <c r="F50" s="50">
        <v>0</v>
      </c>
      <c r="G50" s="293">
        <v>0</v>
      </c>
      <c r="H50" s="296">
        <v>5600</v>
      </c>
      <c r="I50" s="295" t="s">
        <v>6</v>
      </c>
      <c r="J50" s="52" t="s">
        <v>6</v>
      </c>
      <c r="K50" s="52" t="s">
        <v>6</v>
      </c>
      <c r="L50" s="65"/>
    </row>
    <row r="51" spans="1:12" s="63" customFormat="1" ht="12.75" customHeight="1" x14ac:dyDescent="0.2">
      <c r="A51" s="1"/>
      <c r="B51" s="219" t="s">
        <v>66</v>
      </c>
      <c r="C51" s="50">
        <v>13936</v>
      </c>
      <c r="D51" s="50">
        <v>23930</v>
      </c>
      <c r="E51" s="50">
        <v>0</v>
      </c>
      <c r="F51" s="50">
        <v>50461</v>
      </c>
      <c r="G51" s="293">
        <v>36680</v>
      </c>
      <c r="H51" s="296">
        <v>45805</v>
      </c>
      <c r="I51" s="295">
        <v>24.877317339149396</v>
      </c>
      <c r="J51" s="52">
        <v>124.8773173391494</v>
      </c>
      <c r="K51" s="52">
        <v>-27.31019995640197</v>
      </c>
      <c r="L51" s="65"/>
    </row>
    <row r="52" spans="1:12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</row>
    <row r="53" spans="1:12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39.905513393978985</v>
      </c>
      <c r="E53" s="60">
        <f>IF(OR(OR(E39=0,D39=0),E39=""),"",(E39/D39-1)*100)</f>
        <v>-73.925989789768209</v>
      </c>
      <c r="F53" s="60">
        <f>IF(OR(OR(F39=0,E39=0),F39=""),"",(F39/E39-1)*100)</f>
        <v>165.75837364521462</v>
      </c>
      <c r="G53" s="60">
        <f>IF(OR(OR(G39=0,F39=0),G39=""),"",(G39/F39-1)*100)</f>
        <v>-11.318863620653907</v>
      </c>
      <c r="H53" s="297">
        <f>IF(OR(OR(H39=0,G39=0),H39=""),"",(H39/G39-1)*100)</f>
        <v>51.12890863504682</v>
      </c>
      <c r="I53" s="72"/>
      <c r="J53" s="72"/>
      <c r="L53" s="65"/>
    </row>
    <row r="54" spans="1:12" s="63" customFormat="1" ht="12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12" s="63" customFormat="1" x14ac:dyDescent="0.2">
      <c r="A55" s="247" t="s">
        <v>168</v>
      </c>
      <c r="B55" s="258"/>
      <c r="C55" s="70"/>
      <c r="D55" s="70"/>
      <c r="E55" s="70"/>
      <c r="F55" s="71"/>
      <c r="G55" s="71"/>
      <c r="H55" s="71"/>
      <c r="I55" s="72"/>
      <c r="J55" s="72"/>
      <c r="L55" s="65"/>
    </row>
    <row r="56" spans="1:12" s="63" customFormat="1" x14ac:dyDescent="0.25">
      <c r="A56" s="402" t="s">
        <v>199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</row>
    <row r="57" spans="1:12" s="63" customFormat="1" ht="18.75" customHeight="1" x14ac:dyDescent="0.25">
      <c r="A57" s="402" t="s">
        <v>200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</row>
    <row r="58" spans="1:12" s="63" customFormat="1" x14ac:dyDescent="0.2">
      <c r="A58" s="254" t="s">
        <v>205</v>
      </c>
      <c r="B58" s="258"/>
      <c r="C58" s="70"/>
      <c r="D58" s="70"/>
      <c r="E58" s="70"/>
      <c r="F58" s="71"/>
      <c r="G58" s="71"/>
      <c r="H58" s="71"/>
      <c r="I58" s="72"/>
      <c r="J58" s="72"/>
      <c r="L58" s="65"/>
    </row>
    <row r="59" spans="1:12" s="63" customFormat="1" x14ac:dyDescent="0.2">
      <c r="A59" s="254" t="s">
        <v>99</v>
      </c>
      <c r="B59" s="258"/>
      <c r="C59" s="70"/>
      <c r="D59" s="70"/>
      <c r="E59" s="70"/>
      <c r="F59" s="71"/>
      <c r="G59" s="71"/>
      <c r="H59" s="71"/>
      <c r="I59" s="72"/>
      <c r="J59" s="72"/>
      <c r="L59" s="65"/>
    </row>
    <row r="60" spans="1:12" s="63" customFormat="1" x14ac:dyDescent="0.2">
      <c r="A60" s="254" t="s">
        <v>100</v>
      </c>
      <c r="B60" s="258"/>
      <c r="C60" s="70"/>
      <c r="D60" s="70"/>
      <c r="E60" s="70"/>
      <c r="F60" s="71"/>
      <c r="G60" s="71"/>
      <c r="H60" s="71"/>
      <c r="I60" s="72"/>
      <c r="J60" s="72"/>
      <c r="L60" s="65"/>
    </row>
    <row r="61" spans="1:12" s="63" customFormat="1" x14ac:dyDescent="0.25">
      <c r="A61" s="252" t="s">
        <v>182</v>
      </c>
      <c r="B61" s="259"/>
      <c r="C61" s="75"/>
      <c r="D61" s="75"/>
      <c r="E61" s="75"/>
      <c r="F61" s="76"/>
      <c r="G61" s="76"/>
      <c r="H61" s="76"/>
      <c r="I61" s="77"/>
      <c r="J61" s="77"/>
      <c r="K61" s="78"/>
      <c r="L61" s="79"/>
    </row>
    <row r="62" spans="1:12" s="63" customFormat="1" x14ac:dyDescent="0.25">
      <c r="A62" s="80"/>
      <c r="C62" s="70"/>
      <c r="D62" s="70"/>
      <c r="E62" s="70"/>
      <c r="F62" s="71"/>
      <c r="G62" s="71"/>
      <c r="H62" s="71"/>
      <c r="I62" s="72"/>
      <c r="J62" s="72"/>
    </row>
    <row r="63" spans="1:12" s="63" customFormat="1" x14ac:dyDescent="0.25">
      <c r="B63" s="81"/>
      <c r="C63" s="82"/>
    </row>
    <row r="64" spans="1:12" s="63" customFormat="1" x14ac:dyDescent="0.25">
      <c r="B64" s="81"/>
      <c r="C64" s="82"/>
      <c r="D64" s="81"/>
      <c r="E64" s="81"/>
      <c r="F64" s="81"/>
      <c r="G64" s="81"/>
      <c r="H64" s="81"/>
    </row>
    <row r="65" spans="2:8" s="63" customFormat="1" x14ac:dyDescent="0.25">
      <c r="B65" s="81"/>
      <c r="C65" s="82"/>
      <c r="D65" s="81"/>
      <c r="E65" s="81"/>
      <c r="F65" s="81"/>
      <c r="G65" s="81"/>
      <c r="H65" s="81"/>
    </row>
    <row r="66" spans="2:8" s="3" customFormat="1" x14ac:dyDescent="0.2">
      <c r="B66" s="81"/>
      <c r="C66" s="82"/>
      <c r="D66" s="83"/>
    </row>
    <row r="67" spans="2:8" s="3" customFormat="1" x14ac:dyDescent="0.2">
      <c r="B67" s="81"/>
      <c r="C67" s="82"/>
      <c r="D67" s="83"/>
    </row>
    <row r="68" spans="2:8" s="3" customFormat="1" x14ac:dyDescent="0.2">
      <c r="B68" s="81"/>
      <c r="C68" s="82"/>
      <c r="D68" s="83"/>
    </row>
    <row r="69" spans="2:8" s="3" customFormat="1" x14ac:dyDescent="0.2">
      <c r="B69" s="81"/>
      <c r="C69" s="82"/>
      <c r="D69" s="83"/>
    </row>
    <row r="70" spans="2:8" s="3" customFormat="1" x14ac:dyDescent="0.2">
      <c r="B70" s="81"/>
      <c r="C70" s="82"/>
      <c r="D70" s="83"/>
    </row>
    <row r="71" spans="2:8" s="3" customFormat="1" x14ac:dyDescent="0.2">
      <c r="B71" s="81"/>
      <c r="C71" s="82"/>
      <c r="D71" s="83"/>
    </row>
    <row r="72" spans="2:8" s="3" customFormat="1" x14ac:dyDescent="0.2">
      <c r="B72" s="81"/>
      <c r="C72" s="82"/>
      <c r="D72" s="83"/>
    </row>
    <row r="73" spans="2:8" s="3" customFormat="1" x14ac:dyDescent="0.2">
      <c r="B73" s="81"/>
      <c r="C73" s="82"/>
      <c r="D73" s="83"/>
      <c r="E73" s="84"/>
    </row>
    <row r="74" spans="2:8" s="3" customFormat="1" x14ac:dyDescent="0.2">
      <c r="B74" s="81"/>
      <c r="C74" s="82"/>
      <c r="D74" s="83"/>
      <c r="E74" s="84"/>
    </row>
    <row r="75" spans="2:8" s="3" customFormat="1" x14ac:dyDescent="0.2">
      <c r="B75" s="81"/>
      <c r="C75" s="82"/>
      <c r="D75" s="83"/>
      <c r="E75" s="84"/>
    </row>
    <row r="76" spans="2:8" s="3" customFormat="1" x14ac:dyDescent="0.2">
      <c r="B76" s="81"/>
      <c r="C76" s="82"/>
      <c r="D76" s="83"/>
      <c r="E76" s="84"/>
    </row>
    <row r="77" spans="2:8" s="3" customFormat="1" x14ac:dyDescent="0.2">
      <c r="B77" s="81"/>
      <c r="C77" s="82"/>
      <c r="D77" s="83"/>
      <c r="E77" s="84"/>
    </row>
    <row r="78" spans="2:8" s="3" customFormat="1" x14ac:dyDescent="0.2">
      <c r="B78" s="81"/>
      <c r="C78" s="82"/>
      <c r="D78" s="83"/>
      <c r="E78" s="84"/>
    </row>
    <row r="79" spans="2:8" s="3" customFormat="1" x14ac:dyDescent="0.2">
      <c r="B79" s="81"/>
      <c r="C79" s="82"/>
      <c r="D79" s="83"/>
      <c r="E79" s="84"/>
    </row>
    <row r="80" spans="2:8" s="3" customFormat="1" x14ac:dyDescent="0.2">
      <c r="B80" s="85"/>
      <c r="C80" s="86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38" s="3" customFormat="1" x14ac:dyDescent="0.2">
      <c r="B129" s="87"/>
      <c r="D129" s="88"/>
      <c r="E129" s="84"/>
    </row>
    <row r="130" spans="2:38" s="3" customFormat="1" x14ac:dyDescent="0.2">
      <c r="B130" s="87"/>
      <c r="D130" s="88"/>
      <c r="E130" s="84"/>
    </row>
    <row r="131" spans="2:38" s="3" customFormat="1" x14ac:dyDescent="0.2">
      <c r="B131" s="87"/>
      <c r="D131" s="88"/>
      <c r="E131" s="84"/>
    </row>
    <row r="132" spans="2:38" s="3" customFormat="1" x14ac:dyDescent="0.2">
      <c r="B132" s="87"/>
      <c r="D132" s="88"/>
      <c r="E132" s="84"/>
    </row>
    <row r="133" spans="2:38" s="3" customFormat="1" x14ac:dyDescent="0.2">
      <c r="B133" s="87"/>
      <c r="D133" s="88"/>
      <c r="E133" s="84"/>
    </row>
    <row r="134" spans="2:38" s="3" customFormat="1" x14ac:dyDescent="0.2">
      <c r="B134" s="87"/>
      <c r="D134" s="88"/>
      <c r="E134" s="84"/>
    </row>
    <row r="135" spans="2:38" s="3" customFormat="1" x14ac:dyDescent="0.2">
      <c r="B135" s="87"/>
      <c r="D135" s="88"/>
      <c r="E135" s="84"/>
    </row>
    <row r="136" spans="2:38" s="3" customFormat="1" x14ac:dyDescent="0.2">
      <c r="B136" s="87"/>
      <c r="D136" s="88"/>
      <c r="E136" s="84"/>
    </row>
    <row r="137" spans="2:38" s="3" customFormat="1" x14ac:dyDescent="0.2">
      <c r="B137" s="87"/>
      <c r="D137" s="88"/>
      <c r="E137" s="84"/>
    </row>
    <row r="138" spans="2:38" s="3" customFormat="1" x14ac:dyDescent="0.2">
      <c r="B138" s="87"/>
      <c r="D138" s="88"/>
      <c r="E138" s="84"/>
    </row>
    <row r="139" spans="2:38" s="33" customFormat="1" x14ac:dyDescent="0.2">
      <c r="B139" s="48"/>
      <c r="D139" s="89"/>
      <c r="E139" s="90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8" s="33" customFormat="1" x14ac:dyDescent="0.2">
      <c r="B140" s="48"/>
      <c r="D140" s="89"/>
      <c r="E140" s="90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8" s="54" customFormat="1" x14ac:dyDescent="0.2">
      <c r="B141" s="53"/>
      <c r="D141" s="91"/>
      <c r="E141" s="9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3"/>
      <c r="AH141" s="33"/>
      <c r="AI141" s="33"/>
      <c r="AJ141" s="33"/>
      <c r="AK141" s="33"/>
      <c r="AL141" s="33"/>
    </row>
    <row r="142" spans="2:38" s="54" customFormat="1" x14ac:dyDescent="0.2">
      <c r="B142" s="53"/>
      <c r="D142" s="91"/>
      <c r="E142" s="9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3"/>
      <c r="AH142" s="33"/>
      <c r="AI142" s="33"/>
      <c r="AJ142" s="33"/>
      <c r="AK142" s="33"/>
      <c r="AL142" s="33"/>
    </row>
    <row r="143" spans="2:38" s="54" customFormat="1" x14ac:dyDescent="0.2">
      <c r="D143" s="91"/>
      <c r="E143" s="9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3"/>
      <c r="AH143" s="33"/>
      <c r="AI143" s="33"/>
      <c r="AJ143" s="33"/>
      <c r="AK143" s="33"/>
      <c r="AL143" s="33"/>
    </row>
    <row r="144" spans="2:38" s="54" customFormat="1" x14ac:dyDescent="0.2">
      <c r="D144" s="91"/>
      <c r="E144" s="9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3"/>
      <c r="AH144" s="33"/>
      <c r="AI144" s="33"/>
      <c r="AJ144" s="33"/>
      <c r="AK144" s="33"/>
      <c r="AL144" s="33"/>
    </row>
    <row r="145" spans="4:38" s="54" customFormat="1" x14ac:dyDescent="0.2">
      <c r="D145" s="91"/>
      <c r="E145" s="9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3"/>
      <c r="AH145" s="33"/>
      <c r="AI145" s="33"/>
      <c r="AJ145" s="33"/>
      <c r="AK145" s="33"/>
      <c r="AL145" s="33"/>
    </row>
    <row r="146" spans="4:38" s="54" customFormat="1" x14ac:dyDescent="0.2">
      <c r="D146" s="91"/>
      <c r="E146" s="9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3"/>
      <c r="AH146" s="33"/>
      <c r="AI146" s="33"/>
      <c r="AJ146" s="33"/>
      <c r="AK146" s="33"/>
      <c r="AL146" s="33"/>
    </row>
    <row r="147" spans="4:38" s="54" customFormat="1" x14ac:dyDescent="0.2">
      <c r="D147" s="91"/>
      <c r="E147" s="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3"/>
      <c r="AH147" s="33"/>
      <c r="AI147" s="33"/>
      <c r="AJ147" s="33"/>
      <c r="AK147" s="33"/>
      <c r="AL147" s="33"/>
    </row>
    <row r="148" spans="4:38" s="54" customFormat="1" x14ac:dyDescent="0.2">
      <c r="D148" s="91"/>
      <c r="E148" s="9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3"/>
      <c r="AH148" s="33"/>
      <c r="AI148" s="33"/>
      <c r="AJ148" s="33"/>
      <c r="AK148" s="33"/>
      <c r="AL148" s="33"/>
    </row>
    <row r="149" spans="4:38" s="54" customFormat="1" x14ac:dyDescent="0.2">
      <c r="D149" s="91"/>
      <c r="E149" s="9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3"/>
      <c r="AH149" s="33"/>
      <c r="AI149" s="33"/>
      <c r="AJ149" s="33"/>
      <c r="AK149" s="33"/>
      <c r="AL149" s="33"/>
    </row>
    <row r="150" spans="4:38" s="54" customFormat="1" x14ac:dyDescent="0.2">
      <c r="D150" s="91"/>
      <c r="E150" s="9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3"/>
      <c r="AH150" s="33"/>
      <c r="AI150" s="33"/>
      <c r="AJ150" s="33"/>
      <c r="AK150" s="33"/>
      <c r="AL150" s="33"/>
    </row>
    <row r="151" spans="4:38" s="54" customFormat="1" x14ac:dyDescent="0.2">
      <c r="D151" s="91"/>
      <c r="E151" s="9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3"/>
      <c r="AH151" s="33"/>
      <c r="AI151" s="33"/>
      <c r="AJ151" s="33"/>
      <c r="AK151" s="33"/>
      <c r="AL151" s="33"/>
    </row>
    <row r="152" spans="4:38" s="54" customFormat="1" x14ac:dyDescent="0.2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3"/>
      <c r="AH152" s="33"/>
      <c r="AI152" s="33"/>
      <c r="AJ152" s="33"/>
      <c r="AK152" s="33"/>
      <c r="AL152" s="33"/>
    </row>
    <row r="153" spans="4:38" s="54" customFormat="1" x14ac:dyDescent="0.2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3"/>
      <c r="AH153" s="33"/>
      <c r="AI153" s="33"/>
      <c r="AJ153" s="33"/>
      <c r="AK153" s="33"/>
      <c r="AL153" s="33"/>
    </row>
    <row r="154" spans="4:38" s="33" customFormat="1" x14ac:dyDescent="0.2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4:38" s="33" customFormat="1" x14ac:dyDescent="0.2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4:38" s="33" customFormat="1" x14ac:dyDescent="0.2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4:38" s="33" customFormat="1" x14ac:dyDescent="0.2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4:38" s="32" customFormat="1" x14ac:dyDescent="0.2">
      <c r="M158" s="7"/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3"/>
      <c r="AH158" s="33"/>
      <c r="AI158" s="33"/>
      <c r="AJ158" s="33"/>
      <c r="AK158" s="33"/>
      <c r="AL158" s="33"/>
    </row>
    <row r="159" spans="4:38" s="32" customFormat="1" x14ac:dyDescent="0.2">
      <c r="M159" s="7"/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3"/>
      <c r="AH159" s="33"/>
      <c r="AI159" s="33"/>
      <c r="AJ159" s="33"/>
      <c r="AK159" s="33"/>
      <c r="AL159" s="33"/>
    </row>
    <row r="160" spans="4:38" s="32" customFormat="1" x14ac:dyDescent="0.2">
      <c r="M160" s="7"/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3"/>
      <c r="AH160" s="33"/>
      <c r="AI160" s="33"/>
      <c r="AJ160" s="33"/>
      <c r="AK160" s="33"/>
      <c r="AL160" s="33"/>
    </row>
    <row r="161" spans="13:38" s="32" customFormat="1" x14ac:dyDescent="0.2">
      <c r="M161" s="7"/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3"/>
      <c r="AH161" s="33"/>
      <c r="AI161" s="33"/>
      <c r="AJ161" s="33"/>
      <c r="AK161" s="33"/>
      <c r="AL161" s="33"/>
    </row>
    <row r="162" spans="13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3"/>
      <c r="AH162" s="33"/>
      <c r="AI162" s="33"/>
      <c r="AJ162" s="33"/>
      <c r="AK162" s="33"/>
      <c r="AL162" s="33"/>
    </row>
    <row r="163" spans="13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3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3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3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3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3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3:38" s="32" customFormat="1" x14ac:dyDescent="0.2">
      <c r="M169" s="7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</sheetData>
  <sortState xmlns:xlrd2="http://schemas.microsoft.com/office/spreadsheetml/2017/richdata2" ref="B39:H50">
    <sortCondition descending="1" ref="H39:H50"/>
  </sortState>
  <mergeCells count="9">
    <mergeCell ref="A56:K56"/>
    <mergeCell ref="A57:K57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24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26">
    <tabColor rgb="FF002060"/>
  </sheetPr>
  <dimension ref="A1:AL173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4" t="s">
        <v>144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5" customHeight="1" x14ac:dyDescent="0.2">
      <c r="A10" s="35"/>
      <c r="B10" s="36"/>
      <c r="C10" s="384" t="s">
        <v>75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'Unidades proceso vivienda'!$C$10</f>
        <v>viviendas, II trimestre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9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9.75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8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9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82">
        <f t="shared" ref="C16:H16" si="0">SUM(C17:C35)</f>
        <v>1178</v>
      </c>
      <c r="D16" s="282">
        <f t="shared" si="0"/>
        <v>1196</v>
      </c>
      <c r="E16" s="282">
        <f t="shared" si="0"/>
        <v>635</v>
      </c>
      <c r="F16" s="282">
        <f t="shared" si="0"/>
        <v>3913</v>
      </c>
      <c r="G16" s="292">
        <f t="shared" si="0"/>
        <v>3993</v>
      </c>
      <c r="H16" s="287">
        <f t="shared" si="0"/>
        <v>7764</v>
      </c>
      <c r="I16" s="294">
        <f>IF(OR(OR(H16=0,G16=0),H16=""),"",(H16/G16-1)*100)</f>
        <v>94.440270473328326</v>
      </c>
      <c r="J16" s="289">
        <f>IF(OR(OR(H16=0,G16=0),H16=""),"",H16/G16*100)</f>
        <v>194.44027047332833</v>
      </c>
      <c r="K16" s="289">
        <f>IF(OR(OR(F16=0,G16=0),G16=""),"",(G16/F16-1)*100)</f>
        <v>2.0444671607462217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49" t="s">
        <v>26</v>
      </c>
      <c r="C17" s="50">
        <f>'Unidades nueva VIS'!C17-'Unidades nueva VIP'!C17</f>
        <v>0</v>
      </c>
      <c r="D17" s="50">
        <f>'Unidades nueva VIS'!D17-'Unidades nueva VIP'!D17</f>
        <v>0</v>
      </c>
      <c r="E17" s="50">
        <f>'Unidades nueva VIS'!E17-'Unidades nueva VIP'!E17</f>
        <v>0</v>
      </c>
      <c r="F17" s="50">
        <f>'Unidades nueva VIS'!F17-'Unidades nueva VIP'!F17</f>
        <v>0</v>
      </c>
      <c r="G17" s="293">
        <f>'Unidades nueva VIS'!G17-'Unidades nueva VIP'!G17</f>
        <v>130</v>
      </c>
      <c r="H17" s="296">
        <f>'Unidades nueva VIS'!H17-'Unidades nueva VIP'!H17</f>
        <v>7</v>
      </c>
      <c r="I17" s="295">
        <f t="shared" ref="I17:I34" si="1">IF(OR(OR(H17=0,G17=0),H17=""),"",(H17/G17-1)*100)</f>
        <v>-94.615384615384613</v>
      </c>
      <c r="J17" s="52">
        <f t="shared" ref="J17:J34" si="2">IF(OR(OR(H17=0,G17=0),H17=""),"",H17/G17*100)</f>
        <v>5.384615384615385</v>
      </c>
      <c r="K17" s="52" t="str">
        <f t="shared" ref="K17:K34" si="3">IF(OR(OR(F17=0,G17=0),G17=""),"",(G17/F17-1)*100)</f>
        <v/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49" t="s">
        <v>23</v>
      </c>
      <c r="C18" s="50">
        <f>'Unidades nueva VIS'!C18-'Unidades nueva VIP'!C18</f>
        <v>0</v>
      </c>
      <c r="D18" s="50">
        <f>'Unidades nueva VIS'!D18-'Unidades nueva VIP'!D18</f>
        <v>0</v>
      </c>
      <c r="E18" s="50">
        <f>'Unidades nueva VIS'!E18-'Unidades nueva VIP'!E18</f>
        <v>5</v>
      </c>
      <c r="F18" s="50">
        <f>'Unidades nueva VIS'!F18-'Unidades nueva VIP'!F18</f>
        <v>25</v>
      </c>
      <c r="G18" s="293">
        <f>'Unidades nueva VIS'!G18-'Unidades nueva VIP'!G18</f>
        <v>30</v>
      </c>
      <c r="H18" s="296">
        <f>'Unidades nueva VIS'!H18-'Unidades nueva VIP'!H18</f>
        <v>1841</v>
      </c>
      <c r="I18" s="295">
        <f t="shared" si="1"/>
        <v>6036.666666666667</v>
      </c>
      <c r="J18" s="52">
        <f t="shared" si="2"/>
        <v>6136.666666666667</v>
      </c>
      <c r="K18" s="52">
        <f t="shared" si="3"/>
        <v>19.999999999999996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49" t="s">
        <v>18</v>
      </c>
      <c r="C19" s="50">
        <f>'Unidades nueva VIS'!C19-'Unidades nueva VIP'!C19</f>
        <v>243</v>
      </c>
      <c r="D19" s="50">
        <f>'Unidades nueva VIS'!D19-'Unidades nueva VIP'!D19</f>
        <v>23</v>
      </c>
      <c r="E19" s="50">
        <f>'Unidades nueva VIS'!E19-'Unidades nueva VIP'!E19</f>
        <v>0</v>
      </c>
      <c r="F19" s="50">
        <f>'Unidades nueva VIS'!F19-'Unidades nueva VIP'!F19</f>
        <v>268</v>
      </c>
      <c r="G19" s="293">
        <f>'Unidades nueva VIS'!G19-'Unidades nueva VIP'!G19</f>
        <v>267</v>
      </c>
      <c r="H19" s="296">
        <f>'Unidades nueva VIS'!H19-'Unidades nueva VIP'!H19</f>
        <v>455</v>
      </c>
      <c r="I19" s="295">
        <f t="shared" si="1"/>
        <v>70.411985018726583</v>
      </c>
      <c r="J19" s="52">
        <f t="shared" si="2"/>
        <v>170.4119850187266</v>
      </c>
      <c r="K19" s="52">
        <f t="shared" si="3"/>
        <v>-0.37313432835820448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49" t="s">
        <v>13</v>
      </c>
      <c r="C20" s="50">
        <f>'Unidades nueva VIS'!C20-'Unidades nueva VIP'!C20</f>
        <v>0</v>
      </c>
      <c r="D20" s="50">
        <f>'Unidades nueva VIS'!D20-'Unidades nueva VIP'!D20</f>
        <v>0</v>
      </c>
      <c r="E20" s="50">
        <f>'Unidades nueva VIS'!E20-'Unidades nueva VIP'!E20</f>
        <v>0</v>
      </c>
      <c r="F20" s="50">
        <f>'Unidades nueva VIS'!F20-'Unidades nueva VIP'!F20</f>
        <v>0</v>
      </c>
      <c r="G20" s="293">
        <f>'Unidades nueva VIS'!G20-'Unidades nueva VIP'!G20</f>
        <v>1</v>
      </c>
      <c r="H20" s="296">
        <f>'Unidades nueva VIS'!H20-'Unidades nueva VIP'!H20</f>
        <v>4</v>
      </c>
      <c r="I20" s="295">
        <f t="shared" si="1"/>
        <v>300</v>
      </c>
      <c r="J20" s="52">
        <f t="shared" si="2"/>
        <v>400</v>
      </c>
      <c r="K20" s="52" t="str">
        <f t="shared" si="3"/>
        <v/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49" t="s">
        <v>30</v>
      </c>
      <c r="C21" s="50">
        <f>'Unidades nueva VIS'!C21-'Unidades nueva VIP'!C21</f>
        <v>205</v>
      </c>
      <c r="D21" s="50">
        <f>'Unidades nueva VIS'!D21-'Unidades nueva VIP'!D21</f>
        <v>35</v>
      </c>
      <c r="E21" s="50">
        <f>'Unidades nueva VIS'!E21-'Unidades nueva VIP'!E21</f>
        <v>0</v>
      </c>
      <c r="F21" s="50">
        <f>'Unidades nueva VIS'!F21-'Unidades nueva VIP'!F21</f>
        <v>6</v>
      </c>
      <c r="G21" s="293">
        <f>'Unidades nueva VIS'!G21-'Unidades nueva VIP'!G21</f>
        <v>407</v>
      </c>
      <c r="H21" s="296">
        <f>'Unidades nueva VIS'!H21-'Unidades nueva VIP'!H21</f>
        <v>1013</v>
      </c>
      <c r="I21" s="295">
        <f t="shared" si="1"/>
        <v>148.89434889434892</v>
      </c>
      <c r="J21" s="52">
        <f t="shared" si="2"/>
        <v>248.89434889434892</v>
      </c>
      <c r="K21" s="52">
        <f t="shared" si="3"/>
        <v>6683.333333333333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49" t="s">
        <v>21</v>
      </c>
      <c r="C22" s="50">
        <f>'Unidades nueva VIS'!C22-'Unidades nueva VIP'!C22</f>
        <v>10</v>
      </c>
      <c r="D22" s="50">
        <f>'Unidades nueva VIS'!D22-'Unidades nueva VIP'!D22</f>
        <v>146</v>
      </c>
      <c r="E22" s="50">
        <f>'Unidades nueva VIS'!E22-'Unidades nueva VIP'!E22</f>
        <v>258</v>
      </c>
      <c r="F22" s="50">
        <f>'Unidades nueva VIS'!F22-'Unidades nueva VIP'!F22</f>
        <v>14</v>
      </c>
      <c r="G22" s="293">
        <f>'Unidades nueva VIS'!G22-'Unidades nueva VIP'!G22</f>
        <v>58</v>
      </c>
      <c r="H22" s="296">
        <f>'Unidades nueva VIS'!H22-'Unidades nueva VIP'!H22</f>
        <v>414</v>
      </c>
      <c r="I22" s="295">
        <f t="shared" si="1"/>
        <v>613.79310344827593</v>
      </c>
      <c r="J22" s="52">
        <f t="shared" si="2"/>
        <v>713.79310344827593</v>
      </c>
      <c r="K22" s="52">
        <f t="shared" si="3"/>
        <v>314.28571428571433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49" t="s">
        <v>20</v>
      </c>
      <c r="C23" s="50">
        <f>'Unidades nueva VIS'!C23-'Unidades nueva VIP'!C23</f>
        <v>4</v>
      </c>
      <c r="D23" s="50">
        <f>'Unidades nueva VIS'!D23-'Unidades nueva VIP'!D23</f>
        <v>0</v>
      </c>
      <c r="E23" s="50">
        <f>'Unidades nueva VIS'!E23-'Unidades nueva VIP'!E23</f>
        <v>15</v>
      </c>
      <c r="F23" s="50">
        <f>'Unidades nueva VIS'!F23-'Unidades nueva VIP'!F23</f>
        <v>468</v>
      </c>
      <c r="G23" s="293">
        <f>'Unidades nueva VIS'!G23-'Unidades nueva VIP'!G23</f>
        <v>620</v>
      </c>
      <c r="H23" s="296">
        <f>'Unidades nueva VIS'!H23-'Unidades nueva VIP'!H23</f>
        <v>552</v>
      </c>
      <c r="I23" s="295">
        <f t="shared" si="1"/>
        <v>-10.967741935483865</v>
      </c>
      <c r="J23" s="52">
        <f t="shared" si="2"/>
        <v>89.032258064516128</v>
      </c>
      <c r="K23" s="52">
        <f t="shared" si="3"/>
        <v>32.478632478632477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49" t="s">
        <v>19</v>
      </c>
      <c r="C24" s="50">
        <f>'Unidades nueva VIS'!C24-'Unidades nueva VIP'!C24</f>
        <v>213</v>
      </c>
      <c r="D24" s="50">
        <f>'Unidades nueva VIS'!D24-'Unidades nueva VIP'!D24</f>
        <v>316</v>
      </c>
      <c r="E24" s="50">
        <f>'Unidades nueva VIS'!E24-'Unidades nueva VIP'!E24</f>
        <v>0</v>
      </c>
      <c r="F24" s="50">
        <f>'Unidades nueva VIS'!F24-'Unidades nueva VIP'!F24</f>
        <v>777</v>
      </c>
      <c r="G24" s="293">
        <f>'Unidades nueva VIS'!G24-'Unidades nueva VIP'!G24</f>
        <v>1405</v>
      </c>
      <c r="H24" s="296">
        <f>'Unidades nueva VIS'!H24-'Unidades nueva VIP'!H24</f>
        <v>795</v>
      </c>
      <c r="I24" s="295">
        <f t="shared" si="1"/>
        <v>-43.416370106761569</v>
      </c>
      <c r="J24" s="52">
        <f t="shared" si="2"/>
        <v>56.583629893238431</v>
      </c>
      <c r="K24" s="52">
        <f t="shared" si="3"/>
        <v>80.823680823680832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49" t="s">
        <v>25</v>
      </c>
      <c r="C25" s="50">
        <f>'Unidades nueva VIS'!C25-'Unidades nueva VIP'!C25</f>
        <v>22</v>
      </c>
      <c r="D25" s="50">
        <f>'Unidades nueva VIS'!D25-'Unidades nueva VIP'!D25</f>
        <v>0</v>
      </c>
      <c r="E25" s="50">
        <f>'Unidades nueva VIS'!E25-'Unidades nueva VIP'!E25</f>
        <v>318</v>
      </c>
      <c r="F25" s="50">
        <f>'Unidades nueva VIS'!F25-'Unidades nueva VIP'!F25</f>
        <v>387</v>
      </c>
      <c r="G25" s="293">
        <f>'Unidades nueva VIS'!G25-'Unidades nueva VIP'!G25</f>
        <v>166</v>
      </c>
      <c r="H25" s="296">
        <f>'Unidades nueva VIS'!H25-'Unidades nueva VIP'!H25</f>
        <v>0</v>
      </c>
      <c r="I25" s="295" t="str">
        <f t="shared" si="1"/>
        <v/>
      </c>
      <c r="J25" s="52" t="str">
        <f t="shared" si="2"/>
        <v/>
      </c>
      <c r="K25" s="52">
        <f t="shared" si="3"/>
        <v>-57.105943152454785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49" t="s">
        <v>27</v>
      </c>
      <c r="C26" s="50">
        <f>'Unidades nueva VIS'!C26-'Unidades nueva VIP'!C26</f>
        <v>0</v>
      </c>
      <c r="D26" s="50">
        <f>'Unidades nueva VIS'!D26-'Unidades nueva VIP'!D26</f>
        <v>0</v>
      </c>
      <c r="E26" s="50">
        <f>'Unidades nueva VIS'!E26-'Unidades nueva VIP'!E26</f>
        <v>0</v>
      </c>
      <c r="F26" s="50">
        <f>'Unidades nueva VIS'!F26-'Unidades nueva VIP'!F26</f>
        <v>562</v>
      </c>
      <c r="G26" s="293">
        <f>'Unidades nueva VIS'!G26-'Unidades nueva VIP'!G26</f>
        <v>5</v>
      </c>
      <c r="H26" s="296">
        <f>'Unidades nueva VIS'!H26-'Unidades nueva VIP'!H26</f>
        <v>867</v>
      </c>
      <c r="I26" s="295">
        <f t="shared" si="1"/>
        <v>17240</v>
      </c>
      <c r="J26" s="52">
        <f t="shared" si="2"/>
        <v>17340</v>
      </c>
      <c r="K26" s="52">
        <f t="shared" si="3"/>
        <v>-99.110320284697508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49" t="s">
        <v>29</v>
      </c>
      <c r="C27" s="50">
        <f>'Unidades nueva VIS'!C27-'Unidades nueva VIP'!C27</f>
        <v>118</v>
      </c>
      <c r="D27" s="50">
        <f>'Unidades nueva VIS'!D27-'Unidades nueva VIP'!D27</f>
        <v>63</v>
      </c>
      <c r="E27" s="50">
        <f>'Unidades nueva VIS'!E27-'Unidades nueva VIP'!E27</f>
        <v>0</v>
      </c>
      <c r="F27" s="50">
        <f>'Unidades nueva VIS'!F27-'Unidades nueva VIP'!F27</f>
        <v>356</v>
      </c>
      <c r="G27" s="293">
        <f>'Unidades nueva VIS'!G27-'Unidades nueva VIP'!G27</f>
        <v>58</v>
      </c>
      <c r="H27" s="296">
        <f>'Unidades nueva VIS'!H27-'Unidades nueva VIP'!H27</f>
        <v>71</v>
      </c>
      <c r="I27" s="295">
        <f t="shared" si="1"/>
        <v>22.413793103448263</v>
      </c>
      <c r="J27" s="52">
        <f t="shared" si="2"/>
        <v>122.41379310344827</v>
      </c>
      <c r="K27" s="52">
        <f t="shared" si="3"/>
        <v>-83.707865168539314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49" t="s">
        <v>15</v>
      </c>
      <c r="C28" s="50">
        <f>'Unidades nueva VIS'!C28-'Unidades nueva VIP'!C28</f>
        <v>3</v>
      </c>
      <c r="D28" s="50">
        <f>'Unidades nueva VIS'!D28-'Unidades nueva VIP'!D28</f>
        <v>477</v>
      </c>
      <c r="E28" s="50">
        <f>'Unidades nueva VIS'!E28-'Unidades nueva VIP'!E28</f>
        <v>0</v>
      </c>
      <c r="F28" s="50">
        <f>'Unidades nueva VIS'!F28-'Unidades nueva VIP'!F28</f>
        <v>175</v>
      </c>
      <c r="G28" s="293">
        <f>'Unidades nueva VIS'!G28-'Unidades nueva VIP'!G28</f>
        <v>284</v>
      </c>
      <c r="H28" s="296">
        <f>'Unidades nueva VIS'!H28-'Unidades nueva VIP'!H28</f>
        <v>366</v>
      </c>
      <c r="I28" s="295">
        <f t="shared" si="1"/>
        <v>28.873239436619723</v>
      </c>
      <c r="J28" s="52">
        <f t="shared" si="2"/>
        <v>128.87323943661971</v>
      </c>
      <c r="K28" s="52">
        <f t="shared" si="3"/>
        <v>62.285714285714278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49" t="s">
        <v>203</v>
      </c>
      <c r="C29" s="50">
        <f>'Unidades nueva VIS'!C29-'Unidades nueva VIP'!C29</f>
        <v>13</v>
      </c>
      <c r="D29" s="50">
        <f>'Unidades nueva VIS'!D29-'Unidades nueva VIP'!D29</f>
        <v>0</v>
      </c>
      <c r="E29" s="50">
        <f>'Unidades nueva VIS'!E29-'Unidades nueva VIP'!E29</f>
        <v>0</v>
      </c>
      <c r="F29" s="50">
        <f>'Unidades nueva VIS'!F29-'Unidades nueva VIP'!F29</f>
        <v>0</v>
      </c>
      <c r="G29" s="293">
        <f>'Unidades nueva VIS'!G29-'Unidades nueva VIP'!G29</f>
        <v>0</v>
      </c>
      <c r="H29" s="296">
        <f>'Unidades nueva VIS'!H29-'Unidades nueva VIP'!H29</f>
        <v>0</v>
      </c>
      <c r="I29" s="295" t="str">
        <f t="shared" si="1"/>
        <v/>
      </c>
      <c r="J29" s="52" t="str">
        <f t="shared" si="2"/>
        <v/>
      </c>
      <c r="K29" s="52" t="str">
        <f t="shared" si="3"/>
        <v/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49" t="s">
        <v>22</v>
      </c>
      <c r="C30" s="50">
        <f>'Unidades nueva VIS'!C30-'Unidades nueva VIP'!C30</f>
        <v>37</v>
      </c>
      <c r="D30" s="50">
        <f>'Unidades nueva VIS'!D30-'Unidades nueva VIP'!D30</f>
        <v>0</v>
      </c>
      <c r="E30" s="50">
        <f>'Unidades nueva VIS'!E30-'Unidades nueva VIP'!E30</f>
        <v>38</v>
      </c>
      <c r="F30" s="50">
        <f>'Unidades nueva VIS'!F30-'Unidades nueva VIP'!F30</f>
        <v>245</v>
      </c>
      <c r="G30" s="293">
        <f>'Unidades nueva VIS'!G30-'Unidades nueva VIP'!G30</f>
        <v>12</v>
      </c>
      <c r="H30" s="296">
        <f>'Unidades nueva VIS'!H30-'Unidades nueva VIP'!H30</f>
        <v>647</v>
      </c>
      <c r="I30" s="295">
        <f t="shared" si="1"/>
        <v>5291.6666666666661</v>
      </c>
      <c r="J30" s="52">
        <f t="shared" si="2"/>
        <v>5391.6666666666661</v>
      </c>
      <c r="K30" s="52">
        <f t="shared" si="3"/>
        <v>-95.102040816326522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49" t="s">
        <v>24</v>
      </c>
      <c r="C31" s="50">
        <f>'Unidades nueva VIS'!C31-'Unidades nueva VIP'!C31</f>
        <v>0</v>
      </c>
      <c r="D31" s="50">
        <f>'Unidades nueva VIS'!D31-'Unidades nueva VIP'!D31</f>
        <v>0</v>
      </c>
      <c r="E31" s="50">
        <f>'Unidades nueva VIS'!E31-'Unidades nueva VIP'!E31</f>
        <v>0</v>
      </c>
      <c r="F31" s="50">
        <f>'Unidades nueva VIS'!F31-'Unidades nueva VIP'!F31</f>
        <v>0</v>
      </c>
      <c r="G31" s="293">
        <f>'Unidades nueva VIS'!G31-'Unidades nueva VIP'!G31</f>
        <v>0</v>
      </c>
      <c r="H31" s="296">
        <f>'Unidades nueva VIS'!H31-'Unidades nueva VIP'!H31</f>
        <v>16</v>
      </c>
      <c r="I31" s="295" t="str">
        <f t="shared" si="1"/>
        <v/>
      </c>
      <c r="J31" s="52" t="str">
        <f t="shared" si="2"/>
        <v/>
      </c>
      <c r="K31" s="52" t="str">
        <f t="shared" si="3"/>
        <v/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49" t="s">
        <v>17</v>
      </c>
      <c r="C32" s="50">
        <f>'Unidades nueva VIS'!C32-'Unidades nueva VIP'!C32</f>
        <v>0</v>
      </c>
      <c r="D32" s="50">
        <f>'Unidades nueva VIS'!D32-'Unidades nueva VIP'!D32</f>
        <v>1</v>
      </c>
      <c r="E32" s="50">
        <f>'Unidades nueva VIS'!E32-'Unidades nueva VIP'!E32</f>
        <v>0</v>
      </c>
      <c r="F32" s="50">
        <f>'Unidades nueva VIS'!F32-'Unidades nueva VIP'!F32</f>
        <v>0</v>
      </c>
      <c r="G32" s="293">
        <f>'Unidades nueva VIS'!G32-'Unidades nueva VIP'!G32</f>
        <v>2</v>
      </c>
      <c r="H32" s="296">
        <f>'Unidades nueva VIS'!H32-'Unidades nueva VIP'!H32</f>
        <v>22</v>
      </c>
      <c r="I32" s="295">
        <f t="shared" si="1"/>
        <v>1000</v>
      </c>
      <c r="J32" s="52">
        <f t="shared" si="2"/>
        <v>1100</v>
      </c>
      <c r="K32" s="52" t="str">
        <f t="shared" si="3"/>
        <v/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49" t="s">
        <v>12</v>
      </c>
      <c r="C33" s="50">
        <f>'Unidades nueva VIS'!C33-'Unidades nueva VIP'!C33</f>
        <v>7</v>
      </c>
      <c r="D33" s="50">
        <f>'Unidades nueva VIS'!D33-'Unidades nueva VIP'!D33</f>
        <v>8</v>
      </c>
      <c r="E33" s="50">
        <f>'Unidades nueva VIS'!E33-'Unidades nueva VIP'!E33</f>
        <v>1</v>
      </c>
      <c r="F33" s="50">
        <f>'Unidades nueva VIS'!F33-'Unidades nueva VIP'!F33</f>
        <v>622</v>
      </c>
      <c r="G33" s="293">
        <f>'Unidades nueva VIS'!G33-'Unidades nueva VIP'!G33</f>
        <v>122</v>
      </c>
      <c r="H33" s="296">
        <f>'Unidades nueva VIS'!H33-'Unidades nueva VIP'!H33</f>
        <v>11</v>
      </c>
      <c r="I33" s="295">
        <f t="shared" si="1"/>
        <v>-90.983606557377044</v>
      </c>
      <c r="J33" s="52">
        <f t="shared" si="2"/>
        <v>9.0163934426229506</v>
      </c>
      <c r="K33" s="52">
        <f t="shared" si="3"/>
        <v>-80.385852090032145</v>
      </c>
      <c r="L33" s="38"/>
      <c r="M33" s="95"/>
      <c r="O33" s="87"/>
      <c r="P33" s="87"/>
      <c r="Q33" s="87"/>
      <c r="R33" s="87"/>
      <c r="S33" s="87"/>
      <c r="T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">
      <c r="A34" s="35"/>
      <c r="B34" s="49" t="s">
        <v>16</v>
      </c>
      <c r="C34" s="50">
        <f>'Unidades nueva VIS'!C34-'Unidades nueva VIP'!C34</f>
        <v>113</v>
      </c>
      <c r="D34" s="50">
        <f>'Unidades nueva VIS'!D34-'Unidades nueva VIP'!D34</f>
        <v>7</v>
      </c>
      <c r="E34" s="50">
        <f>'Unidades nueva VIS'!E34-'Unidades nueva VIP'!E34</f>
        <v>0</v>
      </c>
      <c r="F34" s="50">
        <f>'Unidades nueva VIS'!F34-'Unidades nueva VIP'!F34</f>
        <v>8</v>
      </c>
      <c r="G34" s="293">
        <f>'Unidades nueva VIS'!G34-'Unidades nueva VIP'!G34</f>
        <v>424</v>
      </c>
      <c r="H34" s="296">
        <f>'Unidades nueva VIS'!H34-'Unidades nueva VIP'!H34</f>
        <v>347</v>
      </c>
      <c r="I34" s="295">
        <f t="shared" si="1"/>
        <v>-18.160377358490564</v>
      </c>
      <c r="J34" s="52">
        <f t="shared" si="2"/>
        <v>81.839622641509436</v>
      </c>
      <c r="K34" s="52">
        <f t="shared" si="3"/>
        <v>5200</v>
      </c>
      <c r="L34" s="38"/>
      <c r="O34" s="87"/>
      <c r="P34" s="87"/>
      <c r="Q34" s="87"/>
      <c r="R34" s="87"/>
      <c r="S34" s="87"/>
    </row>
    <row r="35" spans="1:38" x14ac:dyDescent="0.2">
      <c r="A35" s="35"/>
      <c r="B35" s="55" t="s">
        <v>208</v>
      </c>
      <c r="C35" s="50">
        <f>'Unidades nueva VIS'!C35-'Unidades nueva VIP'!C35</f>
        <v>190</v>
      </c>
      <c r="D35" s="50">
        <f>'Unidades nueva VIS'!D35-'Unidades nueva VIP'!D35</f>
        <v>120</v>
      </c>
      <c r="E35" s="50">
        <f>'Unidades nueva VIS'!E35-'Unidades nueva VIP'!E35</f>
        <v>0</v>
      </c>
      <c r="F35" s="50">
        <f>'Unidades nueva VIS'!F35-'Unidades nueva VIP'!F35</f>
        <v>0</v>
      </c>
      <c r="G35" s="293">
        <f>'Unidades nueva VIS'!G35-'Unidades nueva VIP'!G35</f>
        <v>2</v>
      </c>
      <c r="H35" s="296">
        <f>'Unidades nueva VIS'!H35-'Unidades nueva VIP'!H35</f>
        <v>336</v>
      </c>
      <c r="I35" s="295">
        <f t="shared" ref="I35" si="4">IF(OR(OR(H35=0,G35=0),H35=""),"",(H35/G35-1)*100)</f>
        <v>16700</v>
      </c>
      <c r="J35" s="52">
        <f t="shared" ref="J35" si="5">IF(OR(OR(H35=0,G35=0),H35=""),"",H35/G35*100)</f>
        <v>16800</v>
      </c>
      <c r="K35" s="52" t="str">
        <f t="shared" ref="K35" si="6">IF(OR(OR(F35=0,G35=0),G35=""),"",(G35/F35-1)*100)</f>
        <v/>
      </c>
      <c r="L35" s="38"/>
      <c r="M35" s="95"/>
      <c r="O35" s="87"/>
      <c r="P35" s="87"/>
      <c r="Q35" s="87"/>
      <c r="R35" s="87"/>
      <c r="S35" s="87"/>
      <c r="T35" s="87"/>
    </row>
    <row r="36" spans="1:38" ht="9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</row>
    <row r="37" spans="1:38" x14ac:dyDescent="0.2">
      <c r="A37" s="35"/>
      <c r="B37" s="41" t="s">
        <v>3</v>
      </c>
      <c r="C37" s="59"/>
      <c r="D37" s="60">
        <f>IF(OR(OR(D16=0,C16=0),D16=""),"",(D16/C16-1)*100)</f>
        <v>1.5280135823429575</v>
      </c>
      <c r="E37" s="60">
        <f>IF(OR(OR(E16=0,D16=0),E16=""),"",(E16/D16-1)*100)</f>
        <v>-46.906354515050161</v>
      </c>
      <c r="F37" s="60">
        <f>IF(OR(OR(F16=0,E16=0),F16=""),"",(F16/E16-1)*100)</f>
        <v>516.22047244094483</v>
      </c>
      <c r="G37" s="60">
        <f>IF(OR(OR(G16=0,F16=0),G16=""),"",(G16/F16-1)*100)</f>
        <v>2.0444671607462217</v>
      </c>
      <c r="H37" s="291">
        <f>IF(OR(OR(H16=0,G16=0),H16=""),"",(H16/G16-1)*100)</f>
        <v>94.440270473328326</v>
      </c>
      <c r="I37" s="62"/>
      <c r="J37" s="62"/>
      <c r="K37" s="62"/>
      <c r="L37" s="38"/>
    </row>
    <row r="38" spans="1:38" s="104" customFormat="1" x14ac:dyDescent="0.2">
      <c r="A38" s="100"/>
      <c r="B38" s="101"/>
      <c r="C38" s="64"/>
      <c r="D38" s="64"/>
      <c r="E38" s="64"/>
      <c r="F38" s="64"/>
      <c r="G38" s="64"/>
      <c r="H38" s="64"/>
      <c r="I38" s="62"/>
      <c r="J38" s="62"/>
      <c r="K38" s="62"/>
      <c r="L38" s="10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3"/>
      <c r="AH38" s="103"/>
      <c r="AI38" s="103"/>
      <c r="AJ38" s="103"/>
      <c r="AK38" s="103"/>
      <c r="AL38" s="103"/>
    </row>
    <row r="39" spans="1:38" s="63" customFormat="1" ht="12.75" customHeight="1" x14ac:dyDescent="0.2">
      <c r="A39" s="1"/>
      <c r="B39" s="44" t="s">
        <v>67</v>
      </c>
      <c r="C39" s="282">
        <f t="shared" ref="C39:H39" si="7">SUM(C40:C51)</f>
        <v>2884</v>
      </c>
      <c r="D39" s="282">
        <f t="shared" si="7"/>
        <v>3974</v>
      </c>
      <c r="E39" s="282">
        <f t="shared" si="7"/>
        <v>1009</v>
      </c>
      <c r="F39" s="282">
        <f t="shared" si="7"/>
        <v>2818</v>
      </c>
      <c r="G39" s="292">
        <f t="shared" si="7"/>
        <v>2344</v>
      </c>
      <c r="H39" s="287">
        <f t="shared" si="7"/>
        <v>3875</v>
      </c>
      <c r="I39" s="294">
        <f t="shared" ref="I39:I51" si="8">IF(OR(OR(H39=0,G39=0),H39=""),"",(H39/G39-1)*100)</f>
        <v>65.315699658703068</v>
      </c>
      <c r="J39" s="289">
        <f t="shared" ref="J39:J51" si="9">IF(OR(OR(H39=0,G39=0),H39=""),"",H39/G39*100)</f>
        <v>165.31569965870307</v>
      </c>
      <c r="K39" s="289">
        <f t="shared" ref="K39:K51" si="10">IF(OR(OR(F39=0,G39=0),G39=""),"",(G39/F39-1)*100)</f>
        <v>-16.820440028388926</v>
      </c>
      <c r="L39" s="65"/>
    </row>
    <row r="40" spans="1:38" s="104" customFormat="1" ht="12.75" customHeight="1" x14ac:dyDescent="0.2">
      <c r="A40" s="100"/>
      <c r="B40" s="219" t="s">
        <v>55</v>
      </c>
      <c r="C40" s="50">
        <f>'Unidades nueva VIS'!C40-'Unidades nueva VIP'!C40</f>
        <v>7</v>
      </c>
      <c r="D40" s="50">
        <f>'Unidades nueva VIS'!D40-'Unidades nueva VIP'!D40</f>
        <v>0</v>
      </c>
      <c r="E40" s="50">
        <f>'Unidades nueva VIS'!E40-'Unidades nueva VIP'!E40</f>
        <v>0</v>
      </c>
      <c r="F40" s="50">
        <f>'Unidades nueva VIS'!F40-'Unidades nueva VIP'!F40</f>
        <v>72</v>
      </c>
      <c r="G40" s="293">
        <f>'Unidades nueva VIS'!G40-'Unidades nueva VIP'!G40</f>
        <v>100</v>
      </c>
      <c r="H40" s="296">
        <f>'Unidades nueva VIS'!H40-'Unidades nueva VIP'!H40</f>
        <v>7</v>
      </c>
      <c r="I40" s="295">
        <f t="shared" si="8"/>
        <v>-93</v>
      </c>
      <c r="J40" s="52">
        <f t="shared" si="9"/>
        <v>7.0000000000000009</v>
      </c>
      <c r="K40" s="52">
        <f t="shared" si="10"/>
        <v>38.888888888888886</v>
      </c>
      <c r="L40" s="10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3"/>
      <c r="AH40" s="103"/>
      <c r="AI40" s="103"/>
      <c r="AJ40" s="103"/>
      <c r="AK40" s="103"/>
      <c r="AL40" s="103"/>
    </row>
    <row r="41" spans="1:38" s="104" customFormat="1" ht="12.75" customHeight="1" x14ac:dyDescent="0.2">
      <c r="A41" s="100"/>
      <c r="B41" s="219" t="s">
        <v>56</v>
      </c>
      <c r="C41" s="50">
        <f>'Unidades nueva VIS'!C41-'Unidades nueva VIP'!C41</f>
        <v>1</v>
      </c>
      <c r="D41" s="50">
        <f>'Unidades nueva VIS'!D41-'Unidades nueva VIP'!D41</f>
        <v>3</v>
      </c>
      <c r="E41" s="50">
        <f>'Unidades nueva VIS'!E41-'Unidades nueva VIP'!E41</f>
        <v>0</v>
      </c>
      <c r="F41" s="50">
        <f>'Unidades nueva VIS'!F41-'Unidades nueva VIP'!F41</f>
        <v>750</v>
      </c>
      <c r="G41" s="293">
        <f>'Unidades nueva VIS'!G41-'Unidades nueva VIP'!G41</f>
        <v>8</v>
      </c>
      <c r="H41" s="296">
        <f>'Unidades nueva VIS'!H41-'Unidades nueva VIP'!H41</f>
        <v>602</v>
      </c>
      <c r="I41" s="295">
        <f t="shared" si="8"/>
        <v>7425</v>
      </c>
      <c r="J41" s="52">
        <f t="shared" si="9"/>
        <v>7525</v>
      </c>
      <c r="K41" s="52">
        <f t="shared" si="10"/>
        <v>-98.933333333333323</v>
      </c>
      <c r="L41" s="10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3"/>
      <c r="AH41" s="103"/>
      <c r="AI41" s="103"/>
      <c r="AJ41" s="103"/>
      <c r="AK41" s="103"/>
      <c r="AL41" s="103"/>
    </row>
    <row r="42" spans="1:38" s="104" customFormat="1" ht="12.75" customHeight="1" x14ac:dyDescent="0.2">
      <c r="A42" s="100"/>
      <c r="B42" s="219" t="s">
        <v>57</v>
      </c>
      <c r="C42" s="50">
        <f>'Unidades nueva VIS'!C42-'Unidades nueva VIP'!C42</f>
        <v>0</v>
      </c>
      <c r="D42" s="50">
        <f>'Unidades nueva VIS'!D42-'Unidades nueva VIP'!D42</f>
        <v>0</v>
      </c>
      <c r="E42" s="50">
        <f>'Unidades nueva VIS'!E42-'Unidades nueva VIP'!E42</f>
        <v>0</v>
      </c>
      <c r="F42" s="50">
        <f>'Unidades nueva VIS'!F42-'Unidades nueva VIP'!F42</f>
        <v>0</v>
      </c>
      <c r="G42" s="293">
        <f>'Unidades nueva VIS'!G42-'Unidades nueva VIP'!G42</f>
        <v>0</v>
      </c>
      <c r="H42" s="296">
        <f>'Unidades nueva VIS'!H42-'Unidades nueva VIP'!H42</f>
        <v>6</v>
      </c>
      <c r="I42" s="295" t="str">
        <f t="shared" si="8"/>
        <v/>
      </c>
      <c r="J42" s="52" t="str">
        <f t="shared" si="9"/>
        <v/>
      </c>
      <c r="K42" s="52" t="str">
        <f t="shared" si="10"/>
        <v/>
      </c>
      <c r="L42" s="10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3"/>
      <c r="AH42" s="103"/>
      <c r="AI42" s="103"/>
      <c r="AJ42" s="103"/>
      <c r="AK42" s="103"/>
      <c r="AL42" s="103"/>
    </row>
    <row r="43" spans="1:38" s="104" customFormat="1" ht="12.75" customHeight="1" x14ac:dyDescent="0.2">
      <c r="A43" s="100"/>
      <c r="B43" s="219" t="s">
        <v>58</v>
      </c>
      <c r="C43" s="50">
        <f>'Unidades nueva VIS'!C43-'Unidades nueva VIP'!C43</f>
        <v>151</v>
      </c>
      <c r="D43" s="50">
        <f>'Unidades nueva VIS'!D43-'Unidades nueva VIP'!D43</f>
        <v>159</v>
      </c>
      <c r="E43" s="50">
        <f>'Unidades nueva VIS'!E43-'Unidades nueva VIP'!E43</f>
        <v>120</v>
      </c>
      <c r="F43" s="50">
        <f>'Unidades nueva VIS'!F43-'Unidades nueva VIP'!F43</f>
        <v>1</v>
      </c>
      <c r="G43" s="293">
        <f>'Unidades nueva VIS'!G43-'Unidades nueva VIP'!G43</f>
        <v>0</v>
      </c>
      <c r="H43" s="296">
        <f>'Unidades nueva VIS'!H43-'Unidades nueva VIP'!H43</f>
        <v>15</v>
      </c>
      <c r="I43" s="295" t="str">
        <f t="shared" si="8"/>
        <v/>
      </c>
      <c r="J43" s="52" t="str">
        <f t="shared" si="9"/>
        <v/>
      </c>
      <c r="K43" s="52" t="str">
        <f t="shared" si="10"/>
        <v/>
      </c>
      <c r="L43" s="10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3"/>
      <c r="AH43" s="103"/>
      <c r="AI43" s="103"/>
      <c r="AJ43" s="103"/>
      <c r="AK43" s="103"/>
      <c r="AL43" s="103"/>
    </row>
    <row r="44" spans="1:38" s="104" customFormat="1" ht="12.75" customHeight="1" x14ac:dyDescent="0.2">
      <c r="A44" s="100"/>
      <c r="B44" s="219" t="s">
        <v>59</v>
      </c>
      <c r="C44" s="50">
        <f>'Unidades nueva VIS'!C44-'Unidades nueva VIP'!C44</f>
        <v>11</v>
      </c>
      <c r="D44" s="50">
        <f>'Unidades nueva VIS'!D44-'Unidades nueva VIP'!D44</f>
        <v>24</v>
      </c>
      <c r="E44" s="50">
        <f>'Unidades nueva VIS'!E44-'Unidades nueva VIP'!E44</f>
        <v>1</v>
      </c>
      <c r="F44" s="50">
        <f>'Unidades nueva VIS'!F44-'Unidades nueva VIP'!F44</f>
        <v>12</v>
      </c>
      <c r="G44" s="293">
        <f>'Unidades nueva VIS'!G44-'Unidades nueva VIP'!G44</f>
        <v>213</v>
      </c>
      <c r="H44" s="296">
        <f>'Unidades nueva VIS'!H44-'Unidades nueva VIP'!H44</f>
        <v>4</v>
      </c>
      <c r="I44" s="295">
        <f t="shared" si="8"/>
        <v>-98.122065727699521</v>
      </c>
      <c r="J44" s="52">
        <f t="shared" si="9"/>
        <v>1.8779342723004695</v>
      </c>
      <c r="K44" s="52">
        <f t="shared" si="10"/>
        <v>1675</v>
      </c>
      <c r="L44" s="10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3"/>
      <c r="AH44" s="103"/>
      <c r="AI44" s="103"/>
      <c r="AJ44" s="103"/>
      <c r="AK44" s="103"/>
      <c r="AL44" s="103"/>
    </row>
    <row r="45" spans="1:38" s="104" customFormat="1" ht="12.75" customHeight="1" x14ac:dyDescent="0.2">
      <c r="A45" s="100"/>
      <c r="B45" s="219" t="s">
        <v>60</v>
      </c>
      <c r="C45" s="50">
        <f>'Unidades nueva VIS'!C45-'Unidades nueva VIP'!C45</f>
        <v>57</v>
      </c>
      <c r="D45" s="50">
        <f>'Unidades nueva VIS'!D45-'Unidades nueva VIP'!D45</f>
        <v>10</v>
      </c>
      <c r="E45" s="50">
        <f>'Unidades nueva VIS'!E45-'Unidades nueva VIP'!E45</f>
        <v>0</v>
      </c>
      <c r="F45" s="50">
        <f>'Unidades nueva VIS'!F45-'Unidades nueva VIP'!F45</f>
        <v>4</v>
      </c>
      <c r="G45" s="293">
        <f>'Unidades nueva VIS'!G45-'Unidades nueva VIP'!G45</f>
        <v>49</v>
      </c>
      <c r="H45" s="296">
        <f>'Unidades nueva VIS'!H45-'Unidades nueva VIP'!H45</f>
        <v>46</v>
      </c>
      <c r="I45" s="295">
        <f t="shared" si="8"/>
        <v>-6.122448979591832</v>
      </c>
      <c r="J45" s="52">
        <f t="shared" si="9"/>
        <v>93.877551020408163</v>
      </c>
      <c r="K45" s="52">
        <f t="shared" si="10"/>
        <v>1125</v>
      </c>
      <c r="L45" s="10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3"/>
      <c r="AH45" s="103"/>
      <c r="AI45" s="103"/>
      <c r="AJ45" s="103"/>
      <c r="AK45" s="103"/>
      <c r="AL45" s="103"/>
    </row>
    <row r="46" spans="1:38" s="104" customFormat="1" ht="12.75" customHeight="1" x14ac:dyDescent="0.2">
      <c r="A46" s="100"/>
      <c r="B46" s="219" t="s">
        <v>61</v>
      </c>
      <c r="C46" s="50">
        <f>'Unidades nueva VIS'!C46-'Unidades nueva VIP'!C46</f>
        <v>1</v>
      </c>
      <c r="D46" s="50">
        <f>'Unidades nueva VIS'!D46-'Unidades nueva VIP'!D46</f>
        <v>0</v>
      </c>
      <c r="E46" s="50">
        <f>'Unidades nueva VIS'!E46-'Unidades nueva VIP'!E46</f>
        <v>0</v>
      </c>
      <c r="F46" s="50">
        <f>'Unidades nueva VIS'!F46-'Unidades nueva VIP'!F46</f>
        <v>24</v>
      </c>
      <c r="G46" s="293">
        <f>'Unidades nueva VIS'!G46-'Unidades nueva VIP'!G46</f>
        <v>0</v>
      </c>
      <c r="H46" s="296">
        <f>'Unidades nueva VIS'!H46-'Unidades nueva VIP'!H46</f>
        <v>144</v>
      </c>
      <c r="I46" s="295" t="str">
        <f t="shared" si="8"/>
        <v/>
      </c>
      <c r="J46" s="52" t="str">
        <f t="shared" si="9"/>
        <v/>
      </c>
      <c r="K46" s="52" t="str">
        <f t="shared" si="10"/>
        <v/>
      </c>
      <c r="L46" s="10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3"/>
      <c r="AH46" s="103"/>
      <c r="AI46" s="103"/>
      <c r="AJ46" s="103"/>
      <c r="AK46" s="103"/>
      <c r="AL46" s="103"/>
    </row>
    <row r="47" spans="1:38" s="63" customFormat="1" ht="12.75" customHeight="1" x14ac:dyDescent="0.2">
      <c r="A47" s="1"/>
      <c r="B47" s="219" t="s">
        <v>62</v>
      </c>
      <c r="C47" s="50">
        <f>'Unidades nueva VIS'!C47-'Unidades nueva VIP'!C47</f>
        <v>317</v>
      </c>
      <c r="D47" s="50">
        <f>'Unidades nueva VIS'!D47-'Unidades nueva VIP'!D47</f>
        <v>1110</v>
      </c>
      <c r="E47" s="50">
        <f>'Unidades nueva VIS'!E47-'Unidades nueva VIP'!E47</f>
        <v>555</v>
      </c>
      <c r="F47" s="50">
        <f>'Unidades nueva VIS'!F47-'Unidades nueva VIP'!F47</f>
        <v>192</v>
      </c>
      <c r="G47" s="293">
        <f>'Unidades nueva VIS'!G47-'Unidades nueva VIP'!G47</f>
        <v>867</v>
      </c>
      <c r="H47" s="296">
        <f>'Unidades nueva VIS'!H47-'Unidades nueva VIP'!H47</f>
        <v>1157</v>
      </c>
      <c r="I47" s="295">
        <f t="shared" si="8"/>
        <v>33.448673587081899</v>
      </c>
      <c r="J47" s="52">
        <f t="shared" si="9"/>
        <v>133.44867358708191</v>
      </c>
      <c r="K47" s="52">
        <f t="shared" si="10"/>
        <v>351.5625</v>
      </c>
      <c r="L47" s="65"/>
    </row>
    <row r="48" spans="1:38" s="63" customFormat="1" ht="12.75" customHeight="1" x14ac:dyDescent="0.2">
      <c r="A48" s="1"/>
      <c r="B48" s="219" t="s">
        <v>63</v>
      </c>
      <c r="C48" s="50">
        <f>'Unidades nueva VIS'!C48-'Unidades nueva VIP'!C48</f>
        <v>1</v>
      </c>
      <c r="D48" s="50">
        <f>'Unidades nueva VIS'!D48-'Unidades nueva VIP'!D48</f>
        <v>386</v>
      </c>
      <c r="E48" s="50">
        <f>'Unidades nueva VIS'!E48-'Unidades nueva VIP'!E48</f>
        <v>0</v>
      </c>
      <c r="F48" s="50">
        <f>'Unidades nueva VIS'!F48-'Unidades nueva VIP'!F48</f>
        <v>1</v>
      </c>
      <c r="G48" s="293">
        <f>'Unidades nueva VIS'!G48-'Unidades nueva VIP'!G48</f>
        <v>600</v>
      </c>
      <c r="H48" s="296">
        <f>'Unidades nueva VIS'!H48-'Unidades nueva VIP'!H48</f>
        <v>344</v>
      </c>
      <c r="I48" s="295">
        <f t="shared" si="8"/>
        <v>-42.666666666666664</v>
      </c>
      <c r="J48" s="52">
        <f t="shared" si="9"/>
        <v>57.333333333333336</v>
      </c>
      <c r="K48" s="52">
        <f t="shared" si="10"/>
        <v>59900</v>
      </c>
      <c r="L48" s="65"/>
    </row>
    <row r="49" spans="1:12" s="63" customFormat="1" ht="12.75" customHeight="1" x14ac:dyDescent="0.2">
      <c r="A49" s="1"/>
      <c r="B49" s="219" t="s">
        <v>64</v>
      </c>
      <c r="C49" s="50">
        <f>'Unidades nueva VIS'!C49-'Unidades nueva VIP'!C49</f>
        <v>2136</v>
      </c>
      <c r="D49" s="50">
        <f>'Unidades nueva VIS'!D49-'Unidades nueva VIP'!D49</f>
        <v>1960</v>
      </c>
      <c r="E49" s="50">
        <f>'Unidades nueva VIS'!E49-'Unidades nueva VIP'!E49</f>
        <v>333</v>
      </c>
      <c r="F49" s="50">
        <f>'Unidades nueva VIS'!F49-'Unidades nueva VIP'!F49</f>
        <v>1053</v>
      </c>
      <c r="G49" s="293">
        <f>'Unidades nueva VIS'!G49-'Unidades nueva VIP'!G49</f>
        <v>14</v>
      </c>
      <c r="H49" s="296">
        <f>'Unidades nueva VIS'!H49-'Unidades nueva VIP'!H49</f>
        <v>703</v>
      </c>
      <c r="I49" s="295">
        <f t="shared" si="8"/>
        <v>4921.4285714285716</v>
      </c>
      <c r="J49" s="52">
        <f t="shared" si="9"/>
        <v>5021.4285714285716</v>
      </c>
      <c r="K49" s="52">
        <f t="shared" si="10"/>
        <v>-98.670465337132001</v>
      </c>
      <c r="L49" s="65"/>
    </row>
    <row r="50" spans="1:12" s="63" customFormat="1" ht="12.75" customHeight="1" x14ac:dyDescent="0.2">
      <c r="A50" s="1"/>
      <c r="B50" s="219" t="s">
        <v>65</v>
      </c>
      <c r="C50" s="50">
        <f>'Unidades nueva VIS'!C50-'Unidades nueva VIP'!C50</f>
        <v>0</v>
      </c>
      <c r="D50" s="50">
        <f>'Unidades nueva VIS'!D50-'Unidades nueva VIP'!D50</f>
        <v>0</v>
      </c>
      <c r="E50" s="50">
        <f>'Unidades nueva VIS'!E50-'Unidades nueva VIP'!E50</f>
        <v>0</v>
      </c>
      <c r="F50" s="50">
        <f>'Unidades nueva VIS'!F50-'Unidades nueva VIP'!F50</f>
        <v>0</v>
      </c>
      <c r="G50" s="293">
        <f>'Unidades nueva VIS'!G50-'Unidades nueva VIP'!G50</f>
        <v>0</v>
      </c>
      <c r="H50" s="296">
        <f>'Unidades nueva VIS'!H50-'Unidades nueva VIP'!H50</f>
        <v>96</v>
      </c>
      <c r="I50" s="295" t="str">
        <f t="shared" si="8"/>
        <v/>
      </c>
      <c r="J50" s="52" t="str">
        <f t="shared" si="9"/>
        <v/>
      </c>
      <c r="K50" s="52" t="str">
        <f t="shared" si="10"/>
        <v/>
      </c>
      <c r="L50" s="65"/>
    </row>
    <row r="51" spans="1:12" s="63" customFormat="1" ht="12.75" customHeight="1" x14ac:dyDescent="0.2">
      <c r="A51" s="1"/>
      <c r="B51" s="219" t="s">
        <v>66</v>
      </c>
      <c r="C51" s="50">
        <f>'Unidades nueva VIS'!C51-'Unidades nueva VIP'!C51</f>
        <v>202</v>
      </c>
      <c r="D51" s="50">
        <f>'Unidades nueva VIS'!D51-'Unidades nueva VIP'!D51</f>
        <v>322</v>
      </c>
      <c r="E51" s="50">
        <f>'Unidades nueva VIS'!E51-'Unidades nueva VIP'!E51</f>
        <v>0</v>
      </c>
      <c r="F51" s="50">
        <f>'Unidades nueva VIS'!F51-'Unidades nueva VIP'!F51</f>
        <v>709</v>
      </c>
      <c r="G51" s="293">
        <f>'Unidades nueva VIS'!G51-'Unidades nueva VIP'!G51</f>
        <v>493</v>
      </c>
      <c r="H51" s="296">
        <f>'Unidades nueva VIS'!H51-'Unidades nueva VIP'!H51</f>
        <v>751</v>
      </c>
      <c r="I51" s="295">
        <f t="shared" si="8"/>
        <v>52.332657200811347</v>
      </c>
      <c r="J51" s="52">
        <f t="shared" si="9"/>
        <v>152.33265720081135</v>
      </c>
      <c r="K51" s="52">
        <f t="shared" si="10"/>
        <v>-30.465444287729191</v>
      </c>
      <c r="L51" s="65"/>
    </row>
    <row r="52" spans="1:12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</row>
    <row r="53" spans="1:12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37.794729542302363</v>
      </c>
      <c r="E53" s="60">
        <f>IF(OR(OR(E39=0,D39=0),E39=""),"",(E39/D39-1)*100)</f>
        <v>-74.60996477101159</v>
      </c>
      <c r="F53" s="60">
        <f>IF(OR(OR(F39=0,E39=0),F39=""),"",(F39/E39-1)*100)</f>
        <v>179.28642220019825</v>
      </c>
      <c r="G53" s="60">
        <f>IF(OR(OR(G39=0,F39=0),G39=""),"",(G39/F39-1)*100)</f>
        <v>-16.820440028388926</v>
      </c>
      <c r="H53" s="297">
        <f>IF(OR(OR(H39=0,G39=0),H39=""),"",(H39/G39-1)*100)</f>
        <v>65.315699658703068</v>
      </c>
      <c r="I53" s="72"/>
      <c r="J53" s="72"/>
      <c r="L53" s="65"/>
    </row>
    <row r="54" spans="1:12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12" s="63" customFormat="1" ht="15.75" customHeigh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</row>
    <row r="56" spans="1:12" s="63" customFormat="1" x14ac:dyDescent="0.2">
      <c r="A56" s="247" t="s">
        <v>168</v>
      </c>
      <c r="C56" s="70"/>
      <c r="D56" s="70"/>
      <c r="E56" s="70"/>
      <c r="F56" s="71"/>
      <c r="G56" s="71"/>
      <c r="H56" s="71"/>
      <c r="I56" s="72"/>
      <c r="J56" s="72"/>
      <c r="L56" s="65"/>
    </row>
    <row r="57" spans="1:12" s="63" customFormat="1" x14ac:dyDescent="0.25">
      <c r="A57" s="402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</row>
    <row r="58" spans="1:12" s="63" customFormat="1" ht="21.75" customHeight="1" x14ac:dyDescent="0.25">
      <c r="A58" s="402" t="s">
        <v>200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</row>
    <row r="59" spans="1:12" s="63" customFormat="1" x14ac:dyDescent="0.2">
      <c r="A59" s="254" t="s">
        <v>205</v>
      </c>
      <c r="C59" s="70"/>
      <c r="D59" s="70"/>
      <c r="E59" s="70"/>
      <c r="F59" s="71"/>
      <c r="G59" s="71"/>
      <c r="H59" s="71"/>
      <c r="I59" s="72"/>
      <c r="J59" s="72"/>
      <c r="L59" s="65"/>
    </row>
    <row r="60" spans="1:12" s="63" customFormat="1" x14ac:dyDescent="0.2">
      <c r="A60" s="254" t="s">
        <v>99</v>
      </c>
      <c r="C60" s="70"/>
      <c r="D60" s="70"/>
      <c r="E60" s="70"/>
      <c r="F60" s="71"/>
      <c r="G60" s="71"/>
      <c r="H60" s="71"/>
      <c r="I60" s="72"/>
      <c r="J60" s="72"/>
      <c r="L60" s="65"/>
    </row>
    <row r="61" spans="1:12" s="63" customFormat="1" x14ac:dyDescent="0.2">
      <c r="A61" s="254" t="s">
        <v>100</v>
      </c>
      <c r="C61" s="70"/>
      <c r="D61" s="70"/>
      <c r="E61" s="70"/>
      <c r="F61" s="71"/>
      <c r="G61" s="71"/>
      <c r="H61" s="71"/>
      <c r="I61" s="72"/>
      <c r="J61" s="72"/>
      <c r="L61" s="65"/>
    </row>
    <row r="62" spans="1:12" s="63" customFormat="1" x14ac:dyDescent="0.25">
      <c r="A62" s="252" t="s">
        <v>182</v>
      </c>
      <c r="B62" s="75"/>
      <c r="C62" s="75"/>
      <c r="D62" s="75"/>
      <c r="E62" s="75"/>
      <c r="F62" s="76"/>
      <c r="G62" s="76"/>
      <c r="H62" s="76"/>
      <c r="I62" s="77"/>
      <c r="J62" s="77"/>
      <c r="K62" s="78"/>
      <c r="L62" s="79"/>
    </row>
    <row r="63" spans="1:12" s="63" customFormat="1" x14ac:dyDescent="0.25">
      <c r="A63" s="80"/>
      <c r="C63" s="70"/>
      <c r="D63" s="70"/>
      <c r="E63" s="70"/>
      <c r="F63" s="71"/>
      <c r="G63" s="71"/>
      <c r="H63" s="71"/>
      <c r="I63" s="72"/>
      <c r="J63" s="72"/>
    </row>
    <row r="64" spans="1:12" s="63" customFormat="1" x14ac:dyDescent="0.25">
      <c r="A64" s="80"/>
      <c r="B64" s="81"/>
      <c r="C64" s="82"/>
      <c r="D64" s="81"/>
      <c r="E64" s="81"/>
      <c r="F64" s="81"/>
      <c r="G64" s="81"/>
    </row>
    <row r="65" spans="2:21" s="63" customFormat="1" x14ac:dyDescent="0.25">
      <c r="B65" s="81"/>
      <c r="C65" s="82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 s="63" customFormat="1" x14ac:dyDescent="0.25">
      <c r="B66" s="81"/>
      <c r="C66" s="82"/>
    </row>
    <row r="67" spans="2:21" s="63" customFormat="1" x14ac:dyDescent="0.25">
      <c r="B67" s="81"/>
      <c r="C67" s="82"/>
    </row>
    <row r="68" spans="2:21" s="63" customFormat="1" x14ac:dyDescent="0.25">
      <c r="B68" s="81"/>
      <c r="C68" s="82"/>
      <c r="D68" s="81"/>
      <c r="E68" s="81"/>
      <c r="F68" s="81"/>
      <c r="G68" s="81"/>
      <c r="H68" s="81"/>
    </row>
    <row r="69" spans="2:21" s="63" customFormat="1" x14ac:dyDescent="0.25">
      <c r="B69" s="81"/>
      <c r="C69" s="82"/>
      <c r="D69" s="81"/>
      <c r="E69" s="81"/>
      <c r="F69" s="81"/>
      <c r="G69" s="81"/>
      <c r="H69" s="81"/>
    </row>
    <row r="70" spans="2:21" s="3" customFormat="1" x14ac:dyDescent="0.2">
      <c r="B70" s="81"/>
      <c r="C70" s="82"/>
      <c r="D70" s="83"/>
    </row>
    <row r="71" spans="2:21" s="3" customFormat="1" x14ac:dyDescent="0.2">
      <c r="B71" s="81"/>
      <c r="C71" s="82"/>
      <c r="D71" s="83"/>
    </row>
    <row r="72" spans="2:21" s="3" customFormat="1" x14ac:dyDescent="0.2">
      <c r="B72" s="81"/>
      <c r="C72" s="82"/>
      <c r="D72" s="83"/>
    </row>
    <row r="73" spans="2:21" s="3" customFormat="1" x14ac:dyDescent="0.2">
      <c r="B73" s="81"/>
      <c r="C73" s="82"/>
      <c r="D73" s="83"/>
    </row>
    <row r="74" spans="2:21" s="3" customFormat="1" x14ac:dyDescent="0.2">
      <c r="B74" s="81"/>
      <c r="C74" s="82"/>
      <c r="D74" s="83"/>
    </row>
    <row r="75" spans="2:21" s="3" customFormat="1" x14ac:dyDescent="0.2">
      <c r="B75" s="81"/>
      <c r="C75" s="82"/>
      <c r="D75" s="83"/>
    </row>
    <row r="76" spans="2:21" s="3" customFormat="1" x14ac:dyDescent="0.2">
      <c r="B76" s="81"/>
      <c r="C76" s="82"/>
      <c r="D76" s="83"/>
    </row>
    <row r="77" spans="2:21" s="3" customFormat="1" x14ac:dyDescent="0.2">
      <c r="B77" s="81"/>
      <c r="C77" s="82"/>
      <c r="D77" s="83"/>
      <c r="E77" s="84"/>
    </row>
    <row r="78" spans="2:21" s="3" customFormat="1" x14ac:dyDescent="0.2">
      <c r="B78" s="81"/>
      <c r="C78" s="82"/>
      <c r="D78" s="83"/>
      <c r="E78" s="84"/>
    </row>
    <row r="79" spans="2:21" s="3" customFormat="1" x14ac:dyDescent="0.2">
      <c r="B79" s="81"/>
      <c r="C79" s="82"/>
      <c r="D79" s="83"/>
      <c r="E79" s="84"/>
    </row>
    <row r="80" spans="2:21" s="3" customFormat="1" x14ac:dyDescent="0.2">
      <c r="B80" s="81"/>
      <c r="C80" s="82"/>
      <c r="D80" s="83"/>
      <c r="E80" s="84"/>
    </row>
    <row r="81" spans="2:5" s="3" customFormat="1" x14ac:dyDescent="0.2">
      <c r="B81" s="81"/>
      <c r="C81" s="82"/>
      <c r="D81" s="83"/>
      <c r="E81" s="84"/>
    </row>
    <row r="82" spans="2:5" s="3" customFormat="1" x14ac:dyDescent="0.2">
      <c r="B82" s="81"/>
      <c r="C82" s="82"/>
      <c r="D82" s="83"/>
      <c r="E82" s="84"/>
    </row>
    <row r="83" spans="2:5" s="3" customFormat="1" x14ac:dyDescent="0.2">
      <c r="B83" s="81"/>
      <c r="C83" s="82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5"/>
      <c r="C92" s="86"/>
      <c r="D92" s="83"/>
      <c r="E92" s="84"/>
    </row>
    <row r="93" spans="2:5" s="3" customFormat="1" x14ac:dyDescent="0.2">
      <c r="B93" s="85"/>
      <c r="C93" s="86"/>
      <c r="D93" s="83"/>
      <c r="E93" s="84"/>
    </row>
    <row r="94" spans="2:5" s="3" customFormat="1" x14ac:dyDescent="0.2">
      <c r="B94" s="85"/>
      <c r="C94" s="86"/>
      <c r="D94" s="83"/>
      <c r="E94" s="84"/>
    </row>
    <row r="95" spans="2:5" s="3" customFormat="1" x14ac:dyDescent="0.2">
      <c r="B95" s="83"/>
      <c r="C95" s="86"/>
      <c r="D95" s="83"/>
      <c r="E95" s="84"/>
    </row>
    <row r="96" spans="2:5" s="3" customFormat="1" x14ac:dyDescent="0.2">
      <c r="B96" s="83"/>
      <c r="C96" s="86"/>
      <c r="D96" s="83"/>
      <c r="E96" s="84"/>
    </row>
    <row r="97" spans="2:5" s="3" customFormat="1" x14ac:dyDescent="0.2">
      <c r="B97" s="83"/>
      <c r="C97" s="86"/>
      <c r="D97" s="83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32" s="3" customFormat="1" x14ac:dyDescent="0.2">
      <c r="B129" s="87"/>
      <c r="D129" s="88"/>
      <c r="E129" s="84"/>
    </row>
    <row r="130" spans="2:32" s="3" customFormat="1" x14ac:dyDescent="0.2">
      <c r="B130" s="87"/>
      <c r="D130" s="88"/>
      <c r="E130" s="84"/>
    </row>
    <row r="131" spans="2:32" s="3" customFormat="1" x14ac:dyDescent="0.2">
      <c r="B131" s="87"/>
      <c r="D131" s="88"/>
      <c r="E131" s="84"/>
    </row>
    <row r="132" spans="2:32" s="3" customFormat="1" x14ac:dyDescent="0.2">
      <c r="B132" s="87"/>
      <c r="D132" s="88"/>
      <c r="E132" s="84"/>
    </row>
    <row r="133" spans="2:32" s="3" customFormat="1" x14ac:dyDescent="0.2">
      <c r="B133" s="87"/>
      <c r="D133" s="88"/>
      <c r="E133" s="84"/>
    </row>
    <row r="134" spans="2:32" s="3" customFormat="1" x14ac:dyDescent="0.2">
      <c r="B134" s="87"/>
      <c r="D134" s="88"/>
      <c r="E134" s="84"/>
    </row>
    <row r="135" spans="2:32" s="3" customFormat="1" x14ac:dyDescent="0.2">
      <c r="B135" s="87"/>
      <c r="D135" s="88"/>
      <c r="E135" s="84"/>
    </row>
    <row r="136" spans="2:32" s="3" customFormat="1" x14ac:dyDescent="0.2">
      <c r="B136" s="87"/>
      <c r="D136" s="88"/>
      <c r="E136" s="84"/>
    </row>
    <row r="137" spans="2:32" s="3" customFormat="1" x14ac:dyDescent="0.2">
      <c r="B137" s="87"/>
      <c r="D137" s="88"/>
      <c r="E137" s="84"/>
    </row>
    <row r="138" spans="2:32" s="3" customFormat="1" x14ac:dyDescent="0.2">
      <c r="B138" s="87"/>
      <c r="D138" s="88"/>
      <c r="E138" s="84"/>
    </row>
    <row r="139" spans="2:32" s="3" customFormat="1" x14ac:dyDescent="0.2">
      <c r="B139" s="87"/>
      <c r="D139" s="88"/>
      <c r="E139" s="84"/>
    </row>
    <row r="140" spans="2:32" s="3" customFormat="1" x14ac:dyDescent="0.2">
      <c r="B140" s="87"/>
      <c r="D140" s="88"/>
      <c r="E140" s="84"/>
    </row>
    <row r="141" spans="2:32" s="3" customFormat="1" x14ac:dyDescent="0.2">
      <c r="B141" s="87"/>
      <c r="D141" s="88"/>
      <c r="E141" s="84"/>
    </row>
    <row r="142" spans="2:32" s="3" customFormat="1" x14ac:dyDescent="0.2">
      <c r="B142" s="87"/>
      <c r="D142" s="88"/>
      <c r="E142" s="84"/>
    </row>
    <row r="143" spans="2:32" s="33" customFormat="1" x14ac:dyDescent="0.2">
      <c r="B143" s="48"/>
      <c r="D143" s="89"/>
      <c r="E143" s="90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s="33" customFormat="1" x14ac:dyDescent="0.2">
      <c r="B144" s="48"/>
      <c r="D144" s="89"/>
      <c r="E144" s="90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8" s="54" customFormat="1" x14ac:dyDescent="0.2">
      <c r="B145" s="53"/>
      <c r="D145" s="91"/>
      <c r="E145" s="9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3"/>
      <c r="AH145" s="33"/>
      <c r="AI145" s="33"/>
      <c r="AJ145" s="33"/>
      <c r="AK145" s="33"/>
      <c r="AL145" s="33"/>
    </row>
    <row r="146" spans="2:38" s="54" customFormat="1" x14ac:dyDescent="0.2">
      <c r="B146" s="53"/>
      <c r="D146" s="91"/>
      <c r="E146" s="9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3"/>
      <c r="AH146" s="33"/>
      <c r="AI146" s="33"/>
      <c r="AJ146" s="33"/>
      <c r="AK146" s="33"/>
      <c r="AL146" s="33"/>
    </row>
    <row r="147" spans="2:38" s="54" customFormat="1" x14ac:dyDescent="0.2">
      <c r="D147" s="91"/>
      <c r="E147" s="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3"/>
      <c r="AH147" s="33"/>
      <c r="AI147" s="33"/>
      <c r="AJ147" s="33"/>
      <c r="AK147" s="33"/>
      <c r="AL147" s="33"/>
    </row>
    <row r="148" spans="2:38" s="54" customFormat="1" x14ac:dyDescent="0.2">
      <c r="D148" s="91"/>
      <c r="E148" s="9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3"/>
      <c r="AH148" s="33"/>
      <c r="AI148" s="33"/>
      <c r="AJ148" s="33"/>
      <c r="AK148" s="33"/>
      <c r="AL148" s="33"/>
    </row>
    <row r="149" spans="2:38" s="54" customFormat="1" x14ac:dyDescent="0.2">
      <c r="D149" s="91"/>
      <c r="E149" s="9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3"/>
      <c r="AH149" s="33"/>
      <c r="AI149" s="33"/>
      <c r="AJ149" s="33"/>
      <c r="AK149" s="33"/>
      <c r="AL149" s="33"/>
    </row>
    <row r="150" spans="2:38" s="54" customFormat="1" x14ac:dyDescent="0.2">
      <c r="D150" s="91"/>
      <c r="E150" s="9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3"/>
      <c r="AH150" s="33"/>
      <c r="AI150" s="33"/>
      <c r="AJ150" s="33"/>
      <c r="AK150" s="33"/>
      <c r="AL150" s="33"/>
    </row>
    <row r="151" spans="2:38" s="54" customFormat="1" x14ac:dyDescent="0.2">
      <c r="D151" s="91"/>
      <c r="E151" s="9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3"/>
      <c r="AH151" s="33"/>
      <c r="AI151" s="33"/>
      <c r="AJ151" s="33"/>
      <c r="AK151" s="33"/>
      <c r="AL151" s="33"/>
    </row>
    <row r="152" spans="2:38" s="54" customFormat="1" x14ac:dyDescent="0.2">
      <c r="D152" s="91"/>
      <c r="E152" s="9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3"/>
      <c r="AH152" s="33"/>
      <c r="AI152" s="33"/>
      <c r="AJ152" s="33"/>
      <c r="AK152" s="33"/>
      <c r="AL152" s="33"/>
    </row>
    <row r="153" spans="2:38" s="54" customFormat="1" x14ac:dyDescent="0.2">
      <c r="D153" s="91"/>
      <c r="E153" s="9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3"/>
      <c r="AH153" s="33"/>
      <c r="AI153" s="33"/>
      <c r="AJ153" s="33"/>
      <c r="AK153" s="33"/>
      <c r="AL153" s="33"/>
    </row>
    <row r="154" spans="2:38" s="54" customFormat="1" x14ac:dyDescent="0.2">
      <c r="D154" s="91"/>
      <c r="E154" s="9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3"/>
      <c r="AH154" s="33"/>
      <c r="AI154" s="33"/>
      <c r="AJ154" s="33"/>
      <c r="AK154" s="33"/>
      <c r="AL154" s="33"/>
    </row>
    <row r="155" spans="2:38" s="54" customFormat="1" x14ac:dyDescent="0.2">
      <c r="D155" s="91"/>
      <c r="E155" s="9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3"/>
      <c r="AH155" s="33"/>
      <c r="AI155" s="33"/>
      <c r="AJ155" s="33"/>
      <c r="AK155" s="33"/>
      <c r="AL155" s="33"/>
    </row>
    <row r="156" spans="2:38" s="54" customFormat="1" x14ac:dyDescent="0.2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3"/>
      <c r="AH156" s="33"/>
      <c r="AI156" s="33"/>
      <c r="AJ156" s="33"/>
      <c r="AK156" s="33"/>
      <c r="AL156" s="33"/>
    </row>
    <row r="157" spans="2:38" s="54" customFormat="1" x14ac:dyDescent="0.2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3"/>
      <c r="AH157" s="33"/>
      <c r="AI157" s="33"/>
      <c r="AJ157" s="33"/>
      <c r="AK157" s="33"/>
      <c r="AL157" s="33"/>
    </row>
    <row r="158" spans="2:38" s="33" customFormat="1" x14ac:dyDescent="0.2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2:38" s="33" customFormat="1" x14ac:dyDescent="0.2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:38" s="33" customFormat="1" x14ac:dyDescent="0.2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3:38" s="33" customFormat="1" x14ac:dyDescent="0.2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3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3"/>
      <c r="AH162" s="33"/>
      <c r="AI162" s="33"/>
      <c r="AJ162" s="33"/>
      <c r="AK162" s="33"/>
      <c r="AL162" s="33"/>
    </row>
    <row r="163" spans="13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3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3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3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3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3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3:38" s="32" customFormat="1" x14ac:dyDescent="0.2">
      <c r="M169" s="7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3:38" s="32" customFormat="1" x14ac:dyDescent="0.2">
      <c r="M170" s="7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3"/>
      <c r="AH170" s="33"/>
      <c r="AI170" s="33"/>
      <c r="AJ170" s="33"/>
      <c r="AK170" s="33"/>
      <c r="AL170" s="33"/>
    </row>
    <row r="171" spans="13:38" s="32" customFormat="1" x14ac:dyDescent="0.2">
      <c r="M171" s="7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3"/>
      <c r="AH171" s="33"/>
      <c r="AI171" s="33"/>
      <c r="AJ171" s="33"/>
      <c r="AK171" s="33"/>
      <c r="AL171" s="33"/>
    </row>
    <row r="172" spans="13:38" s="32" customFormat="1" x14ac:dyDescent="0.2">
      <c r="M172" s="7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3"/>
      <c r="AH172" s="33"/>
      <c r="AI172" s="33"/>
      <c r="AJ172" s="33"/>
      <c r="AK172" s="33"/>
      <c r="AL172" s="33"/>
    </row>
    <row r="173" spans="13:38" s="32" customFormat="1" x14ac:dyDescent="0.2">
      <c r="M173" s="7"/>
      <c r="N173" s="7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3"/>
      <c r="AH173" s="33"/>
      <c r="AI173" s="33"/>
      <c r="AJ173" s="33"/>
      <c r="AK173" s="33"/>
      <c r="AL173" s="33"/>
    </row>
  </sheetData>
  <sortState xmlns:xlrd2="http://schemas.microsoft.com/office/spreadsheetml/2017/richdata2" ref="B39:H50">
    <sortCondition descending="1" ref="H39:H50"/>
  </sortState>
  <mergeCells count="9">
    <mergeCell ref="A57:K57"/>
    <mergeCell ref="A58:K58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25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7">
    <tabColor rgb="FF002060"/>
  </sheetPr>
  <dimension ref="A1:AL16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81" t="s">
        <v>179</v>
      </c>
      <c r="D9" s="381"/>
      <c r="E9" s="381"/>
      <c r="F9" s="381"/>
      <c r="G9" s="381"/>
      <c r="H9" s="381"/>
      <c r="I9" s="381"/>
      <c r="J9" s="381"/>
      <c r="K9" s="381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81" t="str">
        <f>'Área proceso edificaciones'!$C$10</f>
        <v>metros cuadrados, II trimestre 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O10" s="9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2" customHeight="1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5.75" customHeight="1" x14ac:dyDescent="0.2">
      <c r="A12" s="35"/>
      <c r="C12" s="395" t="s">
        <v>1</v>
      </c>
      <c r="D12" s="395"/>
      <c r="E12" s="395"/>
      <c r="F12" s="395"/>
      <c r="G12" s="395"/>
      <c r="H12" s="395"/>
      <c r="I12" s="396" t="str">
        <f>'Área proceso VIS'!I12</f>
        <v>% Cambio   '23/'22</v>
      </c>
      <c r="J12" s="396" t="str">
        <f>'Área proceso VIS'!J12</f>
        <v>'23 como % de '22</v>
      </c>
      <c r="K12" s="396" t="str">
        <f>'Área proceso VIS'!K12</f>
        <v>% Cambio   '22/'21</v>
      </c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">
      <c r="A13" s="35"/>
      <c r="B13" s="41"/>
      <c r="C13" s="42">
        <f>'Área proceso vivienda'!C13</f>
        <v>2018</v>
      </c>
      <c r="D13" s="42">
        <f>'Área proceso vivienda'!D13</f>
        <v>2019</v>
      </c>
      <c r="E13" s="42">
        <f>'Área proceso vivienda'!E13</f>
        <v>2020</v>
      </c>
      <c r="F13" s="42">
        <f>'Área proceso vivienda'!F13</f>
        <v>2021</v>
      </c>
      <c r="G13" s="42">
        <f>'Área proceso vivienda'!G13</f>
        <v>2022</v>
      </c>
      <c r="H13" s="42">
        <f>'Área proceso vivienda'!H13</f>
        <v>2023</v>
      </c>
      <c r="I13" s="396"/>
      <c r="J13" s="396"/>
      <c r="K13" s="396"/>
      <c r="L13" s="38"/>
      <c r="O13" s="9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.75" customHeight="1" x14ac:dyDescent="0.2">
      <c r="A15" s="35"/>
      <c r="B15" s="44" t="s">
        <v>31</v>
      </c>
      <c r="C15" s="282">
        <f t="shared" ref="C15:H15" si="0">SUM(C16:C34)</f>
        <v>437189</v>
      </c>
      <c r="D15" s="282">
        <f t="shared" si="0"/>
        <v>377802</v>
      </c>
      <c r="E15" s="282">
        <f t="shared" si="0"/>
        <v>102687</v>
      </c>
      <c r="F15" s="282">
        <f t="shared" si="0"/>
        <v>376983</v>
      </c>
      <c r="G15" s="292">
        <f t="shared" si="0"/>
        <v>451084</v>
      </c>
      <c r="H15" s="287">
        <f t="shared" si="0"/>
        <v>442859</v>
      </c>
      <c r="I15" s="294">
        <f>IF(OR(OR(H15=0,G15=0),H15=""),"",(H15/G15-1)*100)</f>
        <v>-1.8233854448395426</v>
      </c>
      <c r="J15" s="289">
        <f>IF(OR(OR(H15=0,G15=0),H15=""),"",H15/G15*100)</f>
        <v>98.176614555160455</v>
      </c>
      <c r="K15" s="289">
        <f>IF(OR(OR(F15=0,G15=0),G15=""),"",(G15/F15-1)*100)</f>
        <v>19.656324025221306</v>
      </c>
      <c r="L15" s="38"/>
      <c r="M15" s="95"/>
      <c r="O15" s="87"/>
      <c r="P15" s="87"/>
      <c r="Q15" s="87"/>
      <c r="R15" s="87"/>
      <c r="S15" s="87"/>
      <c r="T15" s="87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9" t="s">
        <v>26</v>
      </c>
      <c r="C16" s="50">
        <v>3728</v>
      </c>
      <c r="D16" s="50">
        <v>15068</v>
      </c>
      <c r="E16" s="50">
        <v>140</v>
      </c>
      <c r="F16" s="50">
        <v>3788</v>
      </c>
      <c r="G16" s="293">
        <v>14152</v>
      </c>
      <c r="H16" s="296">
        <v>3350</v>
      </c>
      <c r="I16" s="295">
        <v>-76.328434143583948</v>
      </c>
      <c r="J16" s="52">
        <v>23.671565856416056</v>
      </c>
      <c r="K16" s="52">
        <v>273.60084477296726</v>
      </c>
      <c r="L16" s="38"/>
      <c r="M16" s="95"/>
      <c r="O16" s="87"/>
      <c r="P16" s="87"/>
      <c r="Q16" s="87"/>
      <c r="R16" s="87"/>
      <c r="S16" s="87"/>
      <c r="T16" s="8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23</v>
      </c>
      <c r="C17" s="50">
        <v>43396</v>
      </c>
      <c r="D17" s="50">
        <v>8324</v>
      </c>
      <c r="E17" s="50">
        <v>2983</v>
      </c>
      <c r="F17" s="50">
        <v>3441</v>
      </c>
      <c r="G17" s="293">
        <v>10343</v>
      </c>
      <c r="H17" s="296">
        <v>14996</v>
      </c>
      <c r="I17" s="295">
        <v>44.986947694092613</v>
      </c>
      <c r="J17" s="52">
        <v>144.98694769409261</v>
      </c>
      <c r="K17" s="52">
        <v>200.58122638767802</v>
      </c>
      <c r="L17" s="38"/>
      <c r="M17" s="95"/>
      <c r="O17" s="87"/>
      <c r="P17" s="87"/>
      <c r="Q17" s="87"/>
      <c r="R17" s="87"/>
      <c r="S17" s="87"/>
      <c r="T17" s="8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18</v>
      </c>
      <c r="C18" s="50">
        <v>3374</v>
      </c>
      <c r="D18" s="50">
        <v>8445</v>
      </c>
      <c r="E18" s="50">
        <v>0</v>
      </c>
      <c r="F18" s="50">
        <v>13751</v>
      </c>
      <c r="G18" s="293">
        <v>6463</v>
      </c>
      <c r="H18" s="296">
        <v>5949</v>
      </c>
      <c r="I18" s="295">
        <v>-7.9529630202692214</v>
      </c>
      <c r="J18" s="52">
        <v>92.047036979730777</v>
      </c>
      <c r="K18" s="52">
        <v>-52.999781834048434</v>
      </c>
      <c r="L18" s="38"/>
      <c r="M18" s="95"/>
      <c r="O18" s="87"/>
      <c r="P18" s="87"/>
      <c r="Q18" s="87"/>
      <c r="R18" s="87"/>
      <c r="S18" s="87"/>
      <c r="T18" s="8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13</v>
      </c>
      <c r="C19" s="50">
        <v>17208</v>
      </c>
      <c r="D19" s="50">
        <v>11405</v>
      </c>
      <c r="E19" s="50">
        <v>8847</v>
      </c>
      <c r="F19" s="50">
        <v>0</v>
      </c>
      <c r="G19" s="293">
        <v>13005</v>
      </c>
      <c r="H19" s="296">
        <v>37419</v>
      </c>
      <c r="I19" s="295">
        <v>187.72779700115342</v>
      </c>
      <c r="J19" s="52">
        <v>287.72779700115342</v>
      </c>
      <c r="K19" s="52" t="s">
        <v>6</v>
      </c>
      <c r="L19" s="38"/>
      <c r="M19" s="95"/>
      <c r="O19" s="87"/>
      <c r="P19" s="87"/>
      <c r="Q19" s="87"/>
      <c r="R19" s="87"/>
      <c r="S19" s="87"/>
      <c r="T19" s="8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30</v>
      </c>
      <c r="C20" s="50">
        <v>13747</v>
      </c>
      <c r="D20" s="50">
        <v>11678</v>
      </c>
      <c r="E20" s="50">
        <v>0</v>
      </c>
      <c r="F20" s="50">
        <v>1545</v>
      </c>
      <c r="G20" s="293">
        <v>13921</v>
      </c>
      <c r="H20" s="296">
        <v>1271</v>
      </c>
      <c r="I20" s="295">
        <v>-90.869908770921626</v>
      </c>
      <c r="J20" s="52">
        <v>9.1300912290783707</v>
      </c>
      <c r="K20" s="52">
        <v>801.03559870550157</v>
      </c>
      <c r="L20" s="38"/>
      <c r="M20" s="95"/>
      <c r="O20" s="87"/>
      <c r="P20" s="87"/>
      <c r="Q20" s="87"/>
      <c r="R20" s="87"/>
      <c r="S20" s="87"/>
      <c r="T20" s="8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21</v>
      </c>
      <c r="C21" s="50">
        <v>53924</v>
      </c>
      <c r="D21" s="50">
        <v>83008</v>
      </c>
      <c r="E21" s="50">
        <v>19346</v>
      </c>
      <c r="F21" s="50">
        <v>37832</v>
      </c>
      <c r="G21" s="293">
        <v>37643</v>
      </c>
      <c r="H21" s="296">
        <v>18160</v>
      </c>
      <c r="I21" s="295">
        <v>-51.757298833780517</v>
      </c>
      <c r="J21" s="52">
        <v>48.242701166219483</v>
      </c>
      <c r="K21" s="52">
        <v>-0.49957707760626135</v>
      </c>
      <c r="L21" s="38"/>
      <c r="M21" s="95"/>
      <c r="O21" s="87"/>
      <c r="P21" s="87"/>
      <c r="Q21" s="87"/>
      <c r="R21" s="87"/>
      <c r="S21" s="87"/>
      <c r="T21" s="8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20</v>
      </c>
      <c r="C22" s="50">
        <v>14069</v>
      </c>
      <c r="D22" s="50">
        <v>41346</v>
      </c>
      <c r="E22" s="50">
        <v>2973</v>
      </c>
      <c r="F22" s="50">
        <v>51691</v>
      </c>
      <c r="G22" s="293">
        <v>92176</v>
      </c>
      <c r="H22" s="296">
        <v>76710</v>
      </c>
      <c r="I22" s="295">
        <v>-16.778771046693286</v>
      </c>
      <c r="J22" s="52">
        <v>83.221228953306721</v>
      </c>
      <c r="K22" s="52">
        <v>78.321177767889964</v>
      </c>
      <c r="L22" s="38"/>
      <c r="M22" s="95"/>
      <c r="O22" s="87"/>
      <c r="P22" s="87"/>
      <c r="Q22" s="87"/>
      <c r="R22" s="87"/>
      <c r="S22" s="87"/>
      <c r="T22" s="8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19</v>
      </c>
      <c r="C23" s="50">
        <v>12885</v>
      </c>
      <c r="D23" s="50">
        <v>16086</v>
      </c>
      <c r="E23" s="50">
        <v>24072</v>
      </c>
      <c r="F23" s="50">
        <v>10321</v>
      </c>
      <c r="G23" s="293">
        <v>27174</v>
      </c>
      <c r="H23" s="296">
        <v>37191</v>
      </c>
      <c r="I23" s="295">
        <v>36.862442040185471</v>
      </c>
      <c r="J23" s="52">
        <v>136.86244204018547</v>
      </c>
      <c r="K23" s="52">
        <v>163.28844104253463</v>
      </c>
      <c r="L23" s="38"/>
      <c r="M23" s="95"/>
      <c r="O23" s="87"/>
      <c r="P23" s="87"/>
      <c r="Q23" s="87"/>
      <c r="R23" s="87"/>
      <c r="S23" s="87"/>
      <c r="T23" s="8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25</v>
      </c>
      <c r="C24" s="50">
        <v>2285</v>
      </c>
      <c r="D24" s="50">
        <v>4768</v>
      </c>
      <c r="E24" s="50">
        <v>4525</v>
      </c>
      <c r="F24" s="50">
        <v>3333</v>
      </c>
      <c r="G24" s="293">
        <v>13598</v>
      </c>
      <c r="H24" s="296">
        <v>4049</v>
      </c>
      <c r="I24" s="295">
        <v>-70.223562288571856</v>
      </c>
      <c r="J24" s="52">
        <v>29.776437711428152</v>
      </c>
      <c r="K24" s="52">
        <v>307.98079807980798</v>
      </c>
      <c r="L24" s="38"/>
      <c r="M24" s="95"/>
      <c r="O24" s="87"/>
      <c r="P24" s="87"/>
      <c r="Q24" s="87"/>
      <c r="R24" s="87"/>
      <c r="S24" s="87"/>
      <c r="T24" s="8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27</v>
      </c>
      <c r="C25" s="50">
        <v>6285</v>
      </c>
      <c r="D25" s="50">
        <v>4621</v>
      </c>
      <c r="E25" s="50">
        <v>3027</v>
      </c>
      <c r="F25" s="50">
        <v>9796</v>
      </c>
      <c r="G25" s="293">
        <v>35325</v>
      </c>
      <c r="H25" s="296">
        <v>20756</v>
      </c>
      <c r="I25" s="295">
        <v>-41.24274593064402</v>
      </c>
      <c r="J25" s="52">
        <v>58.75725406935598</v>
      </c>
      <c r="K25" s="52">
        <v>260.60636994691714</v>
      </c>
      <c r="L25" s="38"/>
      <c r="M25" s="95"/>
      <c r="O25" s="87"/>
      <c r="P25" s="87"/>
      <c r="Q25" s="87"/>
      <c r="R25" s="87"/>
      <c r="S25" s="87"/>
      <c r="T25" s="8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29</v>
      </c>
      <c r="C26" s="50">
        <v>9290</v>
      </c>
      <c r="D26" s="50">
        <v>5907</v>
      </c>
      <c r="E26" s="50">
        <v>0</v>
      </c>
      <c r="F26" s="50">
        <v>9999</v>
      </c>
      <c r="G26" s="293">
        <v>2633</v>
      </c>
      <c r="H26" s="296">
        <v>8040</v>
      </c>
      <c r="I26" s="295">
        <v>205.35510824154954</v>
      </c>
      <c r="J26" s="52">
        <v>305.35510824154954</v>
      </c>
      <c r="K26" s="52">
        <v>-73.667366736673671</v>
      </c>
      <c r="L26" s="38"/>
      <c r="M26" s="95"/>
      <c r="O26" s="87"/>
      <c r="P26" s="87"/>
      <c r="Q26" s="87"/>
      <c r="R26" s="87"/>
      <c r="S26" s="87"/>
      <c r="T26" s="8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15</v>
      </c>
      <c r="C27" s="50">
        <v>4345</v>
      </c>
      <c r="D27" s="50">
        <v>3250</v>
      </c>
      <c r="E27" s="50">
        <v>0</v>
      </c>
      <c r="F27" s="50">
        <v>4870</v>
      </c>
      <c r="G27" s="293">
        <v>3037</v>
      </c>
      <c r="H27" s="296">
        <v>1719</v>
      </c>
      <c r="I27" s="295">
        <v>-43.398090220612453</v>
      </c>
      <c r="J27" s="52">
        <v>56.601909779387547</v>
      </c>
      <c r="K27" s="52">
        <v>-37.638603696098563</v>
      </c>
      <c r="L27" s="38"/>
      <c r="M27" s="95"/>
      <c r="O27" s="87"/>
      <c r="P27" s="87"/>
      <c r="Q27" s="87"/>
      <c r="R27" s="87"/>
      <c r="S27" s="87"/>
      <c r="T27" s="8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14</v>
      </c>
      <c r="C28" s="50">
        <v>12065</v>
      </c>
      <c r="D28" s="50">
        <v>14741</v>
      </c>
      <c r="E28" s="50">
        <v>0</v>
      </c>
      <c r="F28" s="50">
        <v>13705</v>
      </c>
      <c r="G28" s="293">
        <v>32755</v>
      </c>
      <c r="H28" s="296">
        <v>580</v>
      </c>
      <c r="I28" s="295">
        <v>-98.229277972828584</v>
      </c>
      <c r="J28" s="52">
        <v>1.7707220271714241</v>
      </c>
      <c r="K28" s="52">
        <v>139.0003648303539</v>
      </c>
      <c r="L28" s="38"/>
      <c r="M28" s="95"/>
      <c r="O28" s="87"/>
      <c r="P28" s="87"/>
      <c r="Q28" s="87"/>
      <c r="R28" s="87"/>
      <c r="S28" s="87"/>
      <c r="T28" s="8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22</v>
      </c>
      <c r="C29" s="50">
        <v>85891</v>
      </c>
      <c r="D29" s="50">
        <v>44563</v>
      </c>
      <c r="E29" s="50">
        <v>20137</v>
      </c>
      <c r="F29" s="50">
        <v>37974</v>
      </c>
      <c r="G29" s="293">
        <v>50639</v>
      </c>
      <c r="H29" s="296">
        <v>53080</v>
      </c>
      <c r="I29" s="295">
        <v>4.8203953474594607</v>
      </c>
      <c r="J29" s="52">
        <v>104.82039534745947</v>
      </c>
      <c r="K29" s="52">
        <v>33.351766998472641</v>
      </c>
      <c r="L29" s="38"/>
      <c r="M29" s="95"/>
      <c r="O29" s="87"/>
      <c r="P29" s="87"/>
      <c r="Q29" s="87"/>
      <c r="R29" s="87"/>
      <c r="S29" s="87"/>
      <c r="T29" s="8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24</v>
      </c>
      <c r="C30" s="50">
        <v>20361</v>
      </c>
      <c r="D30" s="50">
        <v>6779</v>
      </c>
      <c r="E30" s="50">
        <v>4737</v>
      </c>
      <c r="F30" s="50">
        <v>5265</v>
      </c>
      <c r="G30" s="293">
        <v>12201</v>
      </c>
      <c r="H30" s="296">
        <v>34982</v>
      </c>
      <c r="I30" s="295">
        <v>186.71420375379068</v>
      </c>
      <c r="J30" s="52">
        <v>286.71420375379068</v>
      </c>
      <c r="K30" s="52">
        <v>131.73789173789174</v>
      </c>
      <c r="L30" s="38"/>
      <c r="M30" s="95"/>
      <c r="O30" s="87"/>
      <c r="P30" s="87"/>
      <c r="Q30" s="87"/>
      <c r="R30" s="87"/>
      <c r="S30" s="87"/>
      <c r="T30" s="8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17</v>
      </c>
      <c r="C31" s="50">
        <v>4577</v>
      </c>
      <c r="D31" s="50">
        <v>1638</v>
      </c>
      <c r="E31" s="50">
        <v>0</v>
      </c>
      <c r="F31" s="50">
        <v>1178</v>
      </c>
      <c r="G31" s="293">
        <v>3808</v>
      </c>
      <c r="H31" s="296">
        <v>4077</v>
      </c>
      <c r="I31" s="295">
        <v>7.0640756302521091</v>
      </c>
      <c r="J31" s="52">
        <v>107.06407563025211</v>
      </c>
      <c r="K31" s="52">
        <v>223.25976230899829</v>
      </c>
      <c r="L31" s="38"/>
      <c r="M31" s="95"/>
      <c r="O31" s="87"/>
      <c r="P31" s="87"/>
      <c r="Q31" s="87"/>
      <c r="R31" s="87"/>
      <c r="S31" s="87"/>
      <c r="T31" s="8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12</v>
      </c>
      <c r="C32" s="50">
        <v>38333</v>
      </c>
      <c r="D32" s="50">
        <v>50078</v>
      </c>
      <c r="E32" s="50">
        <v>11600</v>
      </c>
      <c r="F32" s="50">
        <v>84015</v>
      </c>
      <c r="G32" s="293">
        <v>24312</v>
      </c>
      <c r="H32" s="296">
        <v>84726</v>
      </c>
      <c r="I32" s="295">
        <v>248.49457058242842</v>
      </c>
      <c r="J32" s="52">
        <v>348.49457058242842</v>
      </c>
      <c r="K32" s="52">
        <v>-71.062310301731841</v>
      </c>
      <c r="L32" s="38"/>
      <c r="M32" s="95"/>
      <c r="O32" s="87"/>
      <c r="P32" s="87"/>
      <c r="Q32" s="87"/>
      <c r="R32" s="87"/>
      <c r="S32" s="87"/>
      <c r="T32" s="8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16</v>
      </c>
      <c r="C33" s="50">
        <v>1226</v>
      </c>
      <c r="D33" s="50">
        <v>1166</v>
      </c>
      <c r="E33" s="50">
        <v>0</v>
      </c>
      <c r="F33" s="50">
        <v>1080</v>
      </c>
      <c r="G33" s="293">
        <v>3322</v>
      </c>
      <c r="H33" s="296">
        <v>535</v>
      </c>
      <c r="I33" s="295">
        <v>-83.895243829018668</v>
      </c>
      <c r="J33" s="52">
        <v>16.104756170981336</v>
      </c>
      <c r="K33" s="52">
        <v>207.59259259259261</v>
      </c>
      <c r="L33" s="38"/>
      <c r="O33" s="87"/>
      <c r="P33" s="87"/>
      <c r="Q33" s="87"/>
      <c r="R33" s="87"/>
      <c r="S33" s="8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320" t="s">
        <v>91</v>
      </c>
      <c r="C34" s="50">
        <v>90200</v>
      </c>
      <c r="D34" s="50">
        <v>44931</v>
      </c>
      <c r="E34" s="50">
        <v>300</v>
      </c>
      <c r="F34" s="50">
        <v>83399</v>
      </c>
      <c r="G34" s="293">
        <v>54577</v>
      </c>
      <c r="H34" s="296">
        <v>35269</v>
      </c>
      <c r="I34" s="295">
        <v>-35.377539989372806</v>
      </c>
      <c r="J34" s="52">
        <v>64.622460010627194</v>
      </c>
      <c r="K34" s="52">
        <v>-34.559167376107624</v>
      </c>
      <c r="L34" s="38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7"/>
      <c r="C35" s="57"/>
      <c r="D35" s="57"/>
      <c r="E35" s="57"/>
      <c r="F35" s="57"/>
      <c r="G35" s="57"/>
      <c r="H35" s="58"/>
      <c r="I35" s="56"/>
      <c r="J35" s="56"/>
      <c r="K35" s="56"/>
      <c r="L35" s="38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41" t="s">
        <v>3</v>
      </c>
      <c r="C36" s="59"/>
      <c r="D36" s="60">
        <f>IF(OR(OR(D15=0,C15=0),D15=""),"",(D15/C15-1)*100)</f>
        <v>-13.583827589440723</v>
      </c>
      <c r="E36" s="60">
        <f>IF(OR(OR(E15=0,D15=0),E15=""),"",(E15/D15-1)*100)</f>
        <v>-72.819889783537405</v>
      </c>
      <c r="F36" s="60">
        <f>IF(OR(OR(F15=0,E15=0),F15=""),"",(F15/E15-1)*100)</f>
        <v>267.11852522714656</v>
      </c>
      <c r="G36" s="60">
        <f>IF(OR(OR(G15=0,F15=0),G15=""),"",(G15/F15-1)*100)</f>
        <v>19.656324025221306</v>
      </c>
      <c r="H36" s="291">
        <f>IF(OR(OR(H15=0,G15=0),H15=""),"",(H15/G15-1)*100)</f>
        <v>-1.8233854448395426</v>
      </c>
      <c r="I36" s="62"/>
      <c r="J36" s="62"/>
      <c r="K36" s="62"/>
      <c r="L36" s="38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s="63" customFormat="1" ht="12.75" customHeight="1" x14ac:dyDescent="0.2">
      <c r="A37" s="1"/>
      <c r="C37" s="64"/>
      <c r="D37" s="64"/>
      <c r="E37" s="64"/>
      <c r="F37" s="64"/>
      <c r="G37" s="64"/>
      <c r="H37" s="64"/>
      <c r="I37" s="62"/>
      <c r="J37" s="62"/>
      <c r="K37" s="62"/>
      <c r="L37" s="65"/>
    </row>
    <row r="38" spans="1:38" s="63" customFormat="1" ht="12.75" customHeight="1" x14ac:dyDescent="0.2">
      <c r="A38" s="1"/>
      <c r="B38" s="44" t="s">
        <v>67</v>
      </c>
      <c r="C38" s="282">
        <f t="shared" ref="C38:H38" si="1">SUM(C39:C50)</f>
        <v>188714</v>
      </c>
      <c r="D38" s="282">
        <f t="shared" si="1"/>
        <v>154475</v>
      </c>
      <c r="E38" s="282">
        <f t="shared" si="1"/>
        <v>86158</v>
      </c>
      <c r="F38" s="282">
        <f t="shared" si="1"/>
        <v>158470</v>
      </c>
      <c r="G38" s="282">
        <f t="shared" si="1"/>
        <v>287443</v>
      </c>
      <c r="H38" s="305">
        <f t="shared" si="1"/>
        <v>230128</v>
      </c>
      <c r="I38" s="289">
        <f t="shared" ref="I38" si="2">IF(OR(OR(H38=0,G38=0),H38=""),"",(H38/G38-1)*100)</f>
        <v>-19.939605417421891</v>
      </c>
      <c r="J38" s="289">
        <f t="shared" ref="J38" si="3">IF(OR(OR(H38=0,G38=0),H38=""),"",H38/G38*100)</f>
        <v>80.060394582578112</v>
      </c>
      <c r="K38" s="289">
        <f t="shared" ref="K38" si="4">IF(OR(OR(F38=0,G38=0),G38=""),"",(G38/F38-1)*100)</f>
        <v>81.386382280557839</v>
      </c>
      <c r="L38" s="65"/>
    </row>
    <row r="39" spans="1:38" s="63" customFormat="1" ht="12.75" customHeight="1" x14ac:dyDescent="0.2">
      <c r="A39" s="1"/>
      <c r="B39" s="219" t="s">
        <v>55</v>
      </c>
      <c r="C39" s="50">
        <v>16679</v>
      </c>
      <c r="D39" s="50">
        <v>18274</v>
      </c>
      <c r="E39" s="50">
        <v>0</v>
      </c>
      <c r="F39" s="50">
        <v>29760</v>
      </c>
      <c r="G39" s="293">
        <v>116976</v>
      </c>
      <c r="H39" s="296">
        <v>41322</v>
      </c>
      <c r="I39" s="295">
        <v>-64.674805088223223</v>
      </c>
      <c r="J39" s="52">
        <v>35.325194911776777</v>
      </c>
      <c r="K39" s="52">
        <v>293.06451612903226</v>
      </c>
      <c r="L39" s="65"/>
    </row>
    <row r="40" spans="1:38" s="63" customFormat="1" ht="12.75" customHeight="1" x14ac:dyDescent="0.2">
      <c r="A40" s="1"/>
      <c r="B40" s="219" t="s">
        <v>56</v>
      </c>
      <c r="C40" s="50">
        <v>31718</v>
      </c>
      <c r="D40" s="50">
        <v>5614</v>
      </c>
      <c r="E40" s="50">
        <v>0</v>
      </c>
      <c r="F40" s="50">
        <v>18942</v>
      </c>
      <c r="G40" s="293">
        <v>38672</v>
      </c>
      <c r="H40" s="296">
        <v>65483</v>
      </c>
      <c r="I40" s="295">
        <v>69.329230450972275</v>
      </c>
      <c r="J40" s="52">
        <v>169.32923045097229</v>
      </c>
      <c r="K40" s="52">
        <v>104.16006757470173</v>
      </c>
      <c r="L40" s="65"/>
    </row>
    <row r="41" spans="1:38" s="63" customFormat="1" ht="12.75" customHeight="1" x14ac:dyDescent="0.2">
      <c r="A41" s="1"/>
      <c r="B41" s="219" t="s">
        <v>57</v>
      </c>
      <c r="C41" s="50">
        <v>11681</v>
      </c>
      <c r="D41" s="50">
        <v>4518</v>
      </c>
      <c r="E41" s="50">
        <v>3646</v>
      </c>
      <c r="F41" s="50">
        <v>10410</v>
      </c>
      <c r="G41" s="293">
        <v>13784</v>
      </c>
      <c r="H41" s="296">
        <v>21586</v>
      </c>
      <c r="I41" s="295">
        <v>56.601857225769002</v>
      </c>
      <c r="J41" s="52">
        <v>156.60185722576901</v>
      </c>
      <c r="K41" s="52">
        <v>32.411143131604227</v>
      </c>
      <c r="L41" s="65"/>
    </row>
    <row r="42" spans="1:38" s="63" customFormat="1" ht="12.75" customHeight="1" x14ac:dyDescent="0.2">
      <c r="A42" s="1"/>
      <c r="B42" s="219" t="s">
        <v>58</v>
      </c>
      <c r="C42" s="50">
        <v>1869</v>
      </c>
      <c r="D42" s="50">
        <v>5930</v>
      </c>
      <c r="E42" s="50">
        <v>588</v>
      </c>
      <c r="F42" s="50">
        <v>887</v>
      </c>
      <c r="G42" s="293">
        <v>1577</v>
      </c>
      <c r="H42" s="296">
        <v>2240</v>
      </c>
      <c r="I42" s="295">
        <v>42.041851616994293</v>
      </c>
      <c r="J42" s="52">
        <v>142.04185161699431</v>
      </c>
      <c r="K42" s="52">
        <v>77.790304396843297</v>
      </c>
      <c r="L42" s="65"/>
    </row>
    <row r="43" spans="1:38" s="63" customFormat="1" ht="12.75" customHeight="1" x14ac:dyDescent="0.2">
      <c r="A43" s="1"/>
      <c r="B43" s="219" t="s">
        <v>59</v>
      </c>
      <c r="C43" s="50">
        <v>1485</v>
      </c>
      <c r="D43" s="50">
        <v>6212</v>
      </c>
      <c r="E43" s="50">
        <v>3852</v>
      </c>
      <c r="F43" s="50">
        <v>15810</v>
      </c>
      <c r="G43" s="293">
        <v>3049</v>
      </c>
      <c r="H43" s="296">
        <v>1257</v>
      </c>
      <c r="I43" s="295">
        <v>-58.773368317481143</v>
      </c>
      <c r="J43" s="52">
        <v>41.226631682518864</v>
      </c>
      <c r="K43" s="52">
        <v>-80.714737507906392</v>
      </c>
      <c r="L43" s="65"/>
    </row>
    <row r="44" spans="1:38" s="63" customFormat="1" ht="12.75" customHeight="1" x14ac:dyDescent="0.2">
      <c r="A44" s="1"/>
      <c r="B44" s="219" t="s">
        <v>60</v>
      </c>
      <c r="C44" s="50">
        <v>33059</v>
      </c>
      <c r="D44" s="50">
        <v>25820</v>
      </c>
      <c r="E44" s="50">
        <v>17497</v>
      </c>
      <c r="F44" s="50">
        <v>21371</v>
      </c>
      <c r="G44" s="293">
        <v>60533</v>
      </c>
      <c r="H44" s="296">
        <v>20560</v>
      </c>
      <c r="I44" s="295">
        <v>-66.035055259114856</v>
      </c>
      <c r="J44" s="52">
        <v>33.964944740885137</v>
      </c>
      <c r="K44" s="52">
        <v>183.24832717233633</v>
      </c>
      <c r="L44" s="65"/>
    </row>
    <row r="45" spans="1:38" s="63" customFormat="1" ht="12.75" customHeight="1" x14ac:dyDescent="0.2">
      <c r="A45" s="1"/>
      <c r="B45" s="219" t="s">
        <v>61</v>
      </c>
      <c r="C45" s="50">
        <v>4469</v>
      </c>
      <c r="D45" s="50">
        <v>1091</v>
      </c>
      <c r="E45" s="50">
        <v>0</v>
      </c>
      <c r="F45" s="50">
        <v>4088</v>
      </c>
      <c r="G45" s="293">
        <v>8501</v>
      </c>
      <c r="H45" s="296">
        <v>5858</v>
      </c>
      <c r="I45" s="295">
        <v>-31.090459945888714</v>
      </c>
      <c r="J45" s="52">
        <v>68.909540054111289</v>
      </c>
      <c r="K45" s="52">
        <v>107.95009784735812</v>
      </c>
      <c r="L45" s="65"/>
    </row>
    <row r="46" spans="1:38" s="63" customFormat="1" ht="12.75" customHeight="1" x14ac:dyDescent="0.2">
      <c r="A46" s="1"/>
      <c r="B46" s="219" t="s">
        <v>62</v>
      </c>
      <c r="C46" s="50">
        <v>11863</v>
      </c>
      <c r="D46" s="50">
        <v>28987</v>
      </c>
      <c r="E46" s="50">
        <v>8252</v>
      </c>
      <c r="F46" s="50">
        <v>9279</v>
      </c>
      <c r="G46" s="293">
        <v>5902</v>
      </c>
      <c r="H46" s="296">
        <v>5453</v>
      </c>
      <c r="I46" s="295">
        <v>-7.6075906472382275</v>
      </c>
      <c r="J46" s="52">
        <v>92.392409352761774</v>
      </c>
      <c r="K46" s="52">
        <v>-36.394007974997308</v>
      </c>
      <c r="L46" s="65"/>
    </row>
    <row r="47" spans="1:38" s="63" customFormat="1" ht="12.75" customHeight="1" x14ac:dyDescent="0.2">
      <c r="A47" s="1"/>
      <c r="B47" s="219" t="s">
        <v>63</v>
      </c>
      <c r="C47" s="50">
        <v>31800</v>
      </c>
      <c r="D47" s="50">
        <v>27024</v>
      </c>
      <c r="E47" s="50">
        <v>51756</v>
      </c>
      <c r="F47" s="50">
        <v>13255</v>
      </c>
      <c r="G47" s="293">
        <v>21525</v>
      </c>
      <c r="H47" s="296">
        <v>47451</v>
      </c>
      <c r="I47" s="295">
        <v>120.44599303135888</v>
      </c>
      <c r="J47" s="52">
        <v>220.44599303135888</v>
      </c>
      <c r="K47" s="52">
        <v>62.391550358355332</v>
      </c>
      <c r="L47" s="65"/>
    </row>
    <row r="48" spans="1:38" s="63" customFormat="1" ht="12.75" customHeight="1" x14ac:dyDescent="0.2">
      <c r="A48" s="1"/>
      <c r="B48" s="219" t="s">
        <v>64</v>
      </c>
      <c r="C48" s="50">
        <v>15258</v>
      </c>
      <c r="D48" s="50">
        <v>8138</v>
      </c>
      <c r="E48" s="50">
        <v>567</v>
      </c>
      <c r="F48" s="50">
        <v>1602</v>
      </c>
      <c r="G48" s="293">
        <v>4441</v>
      </c>
      <c r="H48" s="296">
        <v>1024</v>
      </c>
      <c r="I48" s="295">
        <v>-76.94213015086693</v>
      </c>
      <c r="J48" s="52">
        <v>23.057869849133077</v>
      </c>
      <c r="K48" s="52">
        <v>177.21598002496881</v>
      </c>
      <c r="L48" s="65"/>
    </row>
    <row r="49" spans="1:30" s="63" customFormat="1" ht="12.75" customHeight="1" x14ac:dyDescent="0.2">
      <c r="A49" s="1"/>
      <c r="B49" s="219" t="s">
        <v>65</v>
      </c>
      <c r="C49" s="50">
        <v>3414</v>
      </c>
      <c r="D49" s="50">
        <v>3093</v>
      </c>
      <c r="E49" s="50">
        <v>0</v>
      </c>
      <c r="F49" s="50">
        <v>1947</v>
      </c>
      <c r="G49" s="293">
        <v>5399</v>
      </c>
      <c r="H49" s="296">
        <v>4564</v>
      </c>
      <c r="I49" s="295">
        <v>-15.465827005000921</v>
      </c>
      <c r="J49" s="52">
        <v>84.534172994999082</v>
      </c>
      <c r="K49" s="52">
        <v>177.29840780688241</v>
      </c>
      <c r="L49" s="65"/>
    </row>
    <row r="50" spans="1:30" s="63" customFormat="1" ht="12.75" customHeight="1" x14ac:dyDescent="0.2">
      <c r="A50" s="1"/>
      <c r="B50" s="219" t="s">
        <v>66</v>
      </c>
      <c r="C50" s="50">
        <v>25419</v>
      </c>
      <c r="D50" s="50">
        <v>19774</v>
      </c>
      <c r="E50" s="50">
        <v>0</v>
      </c>
      <c r="F50" s="50">
        <v>31119</v>
      </c>
      <c r="G50" s="293">
        <v>7084</v>
      </c>
      <c r="H50" s="296">
        <v>13330</v>
      </c>
      <c r="I50" s="295">
        <v>88.170525127046858</v>
      </c>
      <c r="J50" s="52">
        <v>188.17052512704686</v>
      </c>
      <c r="K50" s="52">
        <v>-77.235772357723576</v>
      </c>
      <c r="L50" s="65"/>
    </row>
    <row r="51" spans="1:30" s="63" customFormat="1" ht="12.75" customHeight="1" x14ac:dyDescent="0.25">
      <c r="A51" s="1"/>
      <c r="C51" s="70"/>
      <c r="D51" s="70"/>
      <c r="E51" s="70"/>
      <c r="F51" s="71"/>
      <c r="G51" s="71"/>
      <c r="H51" s="71"/>
      <c r="I51" s="72"/>
      <c r="J51" s="72"/>
      <c r="L51" s="65"/>
    </row>
    <row r="52" spans="1:30" s="63" customFormat="1" ht="12.75" customHeight="1" x14ac:dyDescent="0.2">
      <c r="A52" s="1"/>
      <c r="B52" s="41" t="s">
        <v>3</v>
      </c>
      <c r="C52" s="73"/>
      <c r="D52" s="60">
        <f>IF(OR(OR(D38=0,C38=0),D38=""),"",(D38/C38-1)*100)</f>
        <v>-18.143327998982585</v>
      </c>
      <c r="E52" s="60">
        <f>IF(OR(OR(E38=0,D38=0),E38=""),"",(E38/D38-1)*100)</f>
        <v>-44.225279171386958</v>
      </c>
      <c r="F52" s="60">
        <f>IF(OR(OR(F38=0,E38=0),F38=""),"",(F38/E38-1)*100)</f>
        <v>83.929524826481568</v>
      </c>
      <c r="G52" s="60">
        <f>IF(OR(OR(G38=0,F38=0),G38=""),"",(G38/F38-1)*100)</f>
        <v>81.386382280557839</v>
      </c>
      <c r="H52" s="297">
        <f>IF(OR(OR(H38=0,G38=0),H38=""),"",(H38/G38-1)*100)</f>
        <v>-19.939605417421891</v>
      </c>
      <c r="I52" s="72"/>
      <c r="J52" s="72"/>
      <c r="L52" s="65"/>
    </row>
    <row r="53" spans="1:30" s="63" customFormat="1" ht="15.75" customHeight="1" x14ac:dyDescent="0.25">
      <c r="A53" s="1"/>
      <c r="C53" s="70"/>
      <c r="D53" s="70"/>
      <c r="E53" s="70"/>
      <c r="F53" s="71"/>
      <c r="G53" s="71"/>
      <c r="H53" s="71"/>
      <c r="I53" s="72"/>
      <c r="J53" s="72"/>
      <c r="L53" s="65"/>
    </row>
    <row r="54" spans="1:30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</row>
    <row r="55" spans="1:30" s="63" customFormat="1" x14ac:dyDescent="0.2">
      <c r="A55" s="254" t="s">
        <v>170</v>
      </c>
      <c r="C55" s="70"/>
      <c r="D55" s="70"/>
      <c r="E55" s="70"/>
      <c r="F55" s="71"/>
      <c r="G55" s="71"/>
      <c r="H55" s="71"/>
      <c r="I55" s="72"/>
      <c r="J55" s="72"/>
      <c r="L55" s="65"/>
    </row>
    <row r="56" spans="1:30" s="63" customFormat="1" x14ac:dyDescent="0.25">
      <c r="A56" s="402" t="s">
        <v>199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65"/>
    </row>
    <row r="57" spans="1:30" s="63" customFormat="1" ht="21" customHeight="1" x14ac:dyDescent="0.25">
      <c r="A57" s="402" t="s">
        <v>200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65"/>
    </row>
    <row r="58" spans="1:30" s="66" customFormat="1" x14ac:dyDescent="0.25">
      <c r="A58" s="252" t="s">
        <v>182</v>
      </c>
      <c r="B58" s="75"/>
      <c r="C58" s="75"/>
      <c r="D58" s="75"/>
      <c r="E58" s="75"/>
      <c r="F58" s="76"/>
      <c r="G58" s="76"/>
      <c r="H58" s="76"/>
      <c r="I58" s="77"/>
      <c r="J58" s="77"/>
      <c r="K58" s="78"/>
      <c r="L58" s="79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66" customFormat="1" x14ac:dyDescent="0.25">
      <c r="A59" s="96"/>
      <c r="C59" s="97"/>
      <c r="D59" s="97"/>
      <c r="E59" s="97"/>
      <c r="F59" s="98"/>
      <c r="G59" s="98"/>
      <c r="H59" s="98"/>
      <c r="I59" s="99"/>
      <c r="J59" s="99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63" customFormat="1" x14ac:dyDescent="0.25">
      <c r="A60" s="80"/>
      <c r="B60" s="81"/>
      <c r="C60" s="81"/>
      <c r="D60" s="81"/>
      <c r="E60" s="81"/>
      <c r="F60" s="81"/>
      <c r="G60" s="81"/>
    </row>
    <row r="61" spans="1:30" s="63" customFormat="1" x14ac:dyDescent="0.25">
      <c r="B61" s="81"/>
      <c r="C61" s="81"/>
      <c r="D61" s="81"/>
      <c r="E61" s="81"/>
      <c r="F61" s="81"/>
      <c r="G61" s="81"/>
    </row>
    <row r="62" spans="1:30" s="63" customFormat="1" x14ac:dyDescent="0.25">
      <c r="B62" s="81"/>
      <c r="C62" s="81"/>
    </row>
    <row r="63" spans="1:30" s="63" customFormat="1" x14ac:dyDescent="0.25">
      <c r="B63" s="81"/>
      <c r="C63" s="81"/>
    </row>
    <row r="64" spans="1:30" s="63" customFormat="1" x14ac:dyDescent="0.25">
      <c r="B64" s="81"/>
      <c r="C64" s="81"/>
      <c r="D64" s="81"/>
      <c r="E64" s="81"/>
      <c r="F64" s="81"/>
      <c r="G64" s="81"/>
      <c r="H64" s="81"/>
    </row>
    <row r="65" spans="1:12" s="3" customFormat="1" x14ac:dyDescent="0.2">
      <c r="A65" s="63"/>
      <c r="B65" s="81"/>
      <c r="C65" s="81"/>
      <c r="D65" s="81"/>
      <c r="E65" s="81"/>
      <c r="F65" s="81"/>
      <c r="G65" s="81"/>
      <c r="H65" s="81"/>
      <c r="I65" s="63"/>
      <c r="J65" s="63"/>
      <c r="K65" s="63"/>
      <c r="L65" s="63"/>
    </row>
    <row r="66" spans="1:12" s="3" customFormat="1" x14ac:dyDescent="0.2">
      <c r="B66" s="81"/>
      <c r="C66" s="81"/>
      <c r="D66" s="83"/>
    </row>
    <row r="67" spans="1:12" s="3" customFormat="1" x14ac:dyDescent="0.2">
      <c r="B67" s="81"/>
      <c r="C67" s="81"/>
      <c r="D67" s="83"/>
    </row>
    <row r="68" spans="1:12" s="3" customFormat="1" x14ac:dyDescent="0.2">
      <c r="B68" s="81"/>
      <c r="C68" s="81"/>
      <c r="D68" s="83"/>
    </row>
    <row r="69" spans="1:12" s="3" customFormat="1" x14ac:dyDescent="0.2">
      <c r="B69" s="81"/>
      <c r="C69" s="81"/>
      <c r="D69" s="83"/>
    </row>
    <row r="70" spans="1:12" s="3" customFormat="1" x14ac:dyDescent="0.2">
      <c r="B70" s="81"/>
      <c r="C70" s="81"/>
      <c r="D70" s="83"/>
    </row>
    <row r="71" spans="1:12" s="3" customFormat="1" x14ac:dyDescent="0.2">
      <c r="B71" s="81"/>
      <c r="C71" s="81"/>
      <c r="D71" s="83"/>
    </row>
    <row r="72" spans="1:12" s="3" customFormat="1" x14ac:dyDescent="0.2">
      <c r="B72" s="81"/>
      <c r="C72" s="81"/>
      <c r="D72" s="83"/>
    </row>
    <row r="73" spans="1:12" s="3" customFormat="1" x14ac:dyDescent="0.2">
      <c r="B73" s="81"/>
      <c r="C73" s="81"/>
      <c r="D73" s="83"/>
      <c r="E73" s="84"/>
    </row>
    <row r="74" spans="1:12" s="3" customFormat="1" x14ac:dyDescent="0.2">
      <c r="B74" s="81"/>
      <c r="C74" s="81"/>
      <c r="D74" s="83"/>
      <c r="E74" s="84"/>
    </row>
    <row r="75" spans="1:12" s="3" customFormat="1" x14ac:dyDescent="0.2">
      <c r="B75" s="81"/>
      <c r="C75" s="81"/>
      <c r="D75" s="83"/>
      <c r="E75" s="84"/>
    </row>
    <row r="76" spans="1:12" s="3" customFormat="1" x14ac:dyDescent="0.2">
      <c r="B76" s="81"/>
      <c r="C76" s="81"/>
      <c r="D76" s="83"/>
      <c r="E76" s="84"/>
    </row>
    <row r="77" spans="1:12" s="3" customFormat="1" x14ac:dyDescent="0.2">
      <c r="B77" s="81"/>
      <c r="C77" s="81"/>
      <c r="D77" s="83"/>
      <c r="E77" s="84"/>
    </row>
    <row r="78" spans="1:12" s="3" customFormat="1" x14ac:dyDescent="0.2">
      <c r="B78" s="81"/>
      <c r="C78" s="81"/>
      <c r="D78" s="83"/>
      <c r="E78" s="84"/>
    </row>
    <row r="79" spans="1:12" s="3" customFormat="1" x14ac:dyDescent="0.2">
      <c r="B79" s="81"/>
      <c r="C79" s="81"/>
      <c r="D79" s="83"/>
      <c r="E79" s="84"/>
    </row>
    <row r="80" spans="1:12" s="3" customFormat="1" x14ac:dyDescent="0.2">
      <c r="B80" s="81"/>
      <c r="C80" s="81"/>
      <c r="D80" s="83"/>
      <c r="E80" s="84"/>
    </row>
    <row r="81" spans="2:5" s="3" customFormat="1" x14ac:dyDescent="0.2">
      <c r="B81" s="85"/>
      <c r="C81" s="86"/>
      <c r="D81" s="83"/>
      <c r="E81" s="84"/>
    </row>
    <row r="82" spans="2:5" s="3" customFormat="1" x14ac:dyDescent="0.2">
      <c r="B82" s="85"/>
      <c r="C82" s="86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3"/>
      <c r="C91" s="86"/>
      <c r="D91" s="83"/>
      <c r="E91" s="84"/>
    </row>
    <row r="92" spans="2:5" s="3" customFormat="1" x14ac:dyDescent="0.2">
      <c r="B92" s="83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7"/>
      <c r="D94" s="88"/>
      <c r="E94" s="84"/>
    </row>
    <row r="95" spans="2:5" s="3" customFormat="1" x14ac:dyDescent="0.2">
      <c r="B95" s="87"/>
      <c r="D95" s="88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" customFormat="1" x14ac:dyDescent="0.2">
      <c r="B98" s="87"/>
      <c r="D98" s="88"/>
      <c r="E98" s="84"/>
    </row>
    <row r="99" spans="2:5" s="3" customFormat="1" x14ac:dyDescent="0.2">
      <c r="B99" s="87"/>
      <c r="D99" s="88"/>
      <c r="E99" s="84"/>
    </row>
    <row r="100" spans="2:5" s="3" customFormat="1" x14ac:dyDescent="0.2">
      <c r="B100" s="87"/>
      <c r="D100" s="88"/>
      <c r="E100" s="84"/>
    </row>
    <row r="101" spans="2:5" s="3" customFormat="1" x14ac:dyDescent="0.2">
      <c r="B101" s="87"/>
      <c r="D101" s="88"/>
      <c r="E101" s="84"/>
    </row>
    <row r="102" spans="2:5" s="3" customFormat="1" x14ac:dyDescent="0.2">
      <c r="B102" s="87"/>
      <c r="D102" s="88"/>
      <c r="E102" s="84"/>
    </row>
    <row r="103" spans="2:5" s="3" customFormat="1" x14ac:dyDescent="0.2">
      <c r="B103" s="87"/>
      <c r="D103" s="88"/>
      <c r="E103" s="84"/>
    </row>
    <row r="104" spans="2:5" s="3" customFormat="1" x14ac:dyDescent="0.2">
      <c r="B104" s="87"/>
      <c r="D104" s="88"/>
      <c r="E104" s="84"/>
    </row>
    <row r="105" spans="2:5" s="3" customFormat="1" x14ac:dyDescent="0.2">
      <c r="B105" s="87"/>
      <c r="D105" s="88"/>
      <c r="E105" s="84"/>
    </row>
    <row r="106" spans="2:5" s="3" customFormat="1" x14ac:dyDescent="0.2">
      <c r="B106" s="87"/>
      <c r="D106" s="88"/>
      <c r="E106" s="84"/>
    </row>
    <row r="107" spans="2:5" s="3" customFormat="1" x14ac:dyDescent="0.2">
      <c r="B107" s="87"/>
      <c r="D107" s="88"/>
      <c r="E107" s="84"/>
    </row>
    <row r="108" spans="2:5" s="3" customFormat="1" x14ac:dyDescent="0.2">
      <c r="B108" s="87"/>
      <c r="D108" s="88"/>
      <c r="E108" s="84"/>
    </row>
    <row r="109" spans="2:5" s="3" customFormat="1" x14ac:dyDescent="0.2">
      <c r="B109" s="87"/>
      <c r="D109" s="88"/>
      <c r="E109" s="84"/>
    </row>
    <row r="110" spans="2:5" s="3" customFormat="1" x14ac:dyDescent="0.2">
      <c r="B110" s="87"/>
      <c r="D110" s="88"/>
      <c r="E110" s="84"/>
    </row>
    <row r="111" spans="2:5" s="3" customFormat="1" x14ac:dyDescent="0.2">
      <c r="B111" s="87"/>
      <c r="D111" s="88"/>
      <c r="E111" s="84"/>
    </row>
    <row r="112" spans="2:5" s="3" customFormat="1" x14ac:dyDescent="0.2">
      <c r="B112" s="87"/>
      <c r="D112" s="88"/>
      <c r="E112" s="84"/>
    </row>
    <row r="113" spans="2:5" s="3" customFormat="1" x14ac:dyDescent="0.2">
      <c r="B113" s="87"/>
      <c r="D113" s="88"/>
      <c r="E113" s="84"/>
    </row>
    <row r="114" spans="2:5" s="3" customFormat="1" x14ac:dyDescent="0.2">
      <c r="B114" s="87"/>
      <c r="D114" s="88"/>
      <c r="E114" s="84"/>
    </row>
    <row r="115" spans="2:5" s="3" customFormat="1" x14ac:dyDescent="0.2">
      <c r="B115" s="87"/>
      <c r="D115" s="88"/>
      <c r="E115" s="84"/>
    </row>
    <row r="116" spans="2:5" s="3" customFormat="1" x14ac:dyDescent="0.2">
      <c r="B116" s="87"/>
      <c r="D116" s="88"/>
      <c r="E116" s="84"/>
    </row>
    <row r="117" spans="2:5" s="3" customFormat="1" x14ac:dyDescent="0.2">
      <c r="B117" s="87"/>
      <c r="D117" s="88"/>
      <c r="E117" s="84"/>
    </row>
    <row r="118" spans="2:5" s="3" customFormat="1" x14ac:dyDescent="0.2">
      <c r="B118" s="87"/>
      <c r="D118" s="88"/>
      <c r="E118" s="84"/>
    </row>
    <row r="119" spans="2:5" s="3" customFormat="1" x14ac:dyDescent="0.2">
      <c r="B119" s="87"/>
      <c r="D119" s="88"/>
      <c r="E119" s="84"/>
    </row>
    <row r="120" spans="2:5" s="3" customFormat="1" x14ac:dyDescent="0.2">
      <c r="B120" s="87"/>
      <c r="D120" s="88"/>
      <c r="E120" s="84"/>
    </row>
    <row r="121" spans="2:5" s="3" customFormat="1" x14ac:dyDescent="0.2">
      <c r="B121" s="87"/>
      <c r="D121" s="88"/>
      <c r="E121" s="84"/>
    </row>
    <row r="122" spans="2:5" s="3" customFormat="1" x14ac:dyDescent="0.2">
      <c r="B122" s="87"/>
      <c r="D122" s="88"/>
      <c r="E122" s="84"/>
    </row>
    <row r="123" spans="2:5" s="3" customFormat="1" x14ac:dyDescent="0.2">
      <c r="B123" s="87"/>
      <c r="D123" s="88"/>
      <c r="E123" s="84"/>
    </row>
    <row r="124" spans="2:5" s="3" customFormat="1" x14ac:dyDescent="0.2">
      <c r="B124" s="87"/>
      <c r="D124" s="88"/>
      <c r="E124" s="84"/>
    </row>
    <row r="125" spans="2:5" s="3" customFormat="1" x14ac:dyDescent="0.2">
      <c r="B125" s="87"/>
      <c r="D125" s="88"/>
      <c r="E125" s="84"/>
    </row>
    <row r="126" spans="2:5" s="3" customFormat="1" x14ac:dyDescent="0.2">
      <c r="B126" s="87"/>
      <c r="D126" s="88"/>
      <c r="E126" s="84"/>
    </row>
    <row r="127" spans="2:5" s="3" customFormat="1" x14ac:dyDescent="0.2">
      <c r="B127" s="87"/>
      <c r="D127" s="88"/>
      <c r="E127" s="84"/>
    </row>
    <row r="128" spans="2:5" s="3" customFormat="1" x14ac:dyDescent="0.2">
      <c r="B128" s="87"/>
      <c r="D128" s="88"/>
      <c r="E128" s="84"/>
    </row>
    <row r="129" spans="2:5" s="3" customFormat="1" x14ac:dyDescent="0.2">
      <c r="B129" s="87"/>
      <c r="D129" s="88"/>
      <c r="E129" s="84"/>
    </row>
    <row r="130" spans="2:5" s="3" customFormat="1" x14ac:dyDescent="0.2">
      <c r="B130" s="87"/>
      <c r="D130" s="88"/>
      <c r="E130" s="84"/>
    </row>
    <row r="131" spans="2:5" s="3" customFormat="1" x14ac:dyDescent="0.2">
      <c r="B131" s="87"/>
      <c r="D131" s="88"/>
      <c r="E131" s="84"/>
    </row>
    <row r="132" spans="2:5" s="3" customFormat="1" x14ac:dyDescent="0.2">
      <c r="B132" s="87"/>
      <c r="D132" s="88"/>
      <c r="E132" s="84"/>
    </row>
    <row r="133" spans="2:5" s="3" customFormat="1" x14ac:dyDescent="0.2">
      <c r="B133" s="87"/>
      <c r="D133" s="88"/>
      <c r="E133" s="84"/>
    </row>
    <row r="134" spans="2:5" s="3" customFormat="1" x14ac:dyDescent="0.2">
      <c r="B134" s="87"/>
      <c r="D134" s="88"/>
      <c r="E134" s="84"/>
    </row>
    <row r="135" spans="2:5" s="3" customFormat="1" x14ac:dyDescent="0.2">
      <c r="B135" s="87"/>
      <c r="D135" s="88"/>
      <c r="E135" s="84"/>
    </row>
    <row r="136" spans="2:5" s="3" customFormat="1" x14ac:dyDescent="0.2">
      <c r="B136" s="87"/>
      <c r="D136" s="88"/>
      <c r="E136" s="84"/>
    </row>
    <row r="137" spans="2:5" s="3" customFormat="1" x14ac:dyDescent="0.2">
      <c r="B137" s="87"/>
      <c r="D137" s="88"/>
      <c r="E137" s="84"/>
    </row>
    <row r="138" spans="2:5" s="3" customFormat="1" x14ac:dyDescent="0.2">
      <c r="B138" s="87"/>
      <c r="D138" s="88"/>
      <c r="E138" s="84"/>
    </row>
    <row r="139" spans="2:5" s="3" customFormat="1" x14ac:dyDescent="0.2">
      <c r="B139" s="87"/>
      <c r="D139" s="88"/>
      <c r="E139" s="84"/>
    </row>
    <row r="140" spans="2:5" s="3" customFormat="1" x14ac:dyDescent="0.2">
      <c r="B140" s="87"/>
      <c r="D140" s="88"/>
      <c r="E140" s="84"/>
    </row>
    <row r="141" spans="2:5" s="3" customFormat="1" x14ac:dyDescent="0.2">
      <c r="B141" s="87"/>
      <c r="D141" s="88"/>
      <c r="E141" s="84"/>
    </row>
    <row r="142" spans="2:5" s="3" customFormat="1" x14ac:dyDescent="0.2">
      <c r="B142" s="87"/>
      <c r="D142" s="88"/>
      <c r="E142" s="84"/>
    </row>
    <row r="143" spans="2:5" s="3" customFormat="1" x14ac:dyDescent="0.2">
      <c r="D143" s="88"/>
      <c r="E143" s="84"/>
    </row>
    <row r="144" spans="2:5" s="3" customFormat="1" x14ac:dyDescent="0.2">
      <c r="D144" s="88"/>
      <c r="E144" s="84"/>
    </row>
    <row r="145" spans="1:38" s="3" customFormat="1" x14ac:dyDescent="0.2">
      <c r="D145" s="88"/>
      <c r="E145" s="84"/>
    </row>
    <row r="146" spans="1:38" s="3" customFormat="1" x14ac:dyDescent="0.2">
      <c r="D146" s="88"/>
      <c r="E146" s="84"/>
    </row>
    <row r="147" spans="1:38" s="3" customFormat="1" x14ac:dyDescent="0.2">
      <c r="D147" s="88"/>
      <c r="E147" s="84"/>
    </row>
    <row r="148" spans="1:38" s="3" customFormat="1" x14ac:dyDescent="0.2">
      <c r="D148" s="88"/>
      <c r="E148" s="84"/>
    </row>
    <row r="149" spans="1:38" s="3" customFormat="1" x14ac:dyDescent="0.2">
      <c r="D149" s="88"/>
      <c r="E149" s="84"/>
    </row>
    <row r="150" spans="1:38" s="3" customFormat="1" x14ac:dyDescent="0.2">
      <c r="D150" s="88"/>
      <c r="E150" s="84"/>
    </row>
    <row r="151" spans="1:38" s="3" customFormat="1" x14ac:dyDescent="0.2">
      <c r="D151" s="88"/>
      <c r="E151" s="84"/>
    </row>
    <row r="152" spans="1:38" s="3" customFormat="1" x14ac:dyDescent="0.2"/>
    <row r="153" spans="1:38" s="3" customFormat="1" x14ac:dyDescent="0.2"/>
    <row r="154" spans="1:38" s="3" customFormat="1" x14ac:dyDescent="0.2"/>
    <row r="155" spans="1:38" s="3" customFormat="1" x14ac:dyDescent="0.2"/>
    <row r="156" spans="1:38" s="3" customFormat="1" x14ac:dyDescent="0.2"/>
    <row r="157" spans="1:38" s="7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s="7" customFormat="1" x14ac:dyDescent="0.2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7" customFormat="1" x14ac:dyDescent="0.2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3"/>
      <c r="AF168" s="33"/>
      <c r="AG168" s="33"/>
      <c r="AH168" s="33"/>
      <c r="AI168" s="33"/>
      <c r="AJ168" s="33"/>
      <c r="AK168" s="33"/>
      <c r="AL168" s="33"/>
    </row>
    <row r="169" spans="1:38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</sheetData>
  <sortState xmlns:xlrd2="http://schemas.microsoft.com/office/spreadsheetml/2017/richdata2" ref="B38:H49">
    <sortCondition descending="1" ref="H38:H49"/>
  </sortState>
  <mergeCells count="8">
    <mergeCell ref="A56:K56"/>
    <mergeCell ref="A57:K5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26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28"/>
  <dimension ref="A1:AL17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2"/>
    <col min="14" max="14" width="11.42578125" style="32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84" t="s">
        <v>73</v>
      </c>
      <c r="D9" s="384"/>
      <c r="E9" s="384"/>
      <c r="F9" s="384"/>
      <c r="G9" s="384"/>
      <c r="H9" s="384"/>
      <c r="I9" s="384"/>
      <c r="J9" s="384"/>
      <c r="K9" s="384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8" customHeight="1" x14ac:dyDescent="0.2">
      <c r="A10" s="35"/>
      <c r="B10" s="36"/>
      <c r="C10" s="384" t="s">
        <v>180</v>
      </c>
      <c r="D10" s="384"/>
      <c r="E10" s="384"/>
      <c r="F10" s="384"/>
      <c r="G10" s="384"/>
      <c r="H10" s="384"/>
      <c r="I10" s="384"/>
      <c r="J10" s="384"/>
      <c r="K10" s="384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81" t="str">
        <f>'Área proceso edificaciones'!$C$10</f>
        <v>metros cuadrados, II trimestre  2018-2023</v>
      </c>
      <c r="D11" s="381"/>
      <c r="E11" s="381"/>
      <c r="F11" s="381"/>
      <c r="G11" s="381"/>
      <c r="H11" s="381"/>
      <c r="I11" s="381"/>
      <c r="J11" s="381"/>
      <c r="K11" s="381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7"/>
      <c r="N12" s="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95" t="s">
        <v>1</v>
      </c>
      <c r="D13" s="395"/>
      <c r="E13" s="395"/>
      <c r="F13" s="395"/>
      <c r="G13" s="395"/>
      <c r="H13" s="395"/>
      <c r="I13" s="396" t="str">
        <f>'Área proceso VIS'!I12</f>
        <v>% Cambio   '23/'22</v>
      </c>
      <c r="J13" s="396" t="str">
        <f>'Área proceso VIS'!J12</f>
        <v>'23 como % de '22</v>
      </c>
      <c r="K13" s="396" t="str">
        <f>'Área proceso VIS'!K12</f>
        <v>% Cambio   '22/'21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f>'Área proceso vivienda'!C13</f>
        <v>2018</v>
      </c>
      <c r="D14" s="42">
        <f>'Área proceso vivienda'!D13</f>
        <v>2019</v>
      </c>
      <c r="E14" s="42">
        <f>'Área proceso vivienda'!E13</f>
        <v>2020</v>
      </c>
      <c r="F14" s="42">
        <f>'Área proceso vivienda'!F13</f>
        <v>2021</v>
      </c>
      <c r="G14" s="42">
        <f>'Área proceso vivienda'!G13</f>
        <v>2022</v>
      </c>
      <c r="H14" s="42">
        <f>'Área proceso vivienda'!H13</f>
        <v>2023</v>
      </c>
      <c r="I14" s="396"/>
      <c r="J14" s="396"/>
      <c r="K14" s="396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82">
        <f t="shared" ref="C16:H16" si="0">SUM(C17:C35)</f>
        <v>193288</v>
      </c>
      <c r="D16" s="282">
        <f t="shared" si="0"/>
        <v>252431</v>
      </c>
      <c r="E16" s="282">
        <f t="shared" si="0"/>
        <v>66785</v>
      </c>
      <c r="F16" s="282">
        <f t="shared" si="0"/>
        <v>151498</v>
      </c>
      <c r="G16" s="292">
        <f t="shared" si="0"/>
        <v>133966</v>
      </c>
      <c r="H16" s="287">
        <f t="shared" si="0"/>
        <v>224044</v>
      </c>
      <c r="I16" s="294">
        <f>IF(OR(OR(H16=0,G16=0),H16=""),"",(H16/G16-1)*100)</f>
        <v>67.239448815371077</v>
      </c>
      <c r="J16" s="289">
        <f>IF(OR(OR(H16=0,G16=0),H16=""),"",H16/G16*100)</f>
        <v>167.23944881537108</v>
      </c>
      <c r="K16" s="289">
        <f>IF(OR(OR(F16=0,G16=0),G16=""),"",(G16/F16-1)*100)</f>
        <v>-11.572429999075895</v>
      </c>
      <c r="L16" s="38"/>
      <c r="M16" s="47"/>
      <c r="O16" s="48"/>
      <c r="P16" s="48"/>
      <c r="Q16" s="48"/>
      <c r="R16" s="48"/>
      <c r="S16" s="48"/>
      <c r="T16" s="48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9" t="s">
        <v>26</v>
      </c>
      <c r="C17" s="50">
        <v>0</v>
      </c>
      <c r="D17" s="50">
        <v>2087</v>
      </c>
      <c r="E17" s="50">
        <v>0</v>
      </c>
      <c r="F17" s="50">
        <v>510</v>
      </c>
      <c r="G17" s="293">
        <v>3363</v>
      </c>
      <c r="H17" s="296">
        <v>2090</v>
      </c>
      <c r="I17" s="295">
        <v>-37.853107344632761</v>
      </c>
      <c r="J17" s="52">
        <v>62.146892655367239</v>
      </c>
      <c r="K17" s="52">
        <v>559.41176470588232</v>
      </c>
      <c r="L17" s="38"/>
      <c r="M17" s="47"/>
      <c r="O17" s="48"/>
      <c r="P17" s="48"/>
      <c r="Q17" s="48"/>
      <c r="R17" s="48"/>
      <c r="S17" s="48"/>
      <c r="T17" s="4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9" t="s">
        <v>23</v>
      </c>
      <c r="C18" s="50">
        <v>6436</v>
      </c>
      <c r="D18" s="50">
        <v>4413</v>
      </c>
      <c r="E18" s="50">
        <v>1152</v>
      </c>
      <c r="F18" s="50">
        <v>3504</v>
      </c>
      <c r="G18" s="293">
        <v>8383</v>
      </c>
      <c r="H18" s="296">
        <v>18521</v>
      </c>
      <c r="I18" s="295">
        <v>120.93522605272575</v>
      </c>
      <c r="J18" s="52">
        <v>220.93522605272574</v>
      </c>
      <c r="K18" s="52">
        <v>139.24086757990867</v>
      </c>
      <c r="L18" s="38"/>
      <c r="M18" s="47"/>
      <c r="O18" s="48"/>
      <c r="P18" s="48"/>
      <c r="Q18" s="48"/>
      <c r="R18" s="48"/>
      <c r="S18" s="48"/>
      <c r="T18" s="4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9" t="s">
        <v>18</v>
      </c>
      <c r="C19" s="50">
        <v>14386</v>
      </c>
      <c r="D19" s="50">
        <v>16963</v>
      </c>
      <c r="E19" s="50">
        <v>0</v>
      </c>
      <c r="F19" s="50">
        <v>18546</v>
      </c>
      <c r="G19" s="293">
        <v>2833</v>
      </c>
      <c r="H19" s="296">
        <v>1927</v>
      </c>
      <c r="I19" s="295">
        <v>-31.980232968584545</v>
      </c>
      <c r="J19" s="52">
        <v>68.019767031415455</v>
      </c>
      <c r="K19" s="52">
        <v>-84.724468888169952</v>
      </c>
      <c r="L19" s="38"/>
      <c r="M19" s="47"/>
      <c r="O19" s="48"/>
      <c r="P19" s="48"/>
      <c r="Q19" s="48"/>
      <c r="R19" s="48"/>
      <c r="S19" s="48"/>
      <c r="T19" s="4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9" t="s">
        <v>13</v>
      </c>
      <c r="C20" s="50">
        <v>40513</v>
      </c>
      <c r="D20" s="50">
        <v>9284</v>
      </c>
      <c r="E20" s="50">
        <v>42</v>
      </c>
      <c r="F20" s="50">
        <v>12542</v>
      </c>
      <c r="G20" s="293">
        <v>444</v>
      </c>
      <c r="H20" s="296">
        <v>17960</v>
      </c>
      <c r="I20" s="295">
        <v>3945.0450450450453</v>
      </c>
      <c r="J20" s="52">
        <v>4045.0450450450453</v>
      </c>
      <c r="K20" s="52">
        <v>-96.459894753627808</v>
      </c>
      <c r="L20" s="38"/>
      <c r="M20" s="47"/>
      <c r="O20" s="48"/>
      <c r="P20" s="48"/>
      <c r="Q20" s="48"/>
      <c r="R20" s="48"/>
      <c r="S20" s="48"/>
      <c r="T20" s="4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9" t="s">
        <v>30</v>
      </c>
      <c r="C21" s="50">
        <v>4933</v>
      </c>
      <c r="D21" s="50">
        <v>6465</v>
      </c>
      <c r="E21" s="50">
        <v>0</v>
      </c>
      <c r="F21" s="50">
        <v>10375</v>
      </c>
      <c r="G21" s="293">
        <v>11950</v>
      </c>
      <c r="H21" s="296">
        <v>11668</v>
      </c>
      <c r="I21" s="295">
        <v>-2.3598326359832611</v>
      </c>
      <c r="J21" s="52">
        <v>97.640167364016733</v>
      </c>
      <c r="K21" s="52">
        <v>15.180722891566267</v>
      </c>
      <c r="L21" s="38"/>
      <c r="M21" s="47"/>
      <c r="O21" s="48"/>
      <c r="P21" s="48"/>
      <c r="Q21" s="48"/>
      <c r="R21" s="48"/>
      <c r="S21" s="48"/>
      <c r="T21" s="48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9" t="s">
        <v>21</v>
      </c>
      <c r="C22" s="50">
        <v>28904</v>
      </c>
      <c r="D22" s="50">
        <v>9684</v>
      </c>
      <c r="E22" s="50">
        <v>4468</v>
      </c>
      <c r="F22" s="50">
        <v>19784</v>
      </c>
      <c r="G22" s="293">
        <v>31925</v>
      </c>
      <c r="H22" s="296">
        <v>19800</v>
      </c>
      <c r="I22" s="295">
        <v>-37.979639780736093</v>
      </c>
      <c r="J22" s="52">
        <v>62.020360219263907</v>
      </c>
      <c r="K22" s="52">
        <v>61.367771936918714</v>
      </c>
      <c r="L22" s="38"/>
      <c r="M22" s="47"/>
      <c r="O22" s="48"/>
      <c r="P22" s="48"/>
      <c r="Q22" s="48"/>
      <c r="R22" s="48"/>
      <c r="S22" s="48"/>
      <c r="T22" s="48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9" t="s">
        <v>20</v>
      </c>
      <c r="C23" s="50">
        <v>8122</v>
      </c>
      <c r="D23" s="50">
        <v>35226</v>
      </c>
      <c r="E23" s="50">
        <v>7144</v>
      </c>
      <c r="F23" s="50">
        <v>6410</v>
      </c>
      <c r="G23" s="293">
        <v>6778</v>
      </c>
      <c r="H23" s="296">
        <v>7867</v>
      </c>
      <c r="I23" s="295">
        <v>16.066686338152849</v>
      </c>
      <c r="J23" s="52">
        <v>116.06668633815285</v>
      </c>
      <c r="K23" s="52">
        <v>5.7410296411856576</v>
      </c>
      <c r="L23" s="38"/>
      <c r="M23" s="47"/>
      <c r="O23" s="48"/>
      <c r="P23" s="48"/>
      <c r="Q23" s="48"/>
      <c r="R23" s="48"/>
      <c r="S23" s="48"/>
      <c r="T23" s="48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9" t="s">
        <v>19</v>
      </c>
      <c r="C24" s="50">
        <v>9236</v>
      </c>
      <c r="D24" s="50">
        <v>10235</v>
      </c>
      <c r="E24" s="50">
        <v>641</v>
      </c>
      <c r="F24" s="50">
        <v>13220</v>
      </c>
      <c r="G24" s="293">
        <v>5511</v>
      </c>
      <c r="H24" s="296">
        <v>32751</v>
      </c>
      <c r="I24" s="295">
        <v>494.2841589548176</v>
      </c>
      <c r="J24" s="52">
        <v>594.2841589548176</v>
      </c>
      <c r="K24" s="52">
        <v>-58.313161875945532</v>
      </c>
      <c r="L24" s="38"/>
      <c r="M24" s="47"/>
      <c r="O24" s="48"/>
      <c r="P24" s="48"/>
      <c r="Q24" s="48"/>
      <c r="R24" s="48"/>
      <c r="S24" s="48"/>
      <c r="T24" s="48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9" t="s">
        <v>25</v>
      </c>
      <c r="C25" s="50">
        <v>1592</v>
      </c>
      <c r="D25" s="50">
        <v>28078</v>
      </c>
      <c r="E25" s="50">
        <v>3715</v>
      </c>
      <c r="F25" s="50">
        <v>0</v>
      </c>
      <c r="G25" s="293">
        <v>14578</v>
      </c>
      <c r="H25" s="296">
        <v>18612</v>
      </c>
      <c r="I25" s="295">
        <v>27.671834270819051</v>
      </c>
      <c r="J25" s="52">
        <v>127.67183427081905</v>
      </c>
      <c r="K25" s="52" t="s">
        <v>6</v>
      </c>
      <c r="L25" s="38"/>
      <c r="M25" s="47"/>
      <c r="O25" s="48"/>
      <c r="P25" s="48"/>
      <c r="Q25" s="48"/>
      <c r="R25" s="48"/>
      <c r="S25" s="48"/>
      <c r="T25" s="48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9" t="s">
        <v>27</v>
      </c>
      <c r="C26" s="50">
        <v>18326</v>
      </c>
      <c r="D26" s="50">
        <v>2642</v>
      </c>
      <c r="E26" s="50">
        <v>108</v>
      </c>
      <c r="F26" s="50">
        <v>1591</v>
      </c>
      <c r="G26" s="293">
        <v>1771</v>
      </c>
      <c r="H26" s="296">
        <v>13303</v>
      </c>
      <c r="I26" s="295">
        <v>651.15753811405989</v>
      </c>
      <c r="J26" s="52">
        <v>751.15753811405989</v>
      </c>
      <c r="K26" s="52">
        <v>11.313639220615968</v>
      </c>
      <c r="L26" s="38"/>
      <c r="M26" s="47"/>
      <c r="O26" s="48"/>
      <c r="P26" s="48"/>
      <c r="Q26" s="48"/>
      <c r="R26" s="48"/>
      <c r="S26" s="48"/>
      <c r="T26" s="48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9" t="s">
        <v>29</v>
      </c>
      <c r="C27" s="50">
        <v>720</v>
      </c>
      <c r="D27" s="50">
        <v>1323</v>
      </c>
      <c r="E27" s="50">
        <v>0</v>
      </c>
      <c r="F27" s="50">
        <v>778</v>
      </c>
      <c r="G27" s="293">
        <v>313</v>
      </c>
      <c r="H27" s="296">
        <v>1432</v>
      </c>
      <c r="I27" s="295">
        <v>357.50798722044726</v>
      </c>
      <c r="J27" s="52">
        <v>457.50798722044726</v>
      </c>
      <c r="K27" s="52">
        <v>-59.768637532133681</v>
      </c>
      <c r="L27" s="38"/>
      <c r="M27" s="47"/>
      <c r="O27" s="48"/>
      <c r="P27" s="48"/>
      <c r="Q27" s="48"/>
      <c r="R27" s="48"/>
      <c r="S27" s="48"/>
      <c r="T27" s="4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9" t="s">
        <v>15</v>
      </c>
      <c r="C28" s="50">
        <v>520</v>
      </c>
      <c r="D28" s="50">
        <v>13242</v>
      </c>
      <c r="E28" s="50">
        <v>0</v>
      </c>
      <c r="F28" s="50">
        <v>2183</v>
      </c>
      <c r="G28" s="293">
        <v>1014</v>
      </c>
      <c r="H28" s="296">
        <v>2289</v>
      </c>
      <c r="I28" s="295">
        <v>125.73964497041419</v>
      </c>
      <c r="J28" s="52">
        <v>225.73964497041419</v>
      </c>
      <c r="K28" s="52">
        <v>-53.550160329821338</v>
      </c>
      <c r="L28" s="38"/>
      <c r="M28" s="47"/>
      <c r="O28" s="48"/>
      <c r="P28" s="48"/>
      <c r="Q28" s="48"/>
      <c r="R28" s="48"/>
      <c r="S28" s="48"/>
      <c r="T28" s="48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9" t="s">
        <v>14</v>
      </c>
      <c r="C29" s="50">
        <v>1766</v>
      </c>
      <c r="D29" s="50">
        <v>254</v>
      </c>
      <c r="E29" s="50">
        <v>0</v>
      </c>
      <c r="F29" s="50">
        <v>1705</v>
      </c>
      <c r="G29" s="293">
        <v>620</v>
      </c>
      <c r="H29" s="296">
        <v>0</v>
      </c>
      <c r="I29" s="295" t="s">
        <v>6</v>
      </c>
      <c r="J29" s="52" t="s">
        <v>6</v>
      </c>
      <c r="K29" s="52">
        <v>-63.636363636363633</v>
      </c>
      <c r="L29" s="38"/>
      <c r="M29" s="47"/>
      <c r="O29" s="48"/>
      <c r="P29" s="48"/>
      <c r="Q29" s="48"/>
      <c r="R29" s="48"/>
      <c r="S29" s="48"/>
      <c r="T29" s="48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9" t="s">
        <v>22</v>
      </c>
      <c r="C30" s="50">
        <v>5253</v>
      </c>
      <c r="D30" s="50">
        <v>9366</v>
      </c>
      <c r="E30" s="50">
        <v>13411</v>
      </c>
      <c r="F30" s="50">
        <v>2836</v>
      </c>
      <c r="G30" s="293">
        <v>20767</v>
      </c>
      <c r="H30" s="296">
        <v>34549</v>
      </c>
      <c r="I30" s="295">
        <v>66.364905860259071</v>
      </c>
      <c r="J30" s="52">
        <v>166.36490586025906</v>
      </c>
      <c r="K30" s="52">
        <v>632.26375176304657</v>
      </c>
      <c r="L30" s="38"/>
      <c r="M30" s="47"/>
      <c r="O30" s="48"/>
      <c r="P30" s="48"/>
      <c r="Q30" s="48"/>
      <c r="R30" s="48"/>
      <c r="S30" s="48"/>
      <c r="T30" s="4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9" t="s">
        <v>24</v>
      </c>
      <c r="C31" s="50">
        <v>4302</v>
      </c>
      <c r="D31" s="50">
        <v>4856</v>
      </c>
      <c r="E31" s="50">
        <v>3100</v>
      </c>
      <c r="F31" s="50">
        <v>21174</v>
      </c>
      <c r="G31" s="293">
        <v>0</v>
      </c>
      <c r="H31" s="296">
        <v>7991</v>
      </c>
      <c r="I31" s="295" t="s">
        <v>6</v>
      </c>
      <c r="J31" s="52" t="s">
        <v>6</v>
      </c>
      <c r="K31" s="52" t="s">
        <v>6</v>
      </c>
      <c r="L31" s="38"/>
      <c r="M31" s="47"/>
      <c r="O31" s="48"/>
      <c r="P31" s="48"/>
      <c r="Q31" s="48"/>
      <c r="R31" s="48"/>
      <c r="S31" s="48"/>
      <c r="T31" s="48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9" t="s">
        <v>17</v>
      </c>
      <c r="C32" s="50">
        <v>10070</v>
      </c>
      <c r="D32" s="50">
        <v>240</v>
      </c>
      <c r="E32" s="50">
        <v>0</v>
      </c>
      <c r="F32" s="50">
        <v>286</v>
      </c>
      <c r="G32" s="293">
        <v>840</v>
      </c>
      <c r="H32" s="296">
        <v>510</v>
      </c>
      <c r="I32" s="295">
        <v>-39.285714285714292</v>
      </c>
      <c r="J32" s="52">
        <v>60.714285714285708</v>
      </c>
      <c r="K32" s="52">
        <v>193.70629370629371</v>
      </c>
      <c r="L32" s="38"/>
      <c r="M32" s="47"/>
      <c r="O32" s="48"/>
      <c r="P32" s="48"/>
      <c r="Q32" s="48"/>
      <c r="R32" s="48"/>
      <c r="S32" s="48"/>
      <c r="T32" s="48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9" t="s">
        <v>12</v>
      </c>
      <c r="C33" s="50">
        <v>7291</v>
      </c>
      <c r="D33" s="50">
        <v>16049</v>
      </c>
      <c r="E33" s="50">
        <v>26636</v>
      </c>
      <c r="F33" s="50">
        <v>5493</v>
      </c>
      <c r="G33" s="293">
        <v>7113</v>
      </c>
      <c r="H33" s="296">
        <v>15026</v>
      </c>
      <c r="I33" s="295">
        <v>111.24701251230142</v>
      </c>
      <c r="J33" s="52">
        <v>211.24701251230141</v>
      </c>
      <c r="K33" s="52">
        <v>29.492080830147472</v>
      </c>
      <c r="L33" s="38"/>
      <c r="O33" s="48"/>
      <c r="P33" s="48"/>
      <c r="Q33" s="53"/>
      <c r="R33" s="48"/>
      <c r="S33" s="48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9" t="s">
        <v>16</v>
      </c>
      <c r="C34" s="50">
        <v>1455</v>
      </c>
      <c r="D34" s="50">
        <v>7744</v>
      </c>
      <c r="E34" s="50">
        <v>0</v>
      </c>
      <c r="F34" s="50">
        <v>874</v>
      </c>
      <c r="G34" s="293">
        <v>6205</v>
      </c>
      <c r="H34" s="296">
        <v>530</v>
      </c>
      <c r="I34" s="295">
        <v>-91.458501208702657</v>
      </c>
      <c r="J34" s="52">
        <v>8.5414987912973395</v>
      </c>
      <c r="K34" s="52">
        <v>609.95423340961099</v>
      </c>
      <c r="L34" s="38"/>
      <c r="Q34" s="5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55" t="s">
        <v>91</v>
      </c>
      <c r="C35" s="50">
        <v>29463</v>
      </c>
      <c r="D35" s="50">
        <v>74280</v>
      </c>
      <c r="E35" s="50">
        <v>6368</v>
      </c>
      <c r="F35" s="50">
        <v>29687</v>
      </c>
      <c r="G35" s="293">
        <v>9558</v>
      </c>
      <c r="H35" s="296">
        <v>17218</v>
      </c>
      <c r="I35" s="295">
        <v>80.142289181837214</v>
      </c>
      <c r="J35" s="52">
        <v>180.14228918183721</v>
      </c>
      <c r="K35" s="52">
        <v>-67.804089332030856</v>
      </c>
      <c r="L35" s="38"/>
      <c r="M35" s="47"/>
      <c r="O35" s="48"/>
      <c r="P35" s="48"/>
      <c r="Q35" s="48"/>
      <c r="R35" s="48"/>
      <c r="S35" s="48"/>
      <c r="T35" s="48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7"/>
      <c r="C36" s="57"/>
      <c r="D36" s="57"/>
      <c r="E36" s="57"/>
      <c r="F36" s="57"/>
      <c r="G36" s="57"/>
      <c r="H36" s="58"/>
      <c r="I36" s="56"/>
      <c r="J36" s="56"/>
      <c r="K36" s="56"/>
      <c r="L36" s="38"/>
      <c r="Q36" s="5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s="33" customFormat="1" ht="12.75" customHeight="1" x14ac:dyDescent="0.2">
      <c r="A37" s="35"/>
      <c r="B37" s="41" t="s">
        <v>3</v>
      </c>
      <c r="C37" s="59"/>
      <c r="D37" s="60">
        <f>IF(OR(OR(D16=0,C16=0),D16=""),"",(D16/C16-1)*100)</f>
        <v>30.598381689499597</v>
      </c>
      <c r="E37" s="60">
        <f>IF(OR(OR(E16=0,D16=0),E16=""),"",(E16/D16-1)*100)</f>
        <v>-73.543265288336215</v>
      </c>
      <c r="F37" s="60">
        <f>IF(OR(OR(F16=0,E16=0),F16=""),"",(F16/E16-1)*100)</f>
        <v>126.84435127648426</v>
      </c>
      <c r="G37" s="60">
        <f>IF(OR(OR(G16=0,F16=0),G16=""),"",(G16/F16-1)*100)</f>
        <v>-11.572429999075895</v>
      </c>
      <c r="H37" s="291">
        <f>IF(OR(OR(H16=0,G16=0),H16=""),"",(H16/G16-1)*100)</f>
        <v>67.239448815371077</v>
      </c>
      <c r="I37" s="62"/>
      <c r="J37" s="62"/>
      <c r="K37" s="62"/>
      <c r="L37" s="38"/>
      <c r="M37" s="32"/>
      <c r="N37" s="32"/>
      <c r="Q37" s="54"/>
    </row>
    <row r="38" spans="1:38" s="63" customFormat="1" ht="12.75" customHeight="1" x14ac:dyDescent="0.2">
      <c r="A38" s="1"/>
      <c r="C38" s="64"/>
      <c r="D38" s="64"/>
      <c r="E38" s="64"/>
      <c r="F38" s="64"/>
      <c r="G38" s="64"/>
      <c r="H38" s="64"/>
      <c r="I38" s="62"/>
      <c r="J38" s="62"/>
      <c r="K38" s="62"/>
      <c r="L38" s="65"/>
      <c r="M38" s="66"/>
      <c r="N38" s="66"/>
      <c r="O38" s="66"/>
      <c r="P38" s="66"/>
      <c r="Q38" s="67"/>
      <c r="R38" s="67"/>
      <c r="S38" s="67"/>
      <c r="T38" s="67"/>
      <c r="U38" s="67"/>
      <c r="V38" s="68"/>
      <c r="W38" s="68"/>
      <c r="X38" s="69"/>
      <c r="Y38" s="69"/>
      <c r="Z38" s="69"/>
      <c r="AA38" s="69"/>
    </row>
    <row r="39" spans="1:38" s="63" customFormat="1" ht="12.75" customHeight="1" x14ac:dyDescent="0.2">
      <c r="A39" s="1"/>
      <c r="B39" s="44" t="s">
        <v>67</v>
      </c>
      <c r="C39" s="282">
        <f t="shared" ref="C39:H39" si="1">SUM(C40:C51)</f>
        <v>181018</v>
      </c>
      <c r="D39" s="282">
        <f t="shared" si="1"/>
        <v>98384</v>
      </c>
      <c r="E39" s="282">
        <f t="shared" si="1"/>
        <v>24291</v>
      </c>
      <c r="F39" s="282">
        <f t="shared" si="1"/>
        <v>85122</v>
      </c>
      <c r="G39" s="292">
        <f t="shared" si="1"/>
        <v>191874</v>
      </c>
      <c r="H39" s="287">
        <f t="shared" si="1"/>
        <v>203501</v>
      </c>
      <c r="I39" s="294">
        <f t="shared" ref="I39" si="2">IF(OR(OR(H39=0,G39=0),H39=""),"",(H39/G39-1)*100)</f>
        <v>6.0597058486298261</v>
      </c>
      <c r="J39" s="289">
        <f t="shared" ref="J39" si="3">IF(OR(OR(H39=0,G39=0),H39=""),"",H39/G39*100)</f>
        <v>106.05970584862983</v>
      </c>
      <c r="K39" s="289">
        <f t="shared" ref="K39" si="4">IF(OR(OR(F39=0,G39=0),G39=""),"",(G39/F39-1)*100)</f>
        <v>125.41058715725666</v>
      </c>
      <c r="L39" s="65"/>
      <c r="M39" s="66"/>
      <c r="N39" s="66"/>
      <c r="O39" s="66"/>
      <c r="P39" s="66"/>
      <c r="Q39" s="66"/>
      <c r="R39" s="67"/>
      <c r="S39" s="67"/>
      <c r="T39" s="67"/>
      <c r="U39" s="67"/>
      <c r="V39" s="68"/>
      <c r="W39" s="68"/>
      <c r="X39" s="69"/>
      <c r="Y39" s="69"/>
      <c r="Z39" s="69"/>
      <c r="AA39" s="69"/>
    </row>
    <row r="40" spans="1:38" s="63" customFormat="1" ht="12.75" customHeight="1" x14ac:dyDescent="0.2">
      <c r="A40" s="1"/>
      <c r="B40" s="219" t="s">
        <v>55</v>
      </c>
      <c r="C40" s="50">
        <v>6061</v>
      </c>
      <c r="D40" s="50">
        <v>17875</v>
      </c>
      <c r="E40" s="50">
        <v>0</v>
      </c>
      <c r="F40" s="50">
        <v>5820</v>
      </c>
      <c r="G40" s="293">
        <v>5949</v>
      </c>
      <c r="H40" s="296">
        <v>10185</v>
      </c>
      <c r="I40" s="295">
        <v>71.205244578920841</v>
      </c>
      <c r="J40" s="52">
        <v>171.20524457892083</v>
      </c>
      <c r="K40" s="52">
        <v>2.2164948453608169</v>
      </c>
      <c r="L40" s="65"/>
      <c r="M40" s="66"/>
      <c r="N40" s="66"/>
      <c r="O40" s="66"/>
      <c r="P40" s="66"/>
      <c r="Q40" s="67"/>
      <c r="R40" s="67"/>
      <c r="S40" s="67"/>
      <c r="T40" s="67"/>
      <c r="U40" s="67"/>
      <c r="V40" s="68"/>
      <c r="W40" s="68"/>
      <c r="X40" s="69"/>
      <c r="Y40" s="69"/>
      <c r="Z40" s="69"/>
      <c r="AA40" s="69"/>
    </row>
    <row r="41" spans="1:38" s="63" customFormat="1" ht="12.75" customHeight="1" x14ac:dyDescent="0.2">
      <c r="A41" s="1"/>
      <c r="B41" s="219" t="s">
        <v>56</v>
      </c>
      <c r="C41" s="50">
        <v>16914</v>
      </c>
      <c r="D41" s="50">
        <v>7916</v>
      </c>
      <c r="E41" s="50">
        <v>0</v>
      </c>
      <c r="F41" s="50">
        <v>2847</v>
      </c>
      <c r="G41" s="293">
        <v>7687</v>
      </c>
      <c r="H41" s="296">
        <v>10606</v>
      </c>
      <c r="I41" s="295">
        <v>37.973201509041246</v>
      </c>
      <c r="J41" s="52">
        <v>137.97320150904125</v>
      </c>
      <c r="K41" s="52">
        <v>170.0035124692659</v>
      </c>
      <c r="L41" s="65"/>
      <c r="M41" s="66"/>
      <c r="N41" s="66"/>
      <c r="O41" s="66"/>
      <c r="P41" s="66"/>
      <c r="Q41" s="67"/>
      <c r="R41" s="67"/>
      <c r="S41" s="67"/>
      <c r="T41" s="67"/>
      <c r="U41" s="67"/>
      <c r="V41" s="68"/>
      <c r="W41" s="68"/>
      <c r="X41" s="69"/>
      <c r="Y41" s="69"/>
      <c r="Z41" s="69"/>
      <c r="AA41" s="69"/>
    </row>
    <row r="42" spans="1:38" s="63" customFormat="1" ht="12.75" customHeight="1" x14ac:dyDescent="0.2">
      <c r="A42" s="1"/>
      <c r="B42" s="219" t="s">
        <v>57</v>
      </c>
      <c r="C42" s="50">
        <v>30351</v>
      </c>
      <c r="D42" s="50">
        <v>1159</v>
      </c>
      <c r="E42" s="50">
        <v>2285</v>
      </c>
      <c r="F42" s="50">
        <v>2400</v>
      </c>
      <c r="G42" s="293">
        <v>56444</v>
      </c>
      <c r="H42" s="296">
        <v>110076</v>
      </c>
      <c r="I42" s="295">
        <v>95.018071008433139</v>
      </c>
      <c r="J42" s="52">
        <v>195.01807100843314</v>
      </c>
      <c r="K42" s="52">
        <v>2251.8333333333335</v>
      </c>
      <c r="L42" s="65"/>
      <c r="M42" s="66"/>
      <c r="N42" s="66"/>
      <c r="O42" s="66"/>
      <c r="P42" s="66"/>
      <c r="Q42" s="67"/>
      <c r="R42" s="67"/>
      <c r="S42" s="67"/>
      <c r="T42" s="67"/>
      <c r="U42" s="67"/>
      <c r="V42" s="68"/>
      <c r="W42" s="68"/>
      <c r="X42" s="69"/>
      <c r="Y42" s="69"/>
      <c r="Z42" s="69"/>
      <c r="AA42" s="69"/>
    </row>
    <row r="43" spans="1:38" s="63" customFormat="1" ht="12.75" customHeight="1" x14ac:dyDescent="0.2">
      <c r="A43" s="1"/>
      <c r="B43" s="219" t="s">
        <v>58</v>
      </c>
      <c r="C43" s="50">
        <v>1220</v>
      </c>
      <c r="D43" s="50">
        <v>1066</v>
      </c>
      <c r="E43" s="50">
        <v>667</v>
      </c>
      <c r="F43" s="50">
        <v>6947</v>
      </c>
      <c r="G43" s="293">
        <v>334</v>
      </c>
      <c r="H43" s="296">
        <v>2720</v>
      </c>
      <c r="I43" s="295">
        <v>714.37125748503001</v>
      </c>
      <c r="J43" s="52">
        <v>814.37125748503001</v>
      </c>
      <c r="K43" s="52">
        <v>-95.192169281704338</v>
      </c>
      <c r="L43" s="65"/>
      <c r="M43" s="66"/>
      <c r="N43" s="66"/>
      <c r="O43" s="66"/>
      <c r="P43" s="66"/>
      <c r="Q43" s="67"/>
      <c r="R43" s="67"/>
      <c r="S43" s="67"/>
      <c r="T43" s="67"/>
      <c r="U43" s="67"/>
      <c r="V43" s="68"/>
      <c r="W43" s="68"/>
      <c r="X43" s="69"/>
      <c r="Y43" s="69"/>
      <c r="Z43" s="69"/>
      <c r="AA43" s="69"/>
    </row>
    <row r="44" spans="1:38" s="63" customFormat="1" ht="12.75" customHeight="1" x14ac:dyDescent="0.2">
      <c r="A44" s="1"/>
      <c r="B44" s="219" t="s">
        <v>59</v>
      </c>
      <c r="C44" s="50">
        <v>5176</v>
      </c>
      <c r="D44" s="50">
        <v>19972</v>
      </c>
      <c r="E44" s="50">
        <v>17142</v>
      </c>
      <c r="F44" s="50">
        <v>27938</v>
      </c>
      <c r="G44" s="293">
        <v>33605</v>
      </c>
      <c r="H44" s="296">
        <v>28890</v>
      </c>
      <c r="I44" s="295">
        <v>-14.03065020086297</v>
      </c>
      <c r="J44" s="52">
        <v>85.969349799137035</v>
      </c>
      <c r="K44" s="52">
        <v>20.284200730188285</v>
      </c>
      <c r="L44" s="65"/>
      <c r="M44" s="66"/>
      <c r="N44" s="66"/>
      <c r="O44" s="66"/>
      <c r="P44" s="66"/>
      <c r="Q44" s="67"/>
      <c r="R44" s="67"/>
      <c r="S44" s="67"/>
      <c r="T44" s="67"/>
      <c r="U44" s="67"/>
      <c r="V44" s="68"/>
      <c r="W44" s="68"/>
      <c r="X44" s="69"/>
      <c r="Y44" s="69"/>
      <c r="Z44" s="69"/>
      <c r="AA44" s="69"/>
    </row>
    <row r="45" spans="1:38" s="63" customFormat="1" ht="12.75" customHeight="1" x14ac:dyDescent="0.2">
      <c r="A45" s="1"/>
      <c r="B45" s="219" t="s">
        <v>60</v>
      </c>
      <c r="C45" s="50">
        <v>82072</v>
      </c>
      <c r="D45" s="50">
        <v>786</v>
      </c>
      <c r="E45" s="50">
        <v>409</v>
      </c>
      <c r="F45" s="50">
        <v>3007</v>
      </c>
      <c r="G45" s="293">
        <v>2543</v>
      </c>
      <c r="H45" s="296">
        <v>1485</v>
      </c>
      <c r="I45" s="295">
        <v>-41.60440424695242</v>
      </c>
      <c r="J45" s="52">
        <v>58.39559575304758</v>
      </c>
      <c r="K45" s="52">
        <v>-15.430661789158629</v>
      </c>
      <c r="L45" s="65"/>
      <c r="M45" s="66"/>
      <c r="N45" s="66"/>
      <c r="O45" s="66"/>
      <c r="P45" s="66"/>
      <c r="Q45" s="67"/>
      <c r="R45" s="67"/>
      <c r="S45" s="67"/>
      <c r="T45" s="67"/>
      <c r="U45" s="67"/>
      <c r="V45" s="68"/>
      <c r="W45" s="68"/>
      <c r="X45" s="69"/>
      <c r="Y45" s="69"/>
      <c r="Z45" s="69"/>
      <c r="AA45" s="69"/>
    </row>
    <row r="46" spans="1:38" s="63" customFormat="1" ht="12.75" customHeight="1" x14ac:dyDescent="0.2">
      <c r="A46" s="1"/>
      <c r="B46" s="219" t="s">
        <v>61</v>
      </c>
      <c r="C46" s="50">
        <v>878</v>
      </c>
      <c r="D46" s="50">
        <v>0</v>
      </c>
      <c r="E46" s="50">
        <v>0</v>
      </c>
      <c r="F46" s="50">
        <v>1800</v>
      </c>
      <c r="G46" s="293">
        <v>398</v>
      </c>
      <c r="H46" s="296">
        <v>0</v>
      </c>
      <c r="I46" s="295" t="s">
        <v>6</v>
      </c>
      <c r="J46" s="52" t="s">
        <v>6</v>
      </c>
      <c r="K46" s="52">
        <v>-77.888888888888886</v>
      </c>
      <c r="L46" s="65"/>
      <c r="M46" s="66"/>
      <c r="N46" s="66"/>
      <c r="O46" s="66"/>
      <c r="P46" s="66"/>
      <c r="Q46" s="67"/>
      <c r="R46" s="67"/>
      <c r="S46" s="67"/>
      <c r="T46" s="67"/>
      <c r="U46" s="67"/>
      <c r="V46" s="68"/>
      <c r="W46" s="68"/>
      <c r="X46" s="69"/>
      <c r="Y46" s="69"/>
      <c r="Z46" s="69"/>
      <c r="AA46" s="69"/>
    </row>
    <row r="47" spans="1:38" s="63" customFormat="1" ht="12.75" customHeight="1" x14ac:dyDescent="0.2">
      <c r="A47" s="1"/>
      <c r="B47" s="219" t="s">
        <v>62</v>
      </c>
      <c r="C47" s="50">
        <v>6584</v>
      </c>
      <c r="D47" s="50">
        <v>2052</v>
      </c>
      <c r="E47" s="50">
        <v>0</v>
      </c>
      <c r="F47" s="50">
        <v>6079</v>
      </c>
      <c r="G47" s="293">
        <v>5567</v>
      </c>
      <c r="H47" s="296">
        <v>28301</v>
      </c>
      <c r="I47" s="295">
        <v>408.37075624214123</v>
      </c>
      <c r="J47" s="52">
        <v>508.37075624214123</v>
      </c>
      <c r="K47" s="52">
        <v>-8.422437900970559</v>
      </c>
      <c r="L47" s="65"/>
      <c r="M47" s="66"/>
      <c r="N47" s="66"/>
      <c r="O47" s="66"/>
      <c r="P47" s="66"/>
      <c r="Q47" s="67"/>
      <c r="R47" s="67"/>
      <c r="S47" s="67"/>
      <c r="T47" s="67"/>
      <c r="U47" s="67"/>
      <c r="V47" s="68"/>
      <c r="W47" s="68"/>
      <c r="X47" s="69"/>
      <c r="Y47" s="69"/>
      <c r="Z47" s="69"/>
      <c r="AA47" s="69"/>
    </row>
    <row r="48" spans="1:38" s="63" customFormat="1" ht="12.75" customHeight="1" x14ac:dyDescent="0.2">
      <c r="A48" s="1"/>
      <c r="B48" s="219" t="s">
        <v>63</v>
      </c>
      <c r="C48" s="50">
        <v>12079</v>
      </c>
      <c r="D48" s="50">
        <v>26996</v>
      </c>
      <c r="E48" s="50">
        <v>632</v>
      </c>
      <c r="F48" s="50">
        <v>6102</v>
      </c>
      <c r="G48" s="293">
        <v>20795</v>
      </c>
      <c r="H48" s="296">
        <v>2525</v>
      </c>
      <c r="I48" s="295">
        <v>-87.857658090887242</v>
      </c>
      <c r="J48" s="52">
        <v>12.142341909112767</v>
      </c>
      <c r="K48" s="52">
        <v>240.78990494919697</v>
      </c>
      <c r="L48" s="65"/>
      <c r="M48" s="66"/>
      <c r="N48" s="66"/>
      <c r="O48" s="66"/>
      <c r="P48" s="66"/>
      <c r="Q48" s="67"/>
      <c r="R48" s="67"/>
      <c r="S48" s="67"/>
      <c r="T48" s="67"/>
      <c r="U48" s="67"/>
      <c r="V48" s="68"/>
      <c r="W48" s="68"/>
      <c r="X48" s="69"/>
      <c r="Y48" s="69"/>
      <c r="Z48" s="69"/>
      <c r="AA48" s="69"/>
    </row>
    <row r="49" spans="1:27" s="63" customFormat="1" ht="12.75" customHeight="1" x14ac:dyDescent="0.2">
      <c r="A49" s="1"/>
      <c r="B49" s="219" t="s">
        <v>64</v>
      </c>
      <c r="C49" s="50">
        <v>17924</v>
      </c>
      <c r="D49" s="50">
        <v>4441</v>
      </c>
      <c r="E49" s="50">
        <v>3156</v>
      </c>
      <c r="F49" s="50">
        <v>17625</v>
      </c>
      <c r="G49" s="293">
        <v>50893</v>
      </c>
      <c r="H49" s="296">
        <v>5568</v>
      </c>
      <c r="I49" s="295">
        <v>-89.059399131511213</v>
      </c>
      <c r="J49" s="52">
        <v>10.94060086848879</v>
      </c>
      <c r="K49" s="52">
        <v>188.75460992907799</v>
      </c>
      <c r="L49" s="65"/>
      <c r="M49" s="66"/>
      <c r="N49" s="66"/>
      <c r="O49" s="66"/>
      <c r="P49" s="66"/>
      <c r="Q49" s="66"/>
      <c r="R49" s="67"/>
      <c r="S49" s="67"/>
      <c r="T49" s="67"/>
      <c r="U49" s="67"/>
      <c r="V49" s="68"/>
      <c r="W49" s="68"/>
      <c r="X49" s="69"/>
      <c r="Y49" s="69"/>
      <c r="Z49" s="69"/>
      <c r="AA49" s="69"/>
    </row>
    <row r="50" spans="1:27" s="63" customFormat="1" ht="12.75" customHeight="1" x14ac:dyDescent="0.2">
      <c r="A50" s="1"/>
      <c r="B50" s="219" t="s">
        <v>65</v>
      </c>
      <c r="C50" s="50">
        <v>478</v>
      </c>
      <c r="D50" s="50">
        <v>0</v>
      </c>
      <c r="E50" s="50">
        <v>0</v>
      </c>
      <c r="F50" s="50">
        <v>0</v>
      </c>
      <c r="G50" s="293">
        <v>1780</v>
      </c>
      <c r="H50" s="296">
        <v>0</v>
      </c>
      <c r="I50" s="295" t="s">
        <v>6</v>
      </c>
      <c r="J50" s="52" t="s">
        <v>6</v>
      </c>
      <c r="K50" s="52" t="s">
        <v>6</v>
      </c>
      <c r="L50" s="65"/>
      <c r="M50" s="66"/>
      <c r="N50" s="66"/>
      <c r="O50" s="66"/>
      <c r="P50" s="66"/>
      <c r="Q50" s="66"/>
      <c r="R50" s="67"/>
      <c r="S50" s="67"/>
      <c r="T50" s="67"/>
      <c r="U50" s="67"/>
      <c r="V50" s="68"/>
      <c r="W50" s="68"/>
      <c r="X50" s="69"/>
      <c r="Y50" s="69"/>
      <c r="Z50" s="69"/>
      <c r="AA50" s="69"/>
    </row>
    <row r="51" spans="1:27" s="63" customFormat="1" ht="12.75" customHeight="1" x14ac:dyDescent="0.2">
      <c r="A51" s="1"/>
      <c r="B51" s="219" t="s">
        <v>66</v>
      </c>
      <c r="C51" s="50">
        <v>1281</v>
      </c>
      <c r="D51" s="50">
        <v>16121</v>
      </c>
      <c r="E51" s="50">
        <v>0</v>
      </c>
      <c r="F51" s="50">
        <v>4557</v>
      </c>
      <c r="G51" s="293">
        <v>5879</v>
      </c>
      <c r="H51" s="296">
        <v>3145</v>
      </c>
      <c r="I51" s="295">
        <v>-46.504507569314512</v>
      </c>
      <c r="J51" s="52">
        <v>53.495492430685488</v>
      </c>
      <c r="K51" s="52">
        <v>29.010313802940523</v>
      </c>
      <c r="L51" s="65"/>
      <c r="M51" s="66"/>
      <c r="N51" s="66"/>
      <c r="O51" s="66"/>
      <c r="P51" s="66"/>
      <c r="Q51" s="66"/>
      <c r="R51" s="67"/>
      <c r="S51" s="67"/>
      <c r="T51" s="67"/>
      <c r="U51" s="67"/>
      <c r="V51" s="68"/>
      <c r="W51" s="68"/>
      <c r="X51" s="69"/>
      <c r="Y51" s="69"/>
      <c r="Z51" s="69"/>
      <c r="AA51" s="69"/>
    </row>
    <row r="52" spans="1:27" s="63" customFormat="1" ht="12.75" customHeight="1" x14ac:dyDescent="0.25">
      <c r="A52" s="1"/>
      <c r="C52" s="70"/>
      <c r="D52" s="70"/>
      <c r="E52" s="70"/>
      <c r="F52" s="71"/>
      <c r="G52" s="71"/>
      <c r="H52" s="71"/>
      <c r="I52" s="72"/>
      <c r="J52" s="72"/>
      <c r="L52" s="65"/>
      <c r="M52" s="66"/>
      <c r="N52" s="66"/>
      <c r="O52" s="66"/>
      <c r="P52" s="66"/>
      <c r="Q52" s="66"/>
      <c r="R52" s="67"/>
      <c r="S52" s="67"/>
      <c r="T52" s="67"/>
      <c r="U52" s="67"/>
      <c r="V52" s="68"/>
      <c r="W52" s="68"/>
      <c r="X52" s="69"/>
      <c r="Y52" s="69"/>
      <c r="Z52" s="69"/>
      <c r="AA52" s="69"/>
    </row>
    <row r="53" spans="1:27" s="63" customFormat="1" ht="12.75" customHeight="1" x14ac:dyDescent="0.2">
      <c r="A53" s="1"/>
      <c r="B53" s="41" t="s">
        <v>3</v>
      </c>
      <c r="C53" s="73"/>
      <c r="D53" s="60">
        <f>IF(OR(OR(D39=0,C39=0),D39=""),"",(D39/C39-1)*100)</f>
        <v>-45.6496039067938</v>
      </c>
      <c r="E53" s="60">
        <f>IF(OR(OR(E39=0,D39=0),E39=""),"",(E39/D39-1)*100)</f>
        <v>-75.310009757684185</v>
      </c>
      <c r="F53" s="60">
        <f>IF(OR(OR(F39=0,E39=0),F39=""),"",(F39/E39-1)*100)</f>
        <v>250.42608373471657</v>
      </c>
      <c r="G53" s="60">
        <f>IF(OR(OR(G39=0,F39=0),G39=""),"",(G39/F39-1)*100)</f>
        <v>125.41058715725666</v>
      </c>
      <c r="H53" s="297">
        <f>IF(OR(OR(H39=0,G39=0),H39=""),"",(H39/G39-1)*100)</f>
        <v>6.0597058486298261</v>
      </c>
      <c r="I53" s="72"/>
      <c r="J53" s="72"/>
      <c r="L53" s="65"/>
      <c r="M53" s="66"/>
      <c r="N53" s="66"/>
      <c r="O53" s="66"/>
      <c r="P53" s="66"/>
      <c r="Q53" s="66"/>
      <c r="R53" s="67"/>
      <c r="S53" s="67"/>
      <c r="T53" s="67"/>
      <c r="U53" s="67"/>
      <c r="V53" s="68"/>
      <c r="W53" s="68"/>
      <c r="X53" s="69"/>
      <c r="Y53" s="69"/>
      <c r="Z53" s="69"/>
      <c r="AA53" s="69"/>
    </row>
    <row r="54" spans="1:27" s="63" customFormat="1" ht="15.75" customHeight="1" x14ac:dyDescent="0.25">
      <c r="A54" s="1"/>
      <c r="C54" s="70"/>
      <c r="D54" s="70"/>
      <c r="E54" s="70"/>
      <c r="F54" s="71"/>
      <c r="G54" s="71"/>
      <c r="H54" s="71"/>
      <c r="I54" s="72"/>
      <c r="J54" s="72"/>
      <c r="L54" s="65"/>
      <c r="M54" s="66"/>
      <c r="N54" s="66"/>
      <c r="O54" s="66"/>
      <c r="P54" s="66"/>
      <c r="Q54" s="66"/>
      <c r="R54" s="67"/>
      <c r="S54" s="67"/>
      <c r="T54" s="67"/>
      <c r="U54" s="67"/>
      <c r="V54" s="68"/>
      <c r="W54" s="68"/>
      <c r="X54" s="69"/>
      <c r="Y54" s="69"/>
      <c r="Z54" s="69"/>
      <c r="AA54" s="69"/>
    </row>
    <row r="55" spans="1:27" s="63" customFormat="1" ht="15.75" customHeight="1" x14ac:dyDescent="0.25">
      <c r="A55" s="1"/>
      <c r="C55" s="70"/>
      <c r="D55" s="70"/>
      <c r="E55" s="70"/>
      <c r="F55" s="71"/>
      <c r="G55" s="71"/>
      <c r="H55" s="71"/>
      <c r="I55" s="72"/>
      <c r="J55" s="72"/>
      <c r="L55" s="65"/>
      <c r="M55" s="66"/>
      <c r="N55" s="66"/>
      <c r="O55" s="66"/>
      <c r="P55" s="66"/>
      <c r="Q55" s="66"/>
      <c r="R55" s="67"/>
      <c r="S55" s="67"/>
      <c r="T55" s="67"/>
      <c r="U55" s="67"/>
      <c r="V55" s="68"/>
      <c r="W55" s="68"/>
      <c r="X55" s="69"/>
      <c r="Y55" s="69"/>
      <c r="Z55" s="69"/>
      <c r="AA55" s="69"/>
    </row>
    <row r="56" spans="1:27" s="63" customFormat="1" x14ac:dyDescent="0.25">
      <c r="A56" s="251" t="s">
        <v>181</v>
      </c>
      <c r="C56" s="70"/>
      <c r="D56" s="70"/>
      <c r="E56" s="70"/>
      <c r="F56" s="71"/>
      <c r="G56" s="71"/>
      <c r="H56" s="71"/>
      <c r="I56" s="72"/>
      <c r="J56" s="72"/>
      <c r="L56" s="181"/>
    </row>
    <row r="57" spans="1:27" s="63" customFormat="1" x14ac:dyDescent="0.25">
      <c r="A57" s="251" t="s">
        <v>218</v>
      </c>
      <c r="B57" s="264"/>
      <c r="C57" s="70"/>
      <c r="D57" s="70"/>
      <c r="E57" s="70"/>
      <c r="F57" s="71"/>
      <c r="G57" s="71"/>
      <c r="H57" s="71"/>
      <c r="I57" s="72"/>
      <c r="J57" s="72"/>
      <c r="L57" s="65"/>
      <c r="M57" s="66"/>
      <c r="N57" s="66"/>
      <c r="O57" s="66"/>
      <c r="P57" s="66"/>
      <c r="Q57" s="66"/>
      <c r="R57" s="67"/>
      <c r="S57" s="67"/>
      <c r="T57" s="67"/>
      <c r="U57" s="67"/>
      <c r="V57" s="68"/>
      <c r="W57" s="68"/>
      <c r="X57" s="69"/>
      <c r="Y57" s="69"/>
      <c r="Z57" s="69"/>
      <c r="AA57" s="69"/>
    </row>
    <row r="58" spans="1:27" s="63" customFormat="1" x14ac:dyDescent="0.25">
      <c r="A58" s="402" t="s">
        <v>199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65"/>
      <c r="M58" s="66"/>
      <c r="N58" s="66"/>
      <c r="O58" s="66"/>
      <c r="P58" s="66"/>
      <c r="Q58" s="66"/>
      <c r="R58" s="67"/>
      <c r="S58" s="67"/>
      <c r="T58" s="67"/>
      <c r="U58" s="67"/>
      <c r="V58" s="68"/>
      <c r="W58" s="68"/>
      <c r="X58" s="69"/>
      <c r="Y58" s="69"/>
      <c r="Z58" s="69"/>
      <c r="AA58" s="69"/>
    </row>
    <row r="59" spans="1:27" s="63" customFormat="1" ht="20.25" customHeight="1" x14ac:dyDescent="0.25">
      <c r="A59" s="402" t="s">
        <v>200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65"/>
    </row>
    <row r="60" spans="1:27" s="66" customFormat="1" x14ac:dyDescent="0.25">
      <c r="A60" s="252" t="s">
        <v>182</v>
      </c>
      <c r="B60" s="75"/>
      <c r="C60" s="75"/>
      <c r="D60" s="75"/>
      <c r="E60" s="75"/>
      <c r="F60" s="76"/>
      <c r="G60" s="76"/>
      <c r="H60" s="76"/>
      <c r="I60" s="77"/>
      <c r="J60" s="77"/>
      <c r="K60" s="78"/>
      <c r="L60" s="79"/>
    </row>
    <row r="61" spans="1:27" s="63" customFormat="1" x14ac:dyDescent="0.25">
      <c r="A61" s="80"/>
      <c r="C61" s="70"/>
      <c r="D61" s="70"/>
      <c r="E61" s="70"/>
      <c r="F61" s="71"/>
      <c r="G61" s="71"/>
      <c r="H61" s="71"/>
      <c r="I61" s="72"/>
      <c r="J61" s="72"/>
    </row>
    <row r="62" spans="1:27" s="63" customFormat="1" x14ac:dyDescent="0.25">
      <c r="A62" s="80"/>
      <c r="B62" s="81"/>
      <c r="C62" s="81"/>
      <c r="D62" s="81"/>
      <c r="E62" s="81"/>
      <c r="F62" s="81"/>
      <c r="G62" s="81"/>
    </row>
    <row r="63" spans="1:27" s="63" customFormat="1" x14ac:dyDescent="0.25">
      <c r="B63" s="81"/>
      <c r="C63" s="82"/>
      <c r="D63" s="81"/>
      <c r="E63" s="81"/>
      <c r="F63" s="81"/>
      <c r="G63" s="81"/>
    </row>
    <row r="64" spans="1:27" s="63" customFormat="1" x14ac:dyDescent="0.25">
      <c r="B64" s="81"/>
      <c r="C64" s="82"/>
    </row>
    <row r="65" spans="1:12" s="63" customFormat="1" x14ac:dyDescent="0.25">
      <c r="B65" s="81"/>
      <c r="C65" s="82"/>
    </row>
    <row r="66" spans="1:12" s="63" customFormat="1" x14ac:dyDescent="0.25">
      <c r="B66" s="81"/>
      <c r="C66" s="82"/>
      <c r="D66" s="81"/>
      <c r="E66" s="81"/>
      <c r="F66" s="81"/>
      <c r="G66" s="81"/>
      <c r="H66" s="81"/>
    </row>
    <row r="67" spans="1:12" s="3" customFormat="1" x14ac:dyDescent="0.2">
      <c r="A67" s="63"/>
      <c r="B67" s="81"/>
      <c r="C67" s="82"/>
      <c r="D67" s="81"/>
      <c r="E67" s="81"/>
      <c r="F67" s="81"/>
      <c r="G67" s="81"/>
      <c r="H67" s="81"/>
      <c r="I67" s="63"/>
      <c r="J67" s="63"/>
      <c r="K67" s="63"/>
      <c r="L67" s="63"/>
    </row>
    <row r="68" spans="1:12" s="3" customFormat="1" x14ac:dyDescent="0.2">
      <c r="B68" s="81"/>
      <c r="C68" s="82"/>
      <c r="D68" s="83"/>
    </row>
    <row r="69" spans="1:12" s="3" customFormat="1" x14ac:dyDescent="0.2">
      <c r="B69" s="81"/>
      <c r="C69" s="82"/>
      <c r="D69" s="83"/>
    </row>
    <row r="70" spans="1:12" s="3" customFormat="1" x14ac:dyDescent="0.2">
      <c r="B70" s="81"/>
      <c r="C70" s="82"/>
      <c r="D70" s="83"/>
    </row>
    <row r="71" spans="1:12" s="3" customFormat="1" x14ac:dyDescent="0.2">
      <c r="B71" s="81"/>
      <c r="C71" s="82"/>
      <c r="D71" s="83"/>
    </row>
    <row r="72" spans="1:12" s="3" customFormat="1" x14ac:dyDescent="0.2">
      <c r="B72" s="81"/>
      <c r="C72" s="82"/>
      <c r="D72" s="83"/>
    </row>
    <row r="73" spans="1:12" s="3" customFormat="1" x14ac:dyDescent="0.2">
      <c r="B73" s="81"/>
      <c r="C73" s="82"/>
      <c r="D73" s="83"/>
    </row>
    <row r="74" spans="1:12" s="3" customFormat="1" x14ac:dyDescent="0.2">
      <c r="B74" s="81"/>
      <c r="C74" s="82"/>
      <c r="D74" s="83"/>
    </row>
    <row r="75" spans="1:12" s="3" customFormat="1" x14ac:dyDescent="0.2">
      <c r="B75" s="81"/>
      <c r="C75" s="82"/>
      <c r="D75" s="83"/>
      <c r="E75" s="84"/>
    </row>
    <row r="76" spans="1:12" s="3" customFormat="1" x14ac:dyDescent="0.2">
      <c r="B76" s="81"/>
      <c r="C76" s="82"/>
      <c r="D76" s="83"/>
      <c r="E76" s="84"/>
    </row>
    <row r="77" spans="1:12" s="3" customFormat="1" x14ac:dyDescent="0.2">
      <c r="B77" s="81"/>
      <c r="C77" s="82"/>
      <c r="D77" s="83"/>
      <c r="E77" s="84"/>
    </row>
    <row r="78" spans="1:12" s="3" customFormat="1" x14ac:dyDescent="0.2">
      <c r="B78" s="81"/>
      <c r="C78" s="82"/>
      <c r="D78" s="83"/>
      <c r="E78" s="84"/>
    </row>
    <row r="79" spans="1:12" s="3" customFormat="1" x14ac:dyDescent="0.2">
      <c r="B79" s="81"/>
      <c r="C79" s="82"/>
      <c r="D79" s="83"/>
      <c r="E79" s="84"/>
    </row>
    <row r="80" spans="1:12" s="3" customFormat="1" x14ac:dyDescent="0.2">
      <c r="B80" s="81"/>
      <c r="C80" s="82"/>
      <c r="D80" s="83"/>
      <c r="E80" s="84"/>
    </row>
    <row r="81" spans="2:5" s="3" customFormat="1" x14ac:dyDescent="0.2">
      <c r="B81" s="81"/>
      <c r="C81" s="82"/>
      <c r="D81" s="83"/>
      <c r="E81" s="84"/>
    </row>
    <row r="82" spans="2:5" s="3" customFormat="1" x14ac:dyDescent="0.2">
      <c r="B82" s="81"/>
      <c r="C82" s="82"/>
      <c r="D82" s="83"/>
      <c r="E82" s="84"/>
    </row>
    <row r="83" spans="2:5" s="3" customFormat="1" x14ac:dyDescent="0.2">
      <c r="B83" s="85"/>
      <c r="C83" s="86"/>
      <c r="D83" s="83"/>
      <c r="E83" s="84"/>
    </row>
    <row r="84" spans="2:5" s="3" customFormat="1" x14ac:dyDescent="0.2">
      <c r="B84" s="85"/>
      <c r="C84" s="86"/>
      <c r="D84" s="83"/>
      <c r="E84" s="84"/>
    </row>
    <row r="85" spans="2:5" s="3" customFormat="1" x14ac:dyDescent="0.2">
      <c r="B85" s="85"/>
      <c r="C85" s="86"/>
      <c r="D85" s="83"/>
      <c r="E85" s="84"/>
    </row>
    <row r="86" spans="2:5" s="3" customFormat="1" x14ac:dyDescent="0.2">
      <c r="B86" s="85"/>
      <c r="C86" s="86"/>
      <c r="D86" s="83"/>
      <c r="E86" s="84"/>
    </row>
    <row r="87" spans="2:5" s="3" customFormat="1" x14ac:dyDescent="0.2">
      <c r="B87" s="85"/>
      <c r="C87" s="86"/>
      <c r="D87" s="83"/>
      <c r="E87" s="84"/>
    </row>
    <row r="88" spans="2:5" s="3" customFormat="1" x14ac:dyDescent="0.2">
      <c r="B88" s="85"/>
      <c r="C88" s="86"/>
      <c r="D88" s="83"/>
      <c r="E88" s="84"/>
    </row>
    <row r="89" spans="2:5" s="3" customFormat="1" x14ac:dyDescent="0.2">
      <c r="B89" s="85"/>
      <c r="C89" s="86"/>
      <c r="D89" s="83"/>
      <c r="E89" s="84"/>
    </row>
    <row r="90" spans="2:5" s="3" customFormat="1" x14ac:dyDescent="0.2">
      <c r="B90" s="85"/>
      <c r="C90" s="86"/>
      <c r="D90" s="83"/>
      <c r="E90" s="84"/>
    </row>
    <row r="91" spans="2:5" s="3" customFormat="1" x14ac:dyDescent="0.2">
      <c r="B91" s="85"/>
      <c r="C91" s="86"/>
      <c r="D91" s="83"/>
      <c r="E91" s="84"/>
    </row>
    <row r="92" spans="2:5" s="3" customFormat="1" x14ac:dyDescent="0.2">
      <c r="B92" s="85"/>
      <c r="C92" s="86"/>
      <c r="D92" s="83"/>
      <c r="E92" s="84"/>
    </row>
    <row r="93" spans="2:5" s="3" customFormat="1" x14ac:dyDescent="0.2">
      <c r="B93" s="83"/>
      <c r="C93" s="86"/>
      <c r="D93" s="83"/>
      <c r="E93" s="84"/>
    </row>
    <row r="94" spans="2:5" s="3" customFormat="1" x14ac:dyDescent="0.2">
      <c r="B94" s="83"/>
      <c r="C94" s="86"/>
      <c r="D94" s="83"/>
      <c r="E94" s="84"/>
    </row>
    <row r="95" spans="2:5" s="3" customFormat="1" x14ac:dyDescent="0.2">
      <c r="B95" s="83"/>
      <c r="C95" s="86"/>
      <c r="D95" s="83"/>
      <c r="E95" s="84"/>
    </row>
    <row r="96" spans="2:5" s="3" customFormat="1" x14ac:dyDescent="0.2">
      <c r="B96" s="87"/>
      <c r="D96" s="88"/>
      <c r="E96" s="84"/>
    </row>
    <row r="97" spans="2:5" s="3" customFormat="1" x14ac:dyDescent="0.2">
      <c r="B97" s="87"/>
      <c r="D97" s="88"/>
      <c r="E97" s="84"/>
    </row>
    <row r="98" spans="2:5" s="33" customFormat="1" x14ac:dyDescent="0.2">
      <c r="B98" s="48"/>
      <c r="D98" s="89"/>
      <c r="E98" s="90"/>
    </row>
    <row r="99" spans="2:5" s="33" customFormat="1" x14ac:dyDescent="0.2">
      <c r="B99" s="48"/>
      <c r="D99" s="89"/>
      <c r="E99" s="90"/>
    </row>
    <row r="100" spans="2:5" s="33" customFormat="1" x14ac:dyDescent="0.2">
      <c r="B100" s="48"/>
      <c r="D100" s="89"/>
      <c r="E100" s="90"/>
    </row>
    <row r="101" spans="2:5" s="33" customFormat="1" x14ac:dyDescent="0.2">
      <c r="B101" s="48"/>
      <c r="D101" s="89"/>
      <c r="E101" s="90"/>
    </row>
    <row r="102" spans="2:5" s="33" customFormat="1" x14ac:dyDescent="0.2">
      <c r="B102" s="48"/>
      <c r="D102" s="89"/>
      <c r="E102" s="90"/>
    </row>
    <row r="103" spans="2:5" s="33" customFormat="1" x14ac:dyDescent="0.2">
      <c r="B103" s="48"/>
      <c r="D103" s="89"/>
      <c r="E103" s="90"/>
    </row>
    <row r="104" spans="2:5" s="33" customFormat="1" x14ac:dyDescent="0.2">
      <c r="B104" s="48"/>
      <c r="D104" s="89"/>
      <c r="E104" s="90"/>
    </row>
    <row r="105" spans="2:5" s="33" customFormat="1" x14ac:dyDescent="0.2">
      <c r="B105" s="48"/>
      <c r="D105" s="89"/>
      <c r="E105" s="90"/>
    </row>
    <row r="106" spans="2:5" s="33" customFormat="1" x14ac:dyDescent="0.2">
      <c r="B106" s="48"/>
      <c r="D106" s="89"/>
      <c r="E106" s="90"/>
    </row>
    <row r="107" spans="2:5" s="33" customFormat="1" x14ac:dyDescent="0.2">
      <c r="B107" s="48"/>
      <c r="D107" s="89"/>
      <c r="E107" s="90"/>
    </row>
    <row r="108" spans="2:5" s="33" customFormat="1" x14ac:dyDescent="0.2">
      <c r="B108" s="48"/>
      <c r="D108" s="89"/>
      <c r="E108" s="90"/>
    </row>
    <row r="109" spans="2:5" s="33" customFormat="1" x14ac:dyDescent="0.2">
      <c r="B109" s="48"/>
      <c r="D109" s="89"/>
      <c r="E109" s="90"/>
    </row>
    <row r="110" spans="2:5" s="33" customFormat="1" x14ac:dyDescent="0.2">
      <c r="B110" s="48"/>
      <c r="D110" s="89"/>
      <c r="E110" s="90"/>
    </row>
    <row r="111" spans="2:5" s="33" customFormat="1" x14ac:dyDescent="0.2">
      <c r="B111" s="48"/>
      <c r="D111" s="89"/>
      <c r="E111" s="90"/>
    </row>
    <row r="112" spans="2:5" s="33" customFormat="1" x14ac:dyDescent="0.2">
      <c r="B112" s="48"/>
      <c r="D112" s="89"/>
      <c r="E112" s="90"/>
    </row>
    <row r="113" spans="2:5" s="33" customFormat="1" x14ac:dyDescent="0.2">
      <c r="B113" s="48"/>
      <c r="D113" s="89"/>
      <c r="E113" s="90"/>
    </row>
    <row r="114" spans="2:5" s="33" customFormat="1" x14ac:dyDescent="0.2">
      <c r="B114" s="48"/>
      <c r="D114" s="89"/>
      <c r="E114" s="90"/>
    </row>
    <row r="115" spans="2:5" s="33" customFormat="1" x14ac:dyDescent="0.2">
      <c r="B115" s="48"/>
      <c r="D115" s="89"/>
      <c r="E115" s="90"/>
    </row>
    <row r="116" spans="2:5" s="33" customFormat="1" x14ac:dyDescent="0.2">
      <c r="B116" s="48"/>
      <c r="D116" s="89"/>
      <c r="E116" s="90"/>
    </row>
    <row r="117" spans="2:5" s="33" customFormat="1" x14ac:dyDescent="0.2">
      <c r="B117" s="48"/>
      <c r="D117" s="89"/>
      <c r="E117" s="90"/>
    </row>
    <row r="118" spans="2:5" s="33" customFormat="1" x14ac:dyDescent="0.2">
      <c r="B118" s="48"/>
      <c r="D118" s="89"/>
      <c r="E118" s="90"/>
    </row>
    <row r="119" spans="2:5" s="33" customFormat="1" x14ac:dyDescent="0.2">
      <c r="B119" s="48"/>
      <c r="D119" s="89"/>
      <c r="E119" s="90"/>
    </row>
    <row r="120" spans="2:5" s="33" customFormat="1" x14ac:dyDescent="0.2">
      <c r="B120" s="48"/>
      <c r="D120" s="89"/>
      <c r="E120" s="90"/>
    </row>
    <row r="121" spans="2:5" s="33" customFormat="1" x14ac:dyDescent="0.2">
      <c r="B121" s="48"/>
      <c r="D121" s="89"/>
      <c r="E121" s="90"/>
    </row>
    <row r="122" spans="2:5" s="33" customFormat="1" x14ac:dyDescent="0.2">
      <c r="B122" s="48"/>
      <c r="D122" s="89"/>
      <c r="E122" s="90"/>
    </row>
    <row r="123" spans="2:5" s="33" customFormat="1" x14ac:dyDescent="0.2">
      <c r="B123" s="48"/>
      <c r="D123" s="89"/>
      <c r="E123" s="90"/>
    </row>
    <row r="124" spans="2:5" s="33" customFormat="1" x14ac:dyDescent="0.2">
      <c r="B124" s="48"/>
      <c r="D124" s="89"/>
      <c r="E124" s="90"/>
    </row>
    <row r="125" spans="2:5" s="33" customFormat="1" x14ac:dyDescent="0.2">
      <c r="B125" s="48"/>
      <c r="D125" s="89"/>
      <c r="E125" s="90"/>
    </row>
    <row r="126" spans="2:5" s="33" customFormat="1" x14ac:dyDescent="0.2">
      <c r="B126" s="48"/>
      <c r="D126" s="89"/>
      <c r="E126" s="90"/>
    </row>
    <row r="127" spans="2:5" s="33" customFormat="1" x14ac:dyDescent="0.2">
      <c r="B127" s="48"/>
      <c r="D127" s="89"/>
      <c r="E127" s="90"/>
    </row>
    <row r="128" spans="2:5" s="33" customFormat="1" x14ac:dyDescent="0.2">
      <c r="B128" s="48"/>
      <c r="D128" s="89"/>
      <c r="E128" s="90"/>
    </row>
    <row r="129" spans="1:38" s="33" customFormat="1" x14ac:dyDescent="0.2">
      <c r="B129" s="48"/>
      <c r="D129" s="89"/>
      <c r="E129" s="90"/>
    </row>
    <row r="130" spans="1:38" s="33" customFormat="1" x14ac:dyDescent="0.2">
      <c r="B130" s="48"/>
      <c r="D130" s="89"/>
      <c r="E130" s="90"/>
    </row>
    <row r="131" spans="1:38" s="33" customFormat="1" x14ac:dyDescent="0.2">
      <c r="B131" s="48"/>
      <c r="D131" s="89"/>
      <c r="E131" s="90"/>
    </row>
    <row r="132" spans="1:38" s="33" customFormat="1" x14ac:dyDescent="0.2">
      <c r="B132" s="48"/>
      <c r="D132" s="89"/>
      <c r="E132" s="90"/>
    </row>
    <row r="133" spans="1:38" s="33" customFormat="1" x14ac:dyDescent="0.2">
      <c r="B133" s="48"/>
      <c r="D133" s="89"/>
      <c r="E133" s="90"/>
    </row>
    <row r="134" spans="1:38" s="33" customFormat="1" x14ac:dyDescent="0.2">
      <c r="B134" s="48"/>
      <c r="D134" s="89"/>
      <c r="E134" s="90"/>
    </row>
    <row r="135" spans="1:38" s="33" customFormat="1" x14ac:dyDescent="0.2">
      <c r="B135" s="48"/>
      <c r="D135" s="89"/>
      <c r="E135" s="90"/>
    </row>
    <row r="136" spans="1:38" s="33" customFormat="1" x14ac:dyDescent="0.2">
      <c r="B136" s="48"/>
      <c r="D136" s="89"/>
      <c r="E136" s="90"/>
    </row>
    <row r="137" spans="1:38" s="33" customFormat="1" x14ac:dyDescent="0.2">
      <c r="B137" s="48"/>
      <c r="D137" s="89"/>
      <c r="E137" s="90"/>
    </row>
    <row r="138" spans="1:38" s="33" customFormat="1" x14ac:dyDescent="0.2">
      <c r="B138" s="48"/>
      <c r="D138" s="89"/>
      <c r="E138" s="90"/>
    </row>
    <row r="139" spans="1:38" s="33" customFormat="1" x14ac:dyDescent="0.2">
      <c r="B139" s="48"/>
      <c r="D139" s="89"/>
      <c r="E139" s="90"/>
    </row>
    <row r="140" spans="1:38" s="33" customFormat="1" x14ac:dyDescent="0.2">
      <c r="B140" s="48"/>
      <c r="D140" s="89"/>
      <c r="E140" s="90"/>
    </row>
    <row r="141" spans="1:38" s="33" customFormat="1" x14ac:dyDescent="0.2">
      <c r="B141" s="48"/>
      <c r="D141" s="89"/>
      <c r="E141" s="90"/>
    </row>
    <row r="142" spans="1:38" s="54" customFormat="1" x14ac:dyDescent="0.2">
      <c r="A142" s="33"/>
      <c r="B142" s="48"/>
      <c r="C142" s="33"/>
      <c r="D142" s="89"/>
      <c r="E142" s="90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1:38" s="54" customFormat="1" x14ac:dyDescent="0.2">
      <c r="B143" s="53"/>
      <c r="D143" s="91"/>
      <c r="E143" s="92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1:38" s="54" customFormat="1" x14ac:dyDescent="0.2">
      <c r="B144" s="53"/>
      <c r="D144" s="91"/>
      <c r="E144" s="92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1:38" s="54" customFormat="1" x14ac:dyDescent="0.2">
      <c r="D145" s="91"/>
      <c r="E145" s="92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4" customFormat="1" x14ac:dyDescent="0.2">
      <c r="D146" s="91"/>
      <c r="E146" s="92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4" customFormat="1" x14ac:dyDescent="0.2">
      <c r="D147" s="91"/>
      <c r="E147" s="92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4" customFormat="1" x14ac:dyDescent="0.2">
      <c r="D148" s="91"/>
      <c r="E148" s="92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4" customFormat="1" x14ac:dyDescent="0.2">
      <c r="D149" s="91"/>
      <c r="E149" s="92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4" customFormat="1" x14ac:dyDescent="0.2">
      <c r="D150" s="91"/>
      <c r="E150" s="9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4" customFormat="1" x14ac:dyDescent="0.2">
      <c r="D151" s="91"/>
      <c r="E151" s="92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4" customFormat="1" x14ac:dyDescent="0.2">
      <c r="D152" s="91"/>
      <c r="E152" s="9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4" customFormat="1" x14ac:dyDescent="0.2">
      <c r="D153" s="91"/>
      <c r="E153" s="92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4" customFormat="1" x14ac:dyDescent="0.2"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33" customForma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38" s="33" customFormat="1" x14ac:dyDescent="0.2"/>
    <row r="157" spans="1:38" s="33" customFormat="1" x14ac:dyDescent="0.2"/>
    <row r="158" spans="1:38" s="33" customFormat="1" x14ac:dyDescent="0.2"/>
    <row r="159" spans="1:38" s="32" customForma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1:38" s="32" customFormat="1" x14ac:dyDescent="0.2"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s="32" customFormat="1" x14ac:dyDescent="0.2"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</sheetData>
  <sortState xmlns:xlrd2="http://schemas.microsoft.com/office/spreadsheetml/2017/richdata2" ref="B39:H50">
    <sortCondition descending="1" ref="H39:H50"/>
  </sortState>
  <mergeCells count="9">
    <mergeCell ref="A58:K58"/>
    <mergeCell ref="A59:K59"/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r:id="rId1"/>
  <headerFooter alignWithMargins="0">
    <oddFooter>&amp;C&amp;"-,Negrita"&amp;12&amp;K004559Página 27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9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8.7109375" style="34" customWidth="1"/>
    <col min="3" max="8" width="10.42578125" style="34" customWidth="1"/>
    <col min="9" max="9" width="13.28515625" style="34" customWidth="1"/>
    <col min="10" max="11" width="10.85546875" style="34" customWidth="1"/>
    <col min="12" max="12" width="1.85546875" style="34" customWidth="1"/>
    <col min="13" max="17" width="11.42578125" style="5"/>
    <col min="18" max="18" width="11.42578125" style="103"/>
    <col min="19" max="21" width="11.42578125" style="9"/>
    <col min="22" max="24" width="11.42578125" style="103"/>
    <col min="25" max="16384" width="11.42578125" style="104"/>
  </cols>
  <sheetData>
    <row r="1" spans="1:22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409" t="s">
        <v>103</v>
      </c>
      <c r="O1" s="192"/>
      <c r="P1" s="192"/>
      <c r="R1" s="209"/>
      <c r="S1" s="209"/>
    </row>
    <row r="2" spans="1:22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213"/>
      <c r="O2" s="193"/>
      <c r="P2" s="193"/>
      <c r="R2" s="209"/>
      <c r="S2" s="209"/>
    </row>
    <row r="3" spans="1:22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213"/>
      <c r="O3" s="193"/>
      <c r="P3" s="193"/>
      <c r="R3" s="5"/>
      <c r="S3" s="5"/>
      <c r="T3" s="5"/>
      <c r="U3" s="5"/>
      <c r="V3" s="5"/>
    </row>
    <row r="4" spans="1:22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5"/>
      <c r="O4" s="107"/>
      <c r="P4" s="107"/>
      <c r="R4" s="5"/>
      <c r="S4" s="5"/>
      <c r="T4" s="5"/>
      <c r="U4" s="5"/>
      <c r="V4" s="5"/>
    </row>
    <row r="5" spans="1:22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5"/>
      <c r="O5" s="107"/>
      <c r="P5" s="107"/>
      <c r="R5" s="5"/>
      <c r="S5" s="5"/>
      <c r="T5" s="5"/>
      <c r="U5" s="5"/>
      <c r="V5" s="5"/>
    </row>
    <row r="6" spans="1:22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5"/>
      <c r="O6" s="107"/>
      <c r="P6" s="107"/>
      <c r="R6" s="5"/>
      <c r="S6" s="5"/>
      <c r="T6" s="5"/>
      <c r="U6" s="5"/>
      <c r="V6" s="5"/>
    </row>
    <row r="7" spans="1:22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416">
        <f>'[7]BD construcción trimestral'!M188</f>
        <v>4301579</v>
      </c>
      <c r="O7" s="417">
        <v>41518</v>
      </c>
      <c r="P7" s="416">
        <f t="shared" ref="P7:P31" si="0">+N7/1000</f>
        <v>4301.5789999999997</v>
      </c>
      <c r="R7" s="5"/>
      <c r="S7" s="5"/>
      <c r="T7" s="5"/>
      <c r="U7" s="5"/>
      <c r="V7" s="5"/>
    </row>
    <row r="8" spans="1:22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416">
        <f>'[7]BD construcción trimestral'!M189</f>
        <v>4155545</v>
      </c>
      <c r="O8" s="417">
        <v>41609</v>
      </c>
      <c r="P8" s="416">
        <f t="shared" si="0"/>
        <v>4155.5450000000001</v>
      </c>
      <c r="R8" s="5"/>
      <c r="S8" s="5"/>
      <c r="T8" s="5"/>
      <c r="U8" s="5"/>
      <c r="V8" s="5"/>
    </row>
    <row r="9" spans="1:22" x14ac:dyDescent="0.2">
      <c r="A9" s="35"/>
      <c r="B9" s="36"/>
      <c r="C9" s="384" t="s">
        <v>122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416">
        <f>'[7]BD construcción trimestral'!M190</f>
        <v>4701985</v>
      </c>
      <c r="O9" s="417">
        <v>41699</v>
      </c>
      <c r="P9" s="416">
        <f t="shared" si="0"/>
        <v>4701.9849999999997</v>
      </c>
      <c r="R9" s="5"/>
      <c r="S9" s="5"/>
      <c r="T9" s="5"/>
      <c r="U9" s="5"/>
      <c r="V9" s="5"/>
    </row>
    <row r="10" spans="1:22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416">
        <f>'[7]BD construcción trimestral'!M191</f>
        <v>4985614</v>
      </c>
      <c r="O10" s="417">
        <v>41791</v>
      </c>
      <c r="P10" s="416">
        <f t="shared" si="0"/>
        <v>4985.6139999999996</v>
      </c>
      <c r="R10" s="5"/>
      <c r="S10" s="5"/>
      <c r="T10" s="5"/>
      <c r="U10" s="5"/>
      <c r="V10" s="5"/>
    </row>
    <row r="11" spans="1:22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416">
        <f>'[7]BD construcción trimestral'!M192</f>
        <v>5060214</v>
      </c>
      <c r="O11" s="417">
        <v>41883</v>
      </c>
      <c r="P11" s="416">
        <f t="shared" si="0"/>
        <v>5060.2139999999999</v>
      </c>
      <c r="R11" s="5"/>
      <c r="S11" s="5"/>
      <c r="T11" s="5"/>
      <c r="U11" s="5"/>
      <c r="V11" s="5"/>
    </row>
    <row r="12" spans="1:22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">
        <v>213</v>
      </c>
      <c r="J12" s="383" t="s">
        <v>214</v>
      </c>
      <c r="K12" s="383" t="s">
        <v>215</v>
      </c>
      <c r="L12" s="38"/>
      <c r="M12" s="103"/>
      <c r="N12" s="416">
        <f>'[7]BD construcción trimestral'!M193</f>
        <v>4815115</v>
      </c>
      <c r="O12" s="417">
        <v>41974</v>
      </c>
      <c r="P12" s="416">
        <f t="shared" si="0"/>
        <v>4815.1149999999998</v>
      </c>
      <c r="R12" s="5"/>
      <c r="S12" s="5"/>
      <c r="T12" s="5"/>
      <c r="U12" s="5"/>
      <c r="V12" s="5"/>
    </row>
    <row r="13" spans="1:22" x14ac:dyDescent="0.2">
      <c r="A13" s="35"/>
      <c r="B13" s="41" t="s">
        <v>119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83"/>
      <c r="J13" s="383"/>
      <c r="K13" s="383"/>
      <c r="L13" s="38"/>
      <c r="M13" s="103"/>
      <c r="N13" s="416">
        <f>'[7]BD construcción trimestral'!M194</f>
        <v>5030038</v>
      </c>
      <c r="O13" s="417">
        <v>42064</v>
      </c>
      <c r="P13" s="416">
        <f t="shared" si="0"/>
        <v>5030.0379999999996</v>
      </c>
      <c r="R13" s="5"/>
      <c r="S13" s="5"/>
      <c r="T13" s="5"/>
      <c r="U13" s="5"/>
      <c r="V13" s="5"/>
    </row>
    <row r="14" spans="1:22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416">
        <f>'[7]BD construcción trimestral'!M195</f>
        <v>5134241</v>
      </c>
      <c r="O14" s="417">
        <v>42156</v>
      </c>
      <c r="P14" s="416">
        <f t="shared" si="0"/>
        <v>5134.241</v>
      </c>
      <c r="R14" s="5"/>
      <c r="S14" s="5"/>
      <c r="T14" s="5"/>
      <c r="U14" s="5"/>
      <c r="V14" s="5"/>
    </row>
    <row r="15" spans="1:22" x14ac:dyDescent="0.2">
      <c r="A15" s="35"/>
      <c r="B15" s="7" t="s">
        <v>8</v>
      </c>
      <c r="C15" s="245">
        <v>4130.0140000000001</v>
      </c>
      <c r="D15" s="245">
        <v>3684.1410000000001</v>
      </c>
      <c r="E15" s="245">
        <v>3204.8760000000002</v>
      </c>
      <c r="F15" s="245">
        <v>3606.3220000000001</v>
      </c>
      <c r="G15" s="245">
        <v>4244.3419999999996</v>
      </c>
      <c r="H15" s="306">
        <v>4601.4279999999999</v>
      </c>
      <c r="I15" s="334">
        <v>8.4132240050401208</v>
      </c>
      <c r="J15" s="334">
        <v>108.41322400504012</v>
      </c>
      <c r="K15" s="306">
        <v>17.691709170728508</v>
      </c>
      <c r="L15" s="38"/>
      <c r="M15" s="103">
        <v>1</v>
      </c>
      <c r="N15" s="416">
        <f>'[7]BD construcción trimestral'!M196</f>
        <v>5070819</v>
      </c>
      <c r="O15" s="417">
        <v>42248</v>
      </c>
      <c r="P15" s="416">
        <f t="shared" si="0"/>
        <v>5070.8190000000004</v>
      </c>
      <c r="R15" s="5"/>
      <c r="S15" s="5"/>
      <c r="T15" s="5"/>
      <c r="U15" s="5"/>
      <c r="V15" s="5"/>
    </row>
    <row r="16" spans="1:22" x14ac:dyDescent="0.2">
      <c r="A16" s="35"/>
      <c r="B16" s="7" t="s">
        <v>9</v>
      </c>
      <c r="C16" s="245">
        <v>4035.4789999999998</v>
      </c>
      <c r="D16" s="245">
        <v>3618.58</v>
      </c>
      <c r="E16" s="245">
        <v>2675.7890000000002</v>
      </c>
      <c r="F16" s="245">
        <v>3544.748</v>
      </c>
      <c r="G16" s="245">
        <v>4243.5739999999996</v>
      </c>
      <c r="H16" s="282">
        <v>4866.402</v>
      </c>
      <c r="I16" s="283">
        <v>14.676968046274208</v>
      </c>
      <c r="J16" s="283">
        <v>114.67696804627421</v>
      </c>
      <c r="K16" s="283">
        <v>19.714405650274713</v>
      </c>
      <c r="L16" s="38"/>
      <c r="M16" s="103">
        <f>IF(H16&lt;&gt;"",1,0)</f>
        <v>1</v>
      </c>
      <c r="N16" s="416">
        <f>'[7]BD construcción trimestral'!M197</f>
        <v>4616909</v>
      </c>
      <c r="O16" s="417">
        <v>42339</v>
      </c>
      <c r="P16" s="416">
        <f t="shared" si="0"/>
        <v>4616.9089999999997</v>
      </c>
      <c r="R16" s="5"/>
      <c r="S16" s="5"/>
      <c r="T16" s="5"/>
      <c r="U16" s="5"/>
      <c r="V16" s="5"/>
    </row>
    <row r="17" spans="1:22" x14ac:dyDescent="0.2">
      <c r="A17" s="35"/>
      <c r="B17" s="7" t="s">
        <v>92</v>
      </c>
      <c r="C17" s="245">
        <v>4093.4340000000002</v>
      </c>
      <c r="D17" s="245">
        <v>3698.299</v>
      </c>
      <c r="E17" s="245">
        <v>3545.8110000000001</v>
      </c>
      <c r="F17" s="245">
        <v>3673.5149999999999</v>
      </c>
      <c r="G17" s="245">
        <v>4321.0439999999999</v>
      </c>
      <c r="H17" s="245"/>
      <c r="I17" s="52">
        <v>-100</v>
      </c>
      <c r="J17" s="52">
        <v>0</v>
      </c>
      <c r="K17" s="52">
        <v>17.6269594652533</v>
      </c>
      <c r="L17" s="38"/>
      <c r="M17" s="103">
        <f>IF(H17&lt;&gt;"",1,0)</f>
        <v>0</v>
      </c>
      <c r="N17" s="416">
        <f>'[7]BD construcción trimestral'!M198</f>
        <v>4626960</v>
      </c>
      <c r="O17" s="417">
        <v>42430</v>
      </c>
      <c r="P17" s="416">
        <f t="shared" si="0"/>
        <v>4626.96</v>
      </c>
      <c r="R17" s="5"/>
      <c r="S17" s="5"/>
      <c r="T17" s="5"/>
      <c r="U17" s="5"/>
      <c r="V17" s="5"/>
    </row>
    <row r="18" spans="1:22" x14ac:dyDescent="0.2">
      <c r="A18" s="35"/>
      <c r="B18" s="7" t="s">
        <v>10</v>
      </c>
      <c r="C18" s="245">
        <v>3891.8989999999999</v>
      </c>
      <c r="D18" s="245">
        <v>3652.018</v>
      </c>
      <c r="E18" s="245">
        <v>3532.2139999999999</v>
      </c>
      <c r="F18" s="245">
        <v>3778.5369999999998</v>
      </c>
      <c r="G18" s="245">
        <v>4287.5559999999996</v>
      </c>
      <c r="H18" s="245"/>
      <c r="I18" s="52">
        <v>-100</v>
      </c>
      <c r="J18" s="52">
        <v>0</v>
      </c>
      <c r="K18" s="52">
        <v>13.471325012829038</v>
      </c>
      <c r="L18" s="38"/>
      <c r="M18" s="103">
        <f>IF(H18&lt;&gt;"",1,0)</f>
        <v>0</v>
      </c>
      <c r="N18" s="416">
        <f>'[7]BD construcción trimestral'!M199</f>
        <v>4266291</v>
      </c>
      <c r="O18" s="417">
        <v>42522</v>
      </c>
      <c r="P18" s="416">
        <f t="shared" si="0"/>
        <v>4266.2910000000002</v>
      </c>
      <c r="R18" s="5"/>
      <c r="S18" s="5"/>
      <c r="T18" s="5"/>
      <c r="U18" s="5"/>
      <c r="V18" s="5"/>
    </row>
    <row r="19" spans="1:22" x14ac:dyDescent="0.2">
      <c r="A19" s="35"/>
      <c r="B19" s="7"/>
      <c r="C19" s="57"/>
      <c r="D19" s="57"/>
      <c r="E19" s="57"/>
      <c r="F19" s="57"/>
      <c r="G19" s="57"/>
      <c r="H19" s="58"/>
      <c r="I19" s="174"/>
      <c r="J19" s="174"/>
      <c r="K19" s="174"/>
      <c r="L19" s="38"/>
      <c r="M19" s="103"/>
      <c r="N19" s="416">
        <f>'[7]BD construcción trimestral'!M200</f>
        <v>4226999</v>
      </c>
      <c r="O19" s="417">
        <v>42614</v>
      </c>
      <c r="P19" s="416">
        <f t="shared" si="0"/>
        <v>4226.9989999999998</v>
      </c>
      <c r="R19" s="5"/>
      <c r="S19" s="5"/>
      <c r="T19" s="5"/>
      <c r="U19" s="5"/>
      <c r="V19" s="5"/>
    </row>
    <row r="20" spans="1:22" x14ac:dyDescent="0.2">
      <c r="A20" s="35"/>
      <c r="B20" s="41" t="s">
        <v>118</v>
      </c>
      <c r="C20" s="214">
        <v>4082.7465000000002</v>
      </c>
      <c r="D20" s="214">
        <v>3651.3604999999998</v>
      </c>
      <c r="E20" s="214">
        <v>2940.3325000000004</v>
      </c>
      <c r="F20" s="214">
        <v>3575.5349999999999</v>
      </c>
      <c r="G20" s="214">
        <v>4243.9579999999996</v>
      </c>
      <c r="H20" s="282">
        <v>4733.915</v>
      </c>
      <c r="I20" s="283">
        <v>11.544812648947044</v>
      </c>
      <c r="J20" s="283">
        <v>111.54481264894704</v>
      </c>
      <c r="K20" s="282">
        <v>18.694349237247</v>
      </c>
      <c r="L20" s="38"/>
      <c r="M20" s="418"/>
      <c r="N20" s="416">
        <f>'[7]BD construcción trimestral'!M201</f>
        <v>3959737</v>
      </c>
      <c r="O20" s="417">
        <v>42705</v>
      </c>
      <c r="P20" s="416">
        <f t="shared" si="0"/>
        <v>3959.7370000000001</v>
      </c>
      <c r="Q20" s="229"/>
      <c r="R20" s="229"/>
      <c r="S20" s="5"/>
      <c r="T20" s="5"/>
      <c r="U20" s="5"/>
      <c r="V20" s="5"/>
    </row>
    <row r="21" spans="1:22" x14ac:dyDescent="0.2">
      <c r="A21" s="35"/>
      <c r="B21" s="41" t="s">
        <v>3</v>
      </c>
      <c r="C21" s="64"/>
      <c r="D21" s="60">
        <v>-10.566073597760727</v>
      </c>
      <c r="E21" s="60">
        <v>-19.472960831996712</v>
      </c>
      <c r="F21" s="60">
        <v>21.603084004955207</v>
      </c>
      <c r="G21" s="60">
        <v>18.694349237247</v>
      </c>
      <c r="H21" s="283">
        <v>11.544812648947044</v>
      </c>
      <c r="I21" s="230"/>
      <c r="J21" s="230"/>
      <c r="K21" s="230"/>
      <c r="L21" s="38"/>
      <c r="M21" s="418"/>
      <c r="N21" s="416">
        <f>'[7]BD construcción trimestral'!M202</f>
        <v>4305273</v>
      </c>
      <c r="O21" s="417">
        <v>42795</v>
      </c>
      <c r="P21" s="416">
        <f t="shared" si="0"/>
        <v>4305.2730000000001</v>
      </c>
      <c r="Q21" s="229"/>
      <c r="R21" s="229"/>
      <c r="S21" s="5"/>
      <c r="T21" s="5"/>
      <c r="U21" s="5"/>
      <c r="V21" s="5"/>
    </row>
    <row r="22" spans="1:22" ht="16.5" customHeight="1" x14ac:dyDescent="0.2">
      <c r="A22" s="35"/>
      <c r="C22" s="198"/>
      <c r="D22" s="198"/>
      <c r="E22" s="198"/>
      <c r="F22" s="198"/>
      <c r="G22" s="198"/>
      <c r="H22" s="58"/>
      <c r="I22" s="174"/>
      <c r="J22" s="174"/>
      <c r="K22" s="174"/>
      <c r="L22" s="38"/>
      <c r="M22" s="418"/>
      <c r="N22" s="416">
        <f>'[7]BD construcción trimestral'!M203</f>
        <v>4561676</v>
      </c>
      <c r="O22" s="417">
        <v>42887</v>
      </c>
      <c r="P22" s="416">
        <f t="shared" si="0"/>
        <v>4561.6760000000004</v>
      </c>
      <c r="Q22" s="229"/>
      <c r="R22" s="5"/>
      <c r="S22" s="5"/>
      <c r="T22" s="5"/>
      <c r="U22" s="5"/>
      <c r="V22" s="5"/>
    </row>
    <row r="23" spans="1:22" ht="16.5" customHeight="1" x14ac:dyDescent="0.2">
      <c r="A23" s="35"/>
      <c r="C23" s="198"/>
      <c r="D23" s="198"/>
      <c r="E23" s="198"/>
      <c r="F23" s="198"/>
      <c r="G23" s="198"/>
      <c r="H23" s="58"/>
      <c r="I23" s="174"/>
      <c r="J23" s="174"/>
      <c r="K23" s="174"/>
      <c r="L23" s="38"/>
      <c r="M23" s="418"/>
      <c r="N23" s="416">
        <f>'[7]BD construcción trimestral'!M204</f>
        <v>4615755</v>
      </c>
      <c r="O23" s="417">
        <v>42979</v>
      </c>
      <c r="P23" s="416">
        <f t="shared" si="0"/>
        <v>4615.7550000000001</v>
      </c>
      <c r="Q23" s="229"/>
      <c r="R23" s="5"/>
      <c r="S23" s="5"/>
      <c r="T23" s="5"/>
      <c r="U23" s="5"/>
      <c r="V23" s="5"/>
    </row>
    <row r="24" spans="1:22" x14ac:dyDescent="0.2">
      <c r="A24" s="35"/>
      <c r="B24" s="199"/>
      <c r="C24" s="385" t="s">
        <v>122</v>
      </c>
      <c r="D24" s="385"/>
      <c r="E24" s="385"/>
      <c r="F24" s="385"/>
      <c r="G24" s="385"/>
      <c r="H24" s="385"/>
      <c r="I24" s="385"/>
      <c r="J24" s="385"/>
      <c r="K24" s="385"/>
      <c r="L24" s="38"/>
      <c r="M24" s="103"/>
      <c r="N24" s="416">
        <f>'[7]BD construcción trimestral'!M205</f>
        <v>4263683</v>
      </c>
      <c r="O24" s="417">
        <v>43070</v>
      </c>
      <c r="P24" s="416">
        <f t="shared" si="0"/>
        <v>4263.683</v>
      </c>
      <c r="R24" s="195"/>
      <c r="S24" s="5"/>
      <c r="T24" s="5"/>
      <c r="U24" s="5"/>
      <c r="V24" s="5"/>
    </row>
    <row r="25" spans="1:22" x14ac:dyDescent="0.2">
      <c r="A25" s="200"/>
      <c r="C25" s="377" t="str">
        <f>'Área proceso edificaciones Btá'!$C$25</f>
        <v>II trimestre, miles de metros cuadrados, 2018-2023</v>
      </c>
      <c r="D25" s="377"/>
      <c r="E25" s="377"/>
      <c r="F25" s="377"/>
      <c r="G25" s="377"/>
      <c r="H25" s="377"/>
      <c r="I25" s="377"/>
      <c r="J25" s="377"/>
      <c r="K25" s="377"/>
      <c r="L25" s="38"/>
      <c r="M25" s="103"/>
      <c r="N25" s="416">
        <f>'[7]BD construcción trimestral'!M206</f>
        <v>4130014</v>
      </c>
      <c r="O25" s="417">
        <v>43160</v>
      </c>
      <c r="P25" s="416">
        <f t="shared" si="0"/>
        <v>4130.0140000000001</v>
      </c>
      <c r="R25" s="195"/>
      <c r="S25" s="5"/>
      <c r="T25" s="5"/>
      <c r="U25" s="5"/>
      <c r="V25" s="5"/>
    </row>
    <row r="26" spans="1:22" x14ac:dyDescent="0.2">
      <c r="A26" s="200"/>
      <c r="C26" s="201"/>
      <c r="D26" s="201"/>
      <c r="E26" s="201"/>
      <c r="F26" s="201"/>
      <c r="G26" s="201"/>
      <c r="H26" s="202"/>
      <c r="I26" s="203"/>
      <c r="J26" s="203"/>
      <c r="K26" s="203"/>
      <c r="L26" s="38"/>
      <c r="M26" s="103"/>
      <c r="N26" s="416">
        <f>'[7]BD construcción trimestral'!M207</f>
        <v>4035479</v>
      </c>
      <c r="O26" s="417">
        <v>43252</v>
      </c>
      <c r="P26" s="416">
        <f t="shared" si="0"/>
        <v>4035.4789999999998</v>
      </c>
      <c r="R26" s="195"/>
      <c r="S26" s="5"/>
      <c r="T26" s="5"/>
      <c r="U26" s="5"/>
      <c r="V26" s="5"/>
    </row>
    <row r="27" spans="1:22" x14ac:dyDescent="0.2">
      <c r="A27" s="200"/>
      <c r="C27" s="201"/>
      <c r="D27" s="201"/>
      <c r="E27" s="201"/>
      <c r="F27" s="201"/>
      <c r="G27" s="201"/>
      <c r="H27" s="202"/>
      <c r="I27" s="203"/>
      <c r="J27" s="203"/>
      <c r="K27" s="203"/>
      <c r="L27" s="38"/>
      <c r="M27" s="103"/>
      <c r="N27" s="416">
        <f>'[7]BD construcción trimestral'!M208</f>
        <v>4093434</v>
      </c>
      <c r="O27" s="417">
        <v>43344</v>
      </c>
      <c r="P27" s="416">
        <f t="shared" si="0"/>
        <v>4093.4340000000002</v>
      </c>
      <c r="R27" s="195"/>
      <c r="S27" s="5"/>
      <c r="T27" s="5"/>
      <c r="U27" s="5"/>
      <c r="V27" s="5"/>
    </row>
    <row r="28" spans="1:22" x14ac:dyDescent="0.2">
      <c r="A28" s="200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416">
        <f>'[7]BD construcción trimestral'!M209</f>
        <v>3891899</v>
      </c>
      <c r="O28" s="417">
        <v>43435</v>
      </c>
      <c r="P28" s="416">
        <f t="shared" si="0"/>
        <v>3891.8989999999999</v>
      </c>
      <c r="R28" s="195"/>
      <c r="S28" s="5"/>
      <c r="T28" s="5"/>
      <c r="U28" s="5"/>
      <c r="V28" s="5"/>
    </row>
    <row r="29" spans="1:22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416">
        <f>'[7]BD construcción trimestral'!M210</f>
        <v>3684141</v>
      </c>
      <c r="O29" s="417">
        <v>43525</v>
      </c>
      <c r="P29" s="416">
        <f t="shared" si="0"/>
        <v>3684.1410000000001</v>
      </c>
      <c r="R29" s="195"/>
      <c r="S29" s="5"/>
      <c r="T29" s="5"/>
      <c r="U29" s="5"/>
      <c r="V29" s="5"/>
    </row>
    <row r="30" spans="1:22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416">
        <f>'[7]BD construcción trimestral'!M211</f>
        <v>3618580</v>
      </c>
      <c r="O30" s="417">
        <v>43617</v>
      </c>
      <c r="P30" s="416">
        <f t="shared" si="0"/>
        <v>3618.58</v>
      </c>
      <c r="R30" s="195"/>
      <c r="S30" s="5"/>
      <c r="T30" s="5"/>
      <c r="U30" s="5"/>
      <c r="V30" s="5"/>
    </row>
    <row r="31" spans="1:22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416">
        <f>'[7]BD construcción trimestral'!M212</f>
        <v>3698299</v>
      </c>
      <c r="O31" s="417">
        <v>43709</v>
      </c>
      <c r="P31" s="416">
        <f t="shared" si="0"/>
        <v>3698.299</v>
      </c>
      <c r="R31" s="195"/>
      <c r="S31" s="5"/>
      <c r="T31" s="5"/>
      <c r="U31" s="5"/>
      <c r="V31" s="5"/>
    </row>
    <row r="32" spans="1:22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416">
        <f>'[7]BD construcción trimestral'!M213</f>
        <v>3652018</v>
      </c>
      <c r="O32" s="417">
        <v>43800</v>
      </c>
      <c r="P32" s="416">
        <f t="shared" ref="P32:P33" si="1">+N32/1000</f>
        <v>3652.018</v>
      </c>
      <c r="R32" s="195"/>
      <c r="S32" s="5"/>
      <c r="T32" s="5"/>
      <c r="U32" s="5"/>
      <c r="V32" s="5"/>
    </row>
    <row r="33" spans="1:24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416">
        <f>'[7]BD construcción trimestral'!M214</f>
        <v>3204876</v>
      </c>
      <c r="O33" s="417">
        <v>43891</v>
      </c>
      <c r="P33" s="416">
        <f t="shared" si="1"/>
        <v>3204.8760000000002</v>
      </c>
      <c r="R33" s="195"/>
      <c r="S33" s="5"/>
      <c r="T33" s="5"/>
      <c r="U33" s="5"/>
      <c r="V33" s="5"/>
    </row>
    <row r="34" spans="1:24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416">
        <f>'[7]BD construcción trimestral'!M215</f>
        <v>2675789</v>
      </c>
      <c r="O34" s="417">
        <v>43983</v>
      </c>
      <c r="P34" s="416">
        <f t="shared" ref="P34:P35" si="2">+N34/1000</f>
        <v>2675.7890000000002</v>
      </c>
      <c r="R34" s="195"/>
      <c r="S34" s="5"/>
      <c r="T34" s="5"/>
      <c r="U34" s="5"/>
      <c r="V34" s="5"/>
    </row>
    <row r="35" spans="1:24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416">
        <f>'[7]BD construcción trimestral'!M216</f>
        <v>3545811</v>
      </c>
      <c r="O35" s="417">
        <v>44075</v>
      </c>
      <c r="P35" s="416">
        <f t="shared" si="2"/>
        <v>3545.8110000000001</v>
      </c>
      <c r="R35" s="195"/>
      <c r="S35" s="5"/>
      <c r="T35" s="5"/>
      <c r="U35" s="5"/>
      <c r="V35" s="5"/>
      <c r="W35" s="104"/>
      <c r="X35" s="104"/>
    </row>
    <row r="36" spans="1:24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416">
        <f>'[7]BD construcción trimestral'!M217</f>
        <v>3532214</v>
      </c>
      <c r="O36" s="417">
        <v>44166</v>
      </c>
      <c r="P36" s="416">
        <f t="shared" ref="P36:P37" si="3">+N36/1000</f>
        <v>3532.2139999999999</v>
      </c>
      <c r="R36" s="195"/>
      <c r="S36" s="5"/>
      <c r="T36" s="5"/>
      <c r="U36" s="5"/>
      <c r="V36" s="5"/>
      <c r="W36" s="104"/>
      <c r="X36" s="104"/>
    </row>
    <row r="37" spans="1:24" x14ac:dyDescent="0.2">
      <c r="A37" s="200"/>
      <c r="B37" s="199"/>
      <c r="C37" s="202"/>
      <c r="D37" s="202"/>
      <c r="E37" s="202"/>
      <c r="F37" s="202"/>
      <c r="G37" s="202"/>
      <c r="H37" s="202"/>
      <c r="I37" s="204"/>
      <c r="J37" s="204"/>
      <c r="K37" s="204"/>
      <c r="L37" s="38"/>
      <c r="M37" s="103"/>
      <c r="N37" s="416">
        <f>'[7]BD construcción trimestral'!M218</f>
        <v>3606322</v>
      </c>
      <c r="O37" s="417">
        <v>44256</v>
      </c>
      <c r="P37" s="416">
        <f t="shared" si="3"/>
        <v>3606.3220000000001</v>
      </c>
      <c r="R37" s="195"/>
      <c r="S37" s="5"/>
      <c r="T37" s="5"/>
      <c r="U37" s="5"/>
      <c r="V37" s="5"/>
      <c r="W37" s="104"/>
      <c r="X37" s="104"/>
    </row>
    <row r="38" spans="1:24" x14ac:dyDescent="0.2">
      <c r="A38" s="246" t="s">
        <v>101</v>
      </c>
      <c r="B38" s="4"/>
      <c r="C38" s="216"/>
      <c r="D38" s="216"/>
      <c r="E38" s="216"/>
      <c r="F38" s="216"/>
      <c r="G38" s="216"/>
      <c r="H38" s="216"/>
      <c r="I38" s="216"/>
      <c r="J38" s="216"/>
      <c r="K38" s="216"/>
      <c r="L38" s="205"/>
      <c r="M38" s="103"/>
      <c r="N38" s="416">
        <f>'[7]BD construcción trimestral'!M219</f>
        <v>3544748</v>
      </c>
      <c r="O38" s="417">
        <v>44348</v>
      </c>
      <c r="P38" s="416">
        <f t="shared" ref="P38" si="4">+N38/1000</f>
        <v>3544.748</v>
      </c>
      <c r="R38" s="195"/>
      <c r="S38" s="5"/>
      <c r="T38" s="5"/>
      <c r="U38" s="5"/>
      <c r="V38" s="5"/>
      <c r="W38" s="104"/>
      <c r="X38" s="104"/>
    </row>
    <row r="39" spans="1:24" s="9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03"/>
      <c r="N39" s="416">
        <f>'[7]BD construcción trimestral'!M220</f>
        <v>3673515</v>
      </c>
      <c r="O39" s="417">
        <v>44440</v>
      </c>
      <c r="P39" s="416">
        <f t="shared" ref="P39:P40" si="5">+N39/1000</f>
        <v>3673.5149999999999</v>
      </c>
      <c r="Q39" s="5"/>
      <c r="R39" s="195"/>
      <c r="S39" s="5"/>
      <c r="T39" s="5"/>
      <c r="U39" s="5"/>
      <c r="V39" s="5"/>
    </row>
    <row r="40" spans="1:24" s="9" customFormat="1" x14ac:dyDescent="0.2">
      <c r="A40" s="192"/>
      <c r="B40" s="192"/>
      <c r="C40" s="192"/>
      <c r="D40" s="192"/>
      <c r="E40" s="192"/>
      <c r="F40" s="192"/>
      <c r="G40" s="54"/>
      <c r="H40" s="3"/>
      <c r="I40" s="3"/>
      <c r="J40" s="3"/>
      <c r="K40" s="3"/>
      <c r="L40" s="3"/>
      <c r="M40" s="103"/>
      <c r="N40" s="416">
        <f>'[7]BD construcción trimestral'!M221</f>
        <v>3778537</v>
      </c>
      <c r="O40" s="417">
        <v>44531</v>
      </c>
      <c r="P40" s="416">
        <f t="shared" si="5"/>
        <v>3778.5369999999998</v>
      </c>
      <c r="Q40" s="5"/>
      <c r="R40" s="195"/>
      <c r="S40" s="5"/>
      <c r="T40" s="5"/>
      <c r="U40" s="5"/>
      <c r="V40" s="5"/>
    </row>
    <row r="41" spans="1:24" s="9" customFormat="1" x14ac:dyDescent="0.2">
      <c r="A41" s="192"/>
      <c r="E41" s="192"/>
      <c r="F41" s="192"/>
      <c r="G41" s="54"/>
      <c r="H41" s="3"/>
      <c r="I41" s="3"/>
      <c r="J41" s="3"/>
      <c r="K41" s="3"/>
      <c r="L41" s="3"/>
      <c r="M41" s="103"/>
      <c r="N41" s="416">
        <f>'[7]BD construcción trimestral'!M222</f>
        <v>4244342</v>
      </c>
      <c r="O41" s="417">
        <v>44621</v>
      </c>
      <c r="P41" s="416">
        <f t="shared" ref="P41:P42" si="6">+N41/1000</f>
        <v>4244.3419999999996</v>
      </c>
      <c r="Q41" s="5"/>
      <c r="R41" s="195"/>
      <c r="S41" s="5"/>
      <c r="T41" s="5"/>
      <c r="U41" s="5"/>
      <c r="V41" s="5"/>
    </row>
    <row r="42" spans="1:24" s="9" customFormat="1" x14ac:dyDescent="0.2">
      <c r="A42" s="192"/>
      <c r="E42" s="192"/>
      <c r="F42" s="192"/>
      <c r="G42" s="54"/>
      <c r="H42" s="3"/>
      <c r="I42" s="3"/>
      <c r="J42" s="3"/>
      <c r="K42" s="3"/>
      <c r="L42" s="3"/>
      <c r="M42" s="103"/>
      <c r="N42" s="416">
        <f>'[7]BD construcción trimestral'!M223</f>
        <v>4243574</v>
      </c>
      <c r="O42" s="417">
        <v>44713</v>
      </c>
      <c r="P42" s="416">
        <f t="shared" si="6"/>
        <v>4243.5739999999996</v>
      </c>
      <c r="Q42" s="5"/>
      <c r="R42" s="195"/>
      <c r="S42" s="5"/>
      <c r="T42" s="5"/>
      <c r="U42" s="5"/>
      <c r="V42" s="5"/>
    </row>
    <row r="43" spans="1:24" s="9" customFormat="1" x14ac:dyDescent="0.2">
      <c r="A43" s="192"/>
      <c r="E43" s="192"/>
      <c r="F43" s="192"/>
      <c r="G43" s="54"/>
      <c r="H43" s="3"/>
      <c r="I43" s="3"/>
      <c r="J43" s="3"/>
      <c r="K43" s="3"/>
      <c r="L43" s="3"/>
      <c r="M43" s="103"/>
      <c r="N43" s="416">
        <f>'[7]BD construcción trimestral'!M224</f>
        <v>4321044</v>
      </c>
      <c r="O43" s="417">
        <v>44805</v>
      </c>
      <c r="P43" s="416">
        <f t="shared" ref="P43:P44" si="7">+N43/1000</f>
        <v>4321.0439999999999</v>
      </c>
      <c r="Q43" s="5"/>
      <c r="R43" s="195"/>
      <c r="S43" s="5"/>
      <c r="T43" s="5"/>
      <c r="U43" s="5"/>
      <c r="V43" s="5"/>
    </row>
    <row r="44" spans="1:24" s="9" customFormat="1" x14ac:dyDescent="0.2">
      <c r="A44" s="192"/>
      <c r="E44" s="192"/>
      <c r="F44" s="192"/>
      <c r="G44" s="54"/>
      <c r="H44" s="3"/>
      <c r="I44" s="3"/>
      <c r="J44" s="3"/>
      <c r="K44" s="3"/>
      <c r="L44" s="3"/>
      <c r="M44" s="103"/>
      <c r="N44" s="416">
        <f>'[7]BD construcción trimestral'!M225</f>
        <v>4287556</v>
      </c>
      <c r="O44" s="417">
        <v>44896</v>
      </c>
      <c r="P44" s="416">
        <f t="shared" si="7"/>
        <v>4287.5559999999996</v>
      </c>
      <c r="Q44" s="5"/>
      <c r="R44" s="195"/>
      <c r="S44" s="5"/>
      <c r="T44" s="5"/>
      <c r="U44" s="5"/>
      <c r="V44" s="5"/>
    </row>
    <row r="45" spans="1:24" s="9" customFormat="1" x14ac:dyDescent="0.2">
      <c r="A45" s="192"/>
      <c r="E45" s="192"/>
      <c r="F45" s="192"/>
      <c r="G45" s="54"/>
      <c r="H45" s="3"/>
      <c r="I45" s="3"/>
      <c r="J45" s="3"/>
      <c r="K45" s="3"/>
      <c r="L45" s="3"/>
      <c r="M45" s="103"/>
      <c r="N45" s="416">
        <f>'[7]BD construcción trimestral'!M226</f>
        <v>4601428</v>
      </c>
      <c r="O45" s="417">
        <v>44986</v>
      </c>
      <c r="P45" s="416">
        <f t="shared" ref="P45:P46" si="8">+N45/1000</f>
        <v>4601.4279999999999</v>
      </c>
      <c r="Q45" s="5"/>
      <c r="R45" s="195"/>
      <c r="S45" s="5"/>
      <c r="T45" s="5"/>
      <c r="U45" s="5"/>
      <c r="V45" s="5"/>
    </row>
    <row r="46" spans="1:24" s="9" customFormat="1" x14ac:dyDescent="0.2">
      <c r="A46" s="192"/>
      <c r="E46" s="192"/>
      <c r="F46" s="192"/>
      <c r="G46" s="54"/>
      <c r="H46" s="3"/>
      <c r="I46" s="3"/>
      <c r="J46" s="3"/>
      <c r="K46" s="3"/>
      <c r="L46" s="3"/>
      <c r="M46" s="103"/>
      <c r="N46" s="416">
        <f>'[7]BD construcción trimestral'!M227</f>
        <v>4866402</v>
      </c>
      <c r="O46" s="414">
        <v>45078</v>
      </c>
      <c r="P46" s="416">
        <f t="shared" si="8"/>
        <v>4866.402</v>
      </c>
      <c r="Q46" s="5"/>
      <c r="R46" s="195"/>
      <c r="S46" s="5"/>
      <c r="T46" s="5"/>
      <c r="U46" s="5"/>
      <c r="V46" s="5"/>
    </row>
    <row r="47" spans="1:24" s="9" customFormat="1" x14ac:dyDescent="0.2">
      <c r="A47" s="192"/>
      <c r="E47" s="192"/>
      <c r="F47" s="192"/>
      <c r="G47" s="54"/>
      <c r="H47" s="3"/>
      <c r="I47" s="3"/>
      <c r="J47" s="3"/>
      <c r="K47" s="3"/>
      <c r="L47" s="3"/>
      <c r="M47" s="103"/>
      <c r="N47" s="105"/>
      <c r="O47" s="103"/>
      <c r="P47" s="103"/>
      <c r="Q47" s="5"/>
      <c r="R47" s="5"/>
      <c r="S47" s="5"/>
      <c r="T47" s="5"/>
      <c r="U47" s="5"/>
      <c r="V47" s="5"/>
    </row>
    <row r="48" spans="1:24" s="9" customFormat="1" x14ac:dyDescent="0.2">
      <c r="A48" s="192"/>
      <c r="E48" s="192"/>
      <c r="F48" s="192"/>
      <c r="G48" s="54"/>
      <c r="H48" s="3"/>
      <c r="I48" s="3"/>
      <c r="J48" s="3"/>
      <c r="K48" s="3"/>
      <c r="L48" s="3"/>
      <c r="M48" s="103"/>
      <c r="N48" s="105"/>
      <c r="O48" s="103"/>
      <c r="P48" s="103"/>
      <c r="Q48" s="5"/>
      <c r="R48" s="5"/>
      <c r="S48" s="5"/>
      <c r="T48" s="5"/>
      <c r="U48" s="5"/>
      <c r="V48" s="5"/>
    </row>
    <row r="49" spans="1:22" s="9" customFormat="1" x14ac:dyDescent="0.2">
      <c r="A49" s="192"/>
      <c r="E49" s="192"/>
      <c r="F49" s="192"/>
      <c r="G49" s="54"/>
      <c r="H49" s="3"/>
      <c r="I49" s="3"/>
      <c r="J49" s="3"/>
      <c r="K49" s="3"/>
      <c r="L49" s="3"/>
      <c r="M49" s="103"/>
      <c r="N49" s="105"/>
      <c r="O49" s="103"/>
      <c r="P49" s="103"/>
      <c r="Q49" s="5"/>
      <c r="R49" s="5"/>
      <c r="S49" s="5"/>
      <c r="T49" s="5"/>
      <c r="U49" s="5"/>
      <c r="V49" s="5"/>
    </row>
    <row r="50" spans="1:22" s="9" customFormat="1" x14ac:dyDescent="0.2">
      <c r="A50" s="192"/>
      <c r="E50" s="192"/>
      <c r="F50" s="192"/>
      <c r="G50" s="54"/>
      <c r="H50" s="3"/>
      <c r="I50" s="3"/>
      <c r="J50" s="3"/>
      <c r="K50" s="3"/>
      <c r="L50" s="3"/>
      <c r="M50" s="103"/>
      <c r="N50" s="105"/>
      <c r="O50" s="103"/>
      <c r="P50" s="103"/>
      <c r="Q50" s="5"/>
      <c r="R50" s="5"/>
      <c r="S50" s="5"/>
      <c r="T50" s="5"/>
      <c r="U50" s="5"/>
      <c r="V50" s="5"/>
    </row>
    <row r="51" spans="1:22" s="9" customFormat="1" x14ac:dyDescent="0.2">
      <c r="A51" s="192"/>
      <c r="E51" s="192"/>
      <c r="F51" s="192"/>
      <c r="G51" s="54"/>
      <c r="H51" s="3"/>
      <c r="I51" s="3"/>
      <c r="J51" s="3"/>
      <c r="K51" s="3"/>
      <c r="L51" s="3"/>
      <c r="M51" s="103"/>
      <c r="N51" s="105"/>
      <c r="O51" s="103"/>
      <c r="P51" s="103"/>
      <c r="Q51" s="5"/>
      <c r="R51" s="5"/>
      <c r="S51" s="5"/>
      <c r="T51" s="5"/>
      <c r="U51" s="5"/>
      <c r="V51" s="5"/>
    </row>
    <row r="52" spans="1:22" s="9" customFormat="1" x14ac:dyDescent="0.2">
      <c r="A52" s="192"/>
      <c r="E52" s="192"/>
      <c r="F52" s="192"/>
      <c r="G52" s="54"/>
      <c r="H52" s="3"/>
      <c r="I52" s="3"/>
      <c r="J52" s="3"/>
      <c r="K52" s="3"/>
      <c r="L52" s="3"/>
      <c r="M52" s="103"/>
      <c r="N52" s="105"/>
      <c r="O52" s="103"/>
      <c r="P52" s="103"/>
      <c r="Q52" s="5"/>
      <c r="R52" s="5"/>
      <c r="S52" s="5"/>
      <c r="T52" s="5"/>
      <c r="U52" s="5"/>
      <c r="V52" s="5"/>
    </row>
    <row r="53" spans="1:22" s="9" customFormat="1" x14ac:dyDescent="0.2">
      <c r="A53" s="192"/>
      <c r="E53" s="206"/>
      <c r="F53" s="192"/>
      <c r="G53" s="54"/>
      <c r="H53" s="3"/>
      <c r="I53" s="3"/>
      <c r="J53" s="3"/>
      <c r="K53" s="3"/>
      <c r="L53" s="3"/>
      <c r="M53" s="103"/>
      <c r="N53" s="105"/>
      <c r="O53" s="103"/>
      <c r="P53" s="103"/>
      <c r="Q53" s="5"/>
      <c r="R53" s="5"/>
      <c r="S53" s="5"/>
      <c r="T53" s="5"/>
      <c r="U53" s="5"/>
      <c r="V53" s="5"/>
    </row>
    <row r="54" spans="1:22" s="9" customFormat="1" x14ac:dyDescent="0.2">
      <c r="A54" s="192"/>
      <c r="E54" s="206"/>
      <c r="F54" s="192"/>
      <c r="G54" s="54"/>
      <c r="H54" s="3"/>
      <c r="I54" s="3"/>
      <c r="J54" s="3"/>
      <c r="K54" s="3"/>
      <c r="L54" s="3"/>
      <c r="M54" s="103"/>
      <c r="N54" s="105"/>
      <c r="O54" s="103"/>
      <c r="P54" s="103"/>
      <c r="Q54" s="5"/>
      <c r="R54" s="5"/>
      <c r="S54" s="5"/>
      <c r="T54" s="5"/>
      <c r="U54" s="5"/>
      <c r="V54" s="5"/>
    </row>
    <row r="55" spans="1:22" s="9" customFormat="1" x14ac:dyDescent="0.2">
      <c r="A55" s="192"/>
      <c r="E55" s="206"/>
      <c r="F55" s="192"/>
      <c r="G55" s="54"/>
      <c r="H55" s="3"/>
      <c r="I55" s="3"/>
      <c r="J55" s="3"/>
      <c r="K55" s="3"/>
      <c r="L55" s="3"/>
      <c r="M55" s="103"/>
      <c r="N55" s="105"/>
      <c r="O55" s="103"/>
      <c r="P55" s="103"/>
      <c r="Q55" s="5"/>
      <c r="R55" s="5"/>
      <c r="S55" s="5"/>
      <c r="T55" s="5"/>
      <c r="U55" s="5"/>
      <c r="V55" s="5"/>
    </row>
    <row r="56" spans="1:22" s="9" customFormat="1" x14ac:dyDescent="0.2">
      <c r="A56" s="192"/>
      <c r="E56" s="206"/>
      <c r="F56" s="192"/>
      <c r="G56" s="54"/>
      <c r="H56" s="3"/>
      <c r="I56" s="3"/>
      <c r="J56" s="3"/>
      <c r="K56" s="3"/>
      <c r="L56" s="3"/>
      <c r="M56" s="103"/>
      <c r="N56" s="105"/>
      <c r="O56" s="103"/>
      <c r="P56" s="103"/>
      <c r="Q56" s="5"/>
      <c r="R56" s="5"/>
      <c r="S56" s="5"/>
      <c r="T56" s="5"/>
      <c r="U56" s="5"/>
      <c r="V56" s="5"/>
    </row>
    <row r="57" spans="1:22" s="9" customFormat="1" x14ac:dyDescent="0.2">
      <c r="A57" s="192"/>
      <c r="E57" s="206"/>
      <c r="F57" s="192"/>
      <c r="G57" s="54"/>
      <c r="H57" s="3"/>
      <c r="I57" s="3"/>
      <c r="J57" s="3"/>
      <c r="K57" s="3"/>
      <c r="L57" s="3"/>
      <c r="M57" s="103"/>
      <c r="N57" s="105"/>
      <c r="O57" s="103"/>
      <c r="P57" s="103"/>
      <c r="Q57" s="5"/>
      <c r="R57" s="5"/>
      <c r="S57" s="5"/>
      <c r="T57" s="5"/>
      <c r="U57" s="5"/>
      <c r="V57" s="5"/>
    </row>
    <row r="58" spans="1:22" s="9" customFormat="1" x14ac:dyDescent="0.2">
      <c r="A58" s="192"/>
      <c r="E58" s="206"/>
      <c r="F58" s="192"/>
      <c r="G58" s="54"/>
      <c r="H58" s="3"/>
      <c r="I58" s="3"/>
      <c r="J58" s="3"/>
      <c r="K58" s="3"/>
      <c r="L58" s="3"/>
      <c r="M58" s="103"/>
      <c r="N58" s="105"/>
      <c r="O58" s="103"/>
      <c r="P58" s="103"/>
      <c r="Q58" s="5"/>
      <c r="R58" s="5"/>
      <c r="S58" s="5"/>
      <c r="T58" s="5"/>
      <c r="U58" s="5"/>
      <c r="V58" s="5"/>
    </row>
    <row r="59" spans="1:22" s="9" customFormat="1" x14ac:dyDescent="0.2">
      <c r="A59" s="192"/>
      <c r="E59" s="206"/>
      <c r="F59" s="192"/>
      <c r="G59" s="54"/>
      <c r="H59" s="3"/>
      <c r="I59" s="3"/>
      <c r="J59" s="3"/>
      <c r="K59" s="3"/>
      <c r="L59" s="3"/>
      <c r="M59" s="103"/>
      <c r="N59" s="105"/>
      <c r="O59" s="103"/>
      <c r="P59" s="103"/>
      <c r="Q59" s="5"/>
      <c r="R59" s="5"/>
      <c r="S59" s="5"/>
      <c r="T59" s="5"/>
      <c r="U59" s="5"/>
      <c r="V59" s="5"/>
    </row>
    <row r="60" spans="1:22" s="9" customFormat="1" x14ac:dyDescent="0.2">
      <c r="A60" s="192"/>
      <c r="E60" s="206"/>
      <c r="F60" s="192"/>
      <c r="G60" s="54"/>
      <c r="H60" s="3"/>
      <c r="I60" s="3"/>
      <c r="J60" s="3"/>
      <c r="K60" s="3"/>
      <c r="L60" s="3"/>
      <c r="M60" s="103"/>
      <c r="N60" s="105"/>
      <c r="O60" s="103"/>
      <c r="P60" s="103"/>
      <c r="Q60" s="5"/>
      <c r="R60" s="5"/>
      <c r="S60" s="5"/>
      <c r="T60" s="5"/>
      <c r="U60" s="5"/>
      <c r="V60" s="5"/>
    </row>
    <row r="61" spans="1:22" s="9" customFormat="1" x14ac:dyDescent="0.2">
      <c r="A61" s="192"/>
      <c r="E61" s="206"/>
      <c r="F61" s="192"/>
      <c r="G61" s="54"/>
      <c r="H61" s="3"/>
      <c r="I61" s="3"/>
      <c r="J61" s="3"/>
      <c r="K61" s="3"/>
      <c r="L61" s="3"/>
      <c r="M61" s="103"/>
      <c r="N61" s="105"/>
      <c r="O61" s="103"/>
      <c r="P61" s="103"/>
      <c r="Q61" s="5"/>
      <c r="R61" s="5"/>
      <c r="S61" s="5"/>
      <c r="T61" s="5"/>
      <c r="U61" s="5"/>
      <c r="V61" s="5"/>
    </row>
    <row r="62" spans="1:22" s="9" customFormat="1" x14ac:dyDescent="0.2">
      <c r="A62" s="192"/>
      <c r="E62" s="206"/>
      <c r="F62" s="192"/>
      <c r="G62" s="54"/>
      <c r="H62" s="3"/>
      <c r="I62" s="3"/>
      <c r="J62" s="3"/>
      <c r="K62" s="3"/>
      <c r="L62" s="3"/>
      <c r="M62" s="103"/>
      <c r="N62" s="105"/>
      <c r="O62" s="103"/>
      <c r="P62" s="103"/>
      <c r="Q62" s="5"/>
      <c r="R62" s="5"/>
      <c r="S62" s="5"/>
      <c r="T62" s="5"/>
      <c r="U62" s="5"/>
      <c r="V62" s="5"/>
    </row>
    <row r="63" spans="1:22" s="9" customFormat="1" x14ac:dyDescent="0.2">
      <c r="A63" s="192"/>
      <c r="E63" s="206"/>
      <c r="F63" s="192"/>
      <c r="G63" s="54"/>
      <c r="H63" s="3"/>
      <c r="I63" s="3"/>
      <c r="J63" s="3"/>
      <c r="K63" s="3"/>
      <c r="L63" s="3"/>
      <c r="M63" s="103"/>
      <c r="N63" s="105"/>
      <c r="O63" s="103"/>
      <c r="P63" s="103"/>
      <c r="Q63" s="5"/>
      <c r="R63" s="5"/>
      <c r="S63" s="5"/>
      <c r="T63" s="5"/>
      <c r="U63" s="5"/>
      <c r="V63" s="5"/>
    </row>
    <row r="64" spans="1:22" s="9" customFormat="1" x14ac:dyDescent="0.2">
      <c r="A64" s="192"/>
      <c r="E64" s="206"/>
      <c r="F64" s="192"/>
      <c r="G64" s="54"/>
      <c r="H64" s="3"/>
      <c r="I64" s="3"/>
      <c r="J64" s="3"/>
      <c r="K64" s="3"/>
      <c r="L64" s="3"/>
      <c r="M64" s="103"/>
      <c r="N64" s="105"/>
      <c r="O64" s="103"/>
      <c r="P64" s="103"/>
      <c r="Q64" s="5"/>
      <c r="R64" s="5"/>
      <c r="S64" s="5"/>
      <c r="T64" s="5"/>
      <c r="U64" s="5"/>
      <c r="V64" s="5"/>
    </row>
    <row r="65" spans="1:22" s="9" customFormat="1" x14ac:dyDescent="0.2">
      <c r="A65" s="192"/>
      <c r="E65" s="206"/>
      <c r="F65" s="192"/>
      <c r="G65" s="54"/>
      <c r="H65" s="3"/>
      <c r="I65" s="3"/>
      <c r="J65" s="3"/>
      <c r="K65" s="3"/>
      <c r="L65" s="3"/>
      <c r="M65" s="103"/>
      <c r="N65" s="105"/>
      <c r="O65" s="103"/>
      <c r="P65" s="103"/>
      <c r="Q65" s="5"/>
      <c r="R65" s="5"/>
      <c r="S65" s="5"/>
      <c r="T65" s="5"/>
      <c r="U65" s="5"/>
      <c r="V65" s="5"/>
    </row>
    <row r="66" spans="1:22" s="9" customFormat="1" x14ac:dyDescent="0.2">
      <c r="A66" s="192"/>
      <c r="E66" s="206"/>
      <c r="F66" s="192"/>
      <c r="G66" s="54"/>
      <c r="H66" s="3"/>
      <c r="I66" s="3"/>
      <c r="J66" s="3"/>
      <c r="K66" s="3"/>
      <c r="L66" s="3"/>
      <c r="M66" s="103"/>
      <c r="N66" s="105"/>
      <c r="O66" s="103"/>
      <c r="P66" s="103"/>
      <c r="Q66" s="5"/>
      <c r="R66" s="5"/>
      <c r="S66" s="5"/>
      <c r="T66" s="5"/>
      <c r="U66" s="5"/>
      <c r="V66" s="5"/>
    </row>
    <row r="67" spans="1:22" s="9" customFormat="1" x14ac:dyDescent="0.2">
      <c r="A67" s="192"/>
      <c r="E67" s="206"/>
      <c r="F67" s="192"/>
      <c r="G67" s="54"/>
      <c r="H67" s="3"/>
      <c r="I67" s="3"/>
      <c r="J67" s="3"/>
      <c r="K67" s="3"/>
      <c r="L67" s="3"/>
      <c r="M67" s="103"/>
      <c r="N67" s="105"/>
      <c r="O67" s="103"/>
      <c r="P67" s="103"/>
      <c r="Q67" s="5"/>
      <c r="R67" s="5"/>
      <c r="S67" s="5"/>
      <c r="T67" s="5"/>
      <c r="U67" s="5"/>
      <c r="V67" s="5"/>
    </row>
    <row r="68" spans="1:22" s="9" customFormat="1" x14ac:dyDescent="0.2">
      <c r="A68" s="192"/>
      <c r="E68" s="206"/>
      <c r="F68" s="192"/>
      <c r="G68" s="54"/>
      <c r="H68" s="3"/>
      <c r="I68" s="3"/>
      <c r="J68" s="3"/>
      <c r="K68" s="3"/>
      <c r="L68" s="3"/>
      <c r="M68" s="103"/>
      <c r="N68" s="105"/>
      <c r="O68" s="103"/>
      <c r="P68" s="103"/>
      <c r="Q68" s="5"/>
      <c r="R68" s="5"/>
      <c r="S68" s="5"/>
      <c r="T68" s="5"/>
      <c r="U68" s="5"/>
      <c r="V68" s="5"/>
    </row>
    <row r="69" spans="1:22" s="9" customFormat="1" x14ac:dyDescent="0.2">
      <c r="A69" s="192"/>
      <c r="E69" s="206"/>
      <c r="F69" s="192"/>
      <c r="G69" s="54"/>
      <c r="H69" s="3"/>
      <c r="I69" s="3"/>
      <c r="J69" s="3"/>
      <c r="K69" s="3"/>
      <c r="L69" s="3"/>
      <c r="M69" s="103"/>
      <c r="N69" s="105"/>
      <c r="O69" s="103"/>
      <c r="P69" s="103"/>
      <c r="Q69" s="5"/>
      <c r="R69" s="5"/>
      <c r="S69" s="5"/>
      <c r="T69" s="5"/>
      <c r="U69" s="5"/>
      <c r="V69" s="5"/>
    </row>
    <row r="70" spans="1:22" s="9" customFormat="1" x14ac:dyDescent="0.2">
      <c r="A70" s="192"/>
      <c r="E70" s="206"/>
      <c r="F70" s="192"/>
      <c r="G70" s="54"/>
      <c r="H70" s="3"/>
      <c r="I70" s="3"/>
      <c r="J70" s="3"/>
      <c r="K70" s="3"/>
      <c r="L70" s="3"/>
      <c r="M70" s="103"/>
      <c r="N70" s="105"/>
      <c r="O70" s="103"/>
      <c r="P70" s="103"/>
      <c r="Q70" s="5"/>
      <c r="R70" s="5"/>
      <c r="S70" s="5"/>
      <c r="T70" s="5"/>
      <c r="U70" s="5"/>
      <c r="V70" s="5"/>
    </row>
    <row r="71" spans="1:22" s="9" customFormat="1" x14ac:dyDescent="0.2">
      <c r="A71" s="192"/>
      <c r="E71" s="206"/>
      <c r="F71" s="192"/>
      <c r="G71" s="54"/>
      <c r="H71" s="3"/>
      <c r="I71" s="3"/>
      <c r="J71" s="3"/>
      <c r="K71" s="3"/>
      <c r="L71" s="3"/>
      <c r="M71" s="103"/>
      <c r="N71" s="105"/>
      <c r="O71" s="103"/>
      <c r="P71" s="103"/>
      <c r="Q71" s="5"/>
      <c r="R71" s="5"/>
      <c r="S71" s="5"/>
      <c r="T71" s="5"/>
      <c r="U71" s="5"/>
      <c r="V71" s="5"/>
    </row>
    <row r="72" spans="1:22" s="9" customFormat="1" x14ac:dyDescent="0.2">
      <c r="A72" s="192"/>
      <c r="E72" s="206"/>
      <c r="F72" s="192"/>
      <c r="G72" s="54"/>
      <c r="H72" s="3"/>
      <c r="I72" s="3"/>
      <c r="J72" s="3"/>
      <c r="K72" s="3"/>
      <c r="L72" s="3"/>
      <c r="M72" s="103"/>
      <c r="N72" s="105"/>
      <c r="O72" s="103"/>
      <c r="P72" s="103"/>
      <c r="Q72" s="5"/>
      <c r="R72" s="5"/>
      <c r="S72" s="5"/>
      <c r="T72" s="5"/>
      <c r="U72" s="5"/>
      <c r="V72" s="5"/>
    </row>
    <row r="73" spans="1:22" s="9" customFormat="1" x14ac:dyDescent="0.2">
      <c r="A73" s="192"/>
      <c r="E73" s="206"/>
      <c r="F73" s="192"/>
      <c r="G73" s="54"/>
      <c r="H73" s="3"/>
      <c r="I73" s="3"/>
      <c r="J73" s="3"/>
      <c r="K73" s="3"/>
      <c r="L73" s="3"/>
      <c r="M73" s="103"/>
      <c r="N73" s="105"/>
      <c r="O73" s="103"/>
      <c r="P73" s="103"/>
      <c r="Q73" s="5"/>
      <c r="R73" s="5"/>
      <c r="S73" s="5"/>
      <c r="T73" s="5"/>
      <c r="U73" s="5"/>
      <c r="V73" s="5"/>
    </row>
    <row r="74" spans="1:22" s="9" customFormat="1" x14ac:dyDescent="0.2">
      <c r="A74" s="192"/>
      <c r="E74" s="206"/>
      <c r="F74" s="192"/>
      <c r="G74" s="54"/>
      <c r="H74" s="3"/>
      <c r="I74" s="3"/>
      <c r="J74" s="3"/>
      <c r="K74" s="3"/>
      <c r="L74" s="3"/>
      <c r="M74" s="103"/>
      <c r="N74" s="105"/>
      <c r="O74" s="103"/>
      <c r="P74" s="103"/>
      <c r="Q74" s="5"/>
      <c r="R74" s="5"/>
      <c r="S74" s="5"/>
      <c r="T74" s="5"/>
      <c r="U74" s="5"/>
      <c r="V74" s="5"/>
    </row>
    <row r="75" spans="1:22" s="9" customFormat="1" x14ac:dyDescent="0.2">
      <c r="A75" s="192"/>
      <c r="E75" s="206"/>
      <c r="F75" s="192"/>
      <c r="G75" s="54"/>
      <c r="H75" s="3"/>
      <c r="I75" s="3"/>
      <c r="J75" s="3"/>
      <c r="K75" s="3"/>
      <c r="L75" s="3"/>
      <c r="M75" s="103"/>
      <c r="N75" s="105"/>
      <c r="O75" s="103"/>
      <c r="P75" s="103"/>
      <c r="Q75" s="5"/>
      <c r="R75" s="5"/>
      <c r="S75" s="5"/>
      <c r="T75" s="5"/>
      <c r="U75" s="5"/>
      <c r="V75" s="5"/>
    </row>
    <row r="76" spans="1:22" s="9" customFormat="1" x14ac:dyDescent="0.2">
      <c r="A76" s="192"/>
      <c r="E76" s="206"/>
      <c r="F76" s="192"/>
      <c r="G76" s="54"/>
      <c r="H76" s="3"/>
      <c r="I76" s="3"/>
      <c r="J76" s="3"/>
      <c r="K76" s="3"/>
      <c r="L76" s="3"/>
      <c r="M76" s="103"/>
      <c r="N76" s="105"/>
      <c r="O76" s="103"/>
      <c r="P76" s="103"/>
      <c r="Q76" s="5"/>
      <c r="R76" s="5"/>
      <c r="S76" s="5"/>
      <c r="T76" s="5"/>
      <c r="U76" s="5"/>
      <c r="V76" s="5"/>
    </row>
    <row r="77" spans="1:22" s="9" customFormat="1" x14ac:dyDescent="0.2">
      <c r="A77" s="192"/>
      <c r="E77" s="206"/>
      <c r="F77" s="192"/>
      <c r="G77" s="54"/>
      <c r="H77" s="3"/>
      <c r="I77" s="3"/>
      <c r="J77" s="3"/>
      <c r="K77" s="3"/>
      <c r="L77" s="3"/>
      <c r="M77" s="103"/>
      <c r="N77" s="105"/>
      <c r="O77" s="103"/>
      <c r="P77" s="103"/>
      <c r="Q77" s="5"/>
      <c r="R77" s="5"/>
      <c r="S77" s="5"/>
      <c r="T77" s="5"/>
      <c r="U77" s="5"/>
      <c r="V77" s="5"/>
    </row>
    <row r="78" spans="1:22" s="9" customFormat="1" x14ac:dyDescent="0.2">
      <c r="A78" s="192"/>
      <c r="E78" s="206"/>
      <c r="F78" s="192"/>
      <c r="G78" s="54"/>
      <c r="H78" s="3"/>
      <c r="I78" s="3"/>
      <c r="J78" s="3"/>
      <c r="K78" s="3"/>
      <c r="L78" s="3"/>
      <c r="M78" s="103"/>
      <c r="N78" s="103"/>
      <c r="O78" s="103"/>
      <c r="P78" s="103"/>
      <c r="Q78" s="5"/>
      <c r="R78" s="5"/>
      <c r="S78" s="5"/>
      <c r="T78" s="5"/>
      <c r="U78" s="5"/>
      <c r="V78" s="5"/>
    </row>
    <row r="79" spans="1:22" s="9" customFormat="1" x14ac:dyDescent="0.2">
      <c r="A79" s="192"/>
      <c r="E79" s="206"/>
      <c r="F79" s="192"/>
      <c r="G79" s="54"/>
      <c r="H79" s="3"/>
      <c r="I79" s="3"/>
      <c r="J79" s="3"/>
      <c r="K79" s="3"/>
      <c r="L79" s="3"/>
      <c r="M79" s="103"/>
      <c r="N79" s="103"/>
      <c r="O79" s="103"/>
      <c r="P79" s="103"/>
      <c r="Q79" s="5"/>
      <c r="R79" s="5"/>
      <c r="S79" s="5"/>
      <c r="T79" s="5"/>
      <c r="U79" s="5"/>
      <c r="V79" s="5"/>
    </row>
    <row r="80" spans="1:22" s="9" customFormat="1" x14ac:dyDescent="0.2">
      <c r="A80" s="192"/>
      <c r="B80" s="227"/>
      <c r="C80" s="192"/>
      <c r="D80" s="194"/>
      <c r="E80" s="206"/>
      <c r="F80" s="192"/>
      <c r="G80" s="54"/>
      <c r="H80" s="3"/>
      <c r="I80" s="3"/>
      <c r="J80" s="3"/>
      <c r="K80" s="3"/>
      <c r="L80" s="3"/>
      <c r="M80" s="103"/>
      <c r="N80" s="103"/>
      <c r="O80" s="103"/>
      <c r="P80" s="103"/>
      <c r="Q80" s="5"/>
      <c r="R80" s="5"/>
      <c r="S80" s="5"/>
      <c r="T80" s="5"/>
      <c r="U80" s="5"/>
      <c r="V80" s="5"/>
    </row>
    <row r="81" spans="1:22" s="9" customFormat="1" x14ac:dyDescent="0.2">
      <c r="A81" s="192"/>
      <c r="B81" s="227"/>
      <c r="C81" s="192"/>
      <c r="D81" s="194"/>
      <c r="E81" s="206"/>
      <c r="F81" s="192"/>
      <c r="G81" s="54"/>
      <c r="H81" s="3"/>
      <c r="I81" s="3"/>
      <c r="J81" s="3"/>
      <c r="K81" s="3"/>
      <c r="L81" s="3"/>
      <c r="M81" s="103"/>
      <c r="N81" s="103"/>
      <c r="O81" s="103"/>
      <c r="P81" s="103"/>
      <c r="Q81" s="5"/>
      <c r="R81" s="5"/>
      <c r="S81" s="5"/>
      <c r="T81" s="5"/>
      <c r="U81" s="5"/>
      <c r="V81" s="5"/>
    </row>
    <row r="82" spans="1:22" s="209" customFormat="1" x14ac:dyDescent="0.2">
      <c r="A82" s="192"/>
      <c r="B82" s="227"/>
      <c r="C82" s="192"/>
      <c r="D82" s="194"/>
      <c r="E82" s="206"/>
      <c r="F82" s="192"/>
      <c r="G82" s="54"/>
      <c r="H82" s="54"/>
      <c r="I82" s="54"/>
      <c r="J82" s="54"/>
      <c r="K82" s="54"/>
      <c r="L82" s="54"/>
      <c r="M82" s="103"/>
      <c r="N82" s="103"/>
      <c r="O82" s="103"/>
      <c r="P82" s="103"/>
      <c r="Q82" s="5"/>
      <c r="R82" s="5"/>
      <c r="S82" s="5"/>
      <c r="T82" s="5"/>
      <c r="U82" s="5"/>
      <c r="V82" s="5"/>
    </row>
    <row r="83" spans="1:22" s="209" customFormat="1" x14ac:dyDescent="0.2">
      <c r="A83" s="192"/>
      <c r="B83" s="227"/>
      <c r="C83" s="192"/>
      <c r="D83" s="194"/>
      <c r="E83" s="206"/>
      <c r="F83" s="192"/>
      <c r="G83" s="54"/>
      <c r="H83" s="54"/>
      <c r="I83" s="54"/>
      <c r="J83" s="54"/>
      <c r="K83" s="54"/>
      <c r="L83" s="54"/>
      <c r="M83" s="103"/>
      <c r="N83" s="103"/>
      <c r="O83" s="103"/>
      <c r="P83" s="103"/>
      <c r="Q83" s="5"/>
      <c r="R83" s="5"/>
      <c r="S83" s="5"/>
      <c r="T83" s="5"/>
      <c r="U83" s="5"/>
      <c r="V83" s="5"/>
    </row>
    <row r="84" spans="1:22" s="209" customFormat="1" x14ac:dyDescent="0.2">
      <c r="A84" s="192"/>
      <c r="B84" s="227"/>
      <c r="C84" s="192"/>
      <c r="D84" s="194"/>
      <c r="E84" s="206"/>
      <c r="F84" s="192"/>
      <c r="G84" s="54"/>
      <c r="H84" s="54"/>
      <c r="I84" s="54"/>
      <c r="J84" s="54"/>
      <c r="K84" s="54"/>
      <c r="L84" s="54"/>
      <c r="M84" s="103"/>
      <c r="N84" s="103"/>
      <c r="O84" s="103"/>
      <c r="P84" s="103"/>
      <c r="Q84" s="5"/>
      <c r="R84" s="5"/>
      <c r="S84" s="5"/>
      <c r="T84" s="5"/>
      <c r="U84" s="5"/>
      <c r="V84" s="5"/>
    </row>
    <row r="85" spans="1:22" s="209" customFormat="1" x14ac:dyDescent="0.2">
      <c r="A85" s="192"/>
      <c r="B85" s="227"/>
      <c r="C85" s="192"/>
      <c r="D85" s="194"/>
      <c r="E85" s="206"/>
      <c r="F85" s="192"/>
      <c r="G85" s="3"/>
      <c r="H85" s="54"/>
      <c r="I85" s="54"/>
      <c r="J85" s="54"/>
      <c r="K85" s="54"/>
      <c r="L85" s="54"/>
      <c r="M85" s="103"/>
      <c r="N85" s="103"/>
      <c r="O85" s="103"/>
      <c r="P85" s="103"/>
      <c r="Q85" s="5"/>
      <c r="R85" s="5"/>
      <c r="S85" s="5"/>
      <c r="T85" s="5"/>
      <c r="U85" s="5"/>
      <c r="V85" s="5"/>
    </row>
    <row r="86" spans="1:22" s="209" customFormat="1" x14ac:dyDescent="0.2">
      <c r="A86" s="192"/>
      <c r="B86" s="227"/>
      <c r="C86" s="192"/>
      <c r="D86" s="194"/>
      <c r="E86" s="206"/>
      <c r="F86" s="192"/>
      <c r="G86" s="3"/>
      <c r="H86" s="54"/>
      <c r="I86" s="54"/>
      <c r="J86" s="54"/>
      <c r="K86" s="54"/>
      <c r="L86" s="54"/>
      <c r="M86" s="103"/>
      <c r="N86" s="103"/>
      <c r="O86" s="103"/>
      <c r="P86" s="103"/>
      <c r="Q86" s="5"/>
      <c r="R86" s="5"/>
      <c r="S86" s="5"/>
      <c r="T86" s="5"/>
      <c r="U86" s="5"/>
      <c r="V86" s="5"/>
    </row>
    <row r="87" spans="1:22" s="209" customFormat="1" x14ac:dyDescent="0.2">
      <c r="A87" s="192"/>
      <c r="B87" s="227"/>
      <c r="C87" s="192"/>
      <c r="D87" s="194"/>
      <c r="E87" s="206"/>
      <c r="F87" s="192"/>
      <c r="G87" s="3"/>
      <c r="H87" s="54"/>
      <c r="I87" s="54"/>
      <c r="J87" s="54"/>
      <c r="K87" s="54"/>
      <c r="L87" s="54"/>
      <c r="M87" s="103"/>
      <c r="N87" s="103"/>
      <c r="O87" s="103"/>
      <c r="P87" s="103"/>
      <c r="Q87" s="5"/>
      <c r="R87" s="5"/>
      <c r="S87" s="5"/>
      <c r="T87" s="5"/>
      <c r="U87" s="5"/>
      <c r="V87" s="5"/>
    </row>
    <row r="88" spans="1:22" s="209" customFormat="1" x14ac:dyDescent="0.2">
      <c r="A88" s="192"/>
      <c r="B88" s="227"/>
      <c r="C88" s="192"/>
      <c r="D88" s="194"/>
      <c r="E88" s="206"/>
      <c r="F88" s="192"/>
      <c r="G88" s="3"/>
      <c r="H88" s="54"/>
      <c r="I88" s="54"/>
      <c r="J88" s="54"/>
      <c r="K88" s="54"/>
      <c r="L88" s="54"/>
      <c r="M88" s="103"/>
      <c r="N88" s="103"/>
      <c r="O88" s="103"/>
      <c r="P88" s="103"/>
      <c r="Q88" s="5"/>
      <c r="R88" s="5"/>
      <c r="S88" s="5"/>
      <c r="T88" s="5"/>
      <c r="U88" s="5"/>
      <c r="V88" s="5"/>
    </row>
    <row r="89" spans="1:22" s="209" customFormat="1" x14ac:dyDescent="0.2">
      <c r="A89" s="192"/>
      <c r="B89" s="227"/>
      <c r="C89" s="192"/>
      <c r="D89" s="194"/>
      <c r="E89" s="206"/>
      <c r="F89" s="192"/>
      <c r="G89" s="3"/>
      <c r="H89" s="54"/>
      <c r="I89" s="54"/>
      <c r="J89" s="54"/>
      <c r="K89" s="54"/>
      <c r="L89" s="54"/>
      <c r="M89" s="103"/>
      <c r="N89" s="103"/>
      <c r="O89" s="103"/>
      <c r="P89" s="103"/>
      <c r="Q89" s="5"/>
      <c r="R89" s="5"/>
      <c r="S89" s="5"/>
      <c r="T89" s="5"/>
      <c r="U89" s="5"/>
      <c r="V89" s="5"/>
    </row>
    <row r="90" spans="1:22" s="209" customFormat="1" x14ac:dyDescent="0.2">
      <c r="A90" s="192"/>
      <c r="B90" s="227"/>
      <c r="C90" s="192"/>
      <c r="D90" s="194"/>
      <c r="E90" s="206"/>
      <c r="F90" s="192"/>
      <c r="G90" s="3"/>
      <c r="H90" s="54"/>
      <c r="I90" s="54"/>
      <c r="J90" s="54"/>
      <c r="K90" s="54"/>
      <c r="L90" s="54"/>
      <c r="M90" s="103"/>
      <c r="N90" s="103"/>
      <c r="O90" s="103"/>
      <c r="P90" s="103"/>
      <c r="Q90" s="5"/>
      <c r="T90" s="9"/>
      <c r="U90" s="9"/>
    </row>
    <row r="91" spans="1:22" s="209" customFormat="1" x14ac:dyDescent="0.2">
      <c r="A91" s="192"/>
      <c r="B91" s="227"/>
      <c r="C91" s="192"/>
      <c r="D91" s="194"/>
      <c r="E91" s="206"/>
      <c r="F91" s="192"/>
      <c r="G91" s="3"/>
      <c r="H91" s="54"/>
      <c r="I91" s="54"/>
      <c r="J91" s="54"/>
      <c r="K91" s="54"/>
      <c r="L91" s="54"/>
      <c r="M91" s="103"/>
      <c r="N91" s="103"/>
      <c r="O91" s="103"/>
      <c r="P91" s="103"/>
      <c r="Q91" s="5"/>
      <c r="T91" s="9"/>
      <c r="U91" s="9"/>
    </row>
    <row r="92" spans="1:22" s="209" customFormat="1" x14ac:dyDescent="0.2">
      <c r="A92" s="192"/>
      <c r="B92" s="227"/>
      <c r="C92" s="192"/>
      <c r="D92" s="194"/>
      <c r="E92" s="206"/>
      <c r="F92" s="192"/>
      <c r="G92" s="3"/>
      <c r="H92" s="54"/>
      <c r="I92" s="54"/>
      <c r="J92" s="54"/>
      <c r="K92" s="54"/>
      <c r="L92" s="54"/>
      <c r="M92" s="103"/>
      <c r="N92" s="103"/>
      <c r="O92" s="103"/>
      <c r="P92" s="103"/>
      <c r="Q92" s="5"/>
      <c r="T92" s="9"/>
      <c r="U92" s="9"/>
    </row>
    <row r="93" spans="1:22" s="209" customFormat="1" x14ac:dyDescent="0.2">
      <c r="A93" s="192"/>
      <c r="B93" s="227"/>
      <c r="C93" s="192"/>
      <c r="D93" s="194"/>
      <c r="E93" s="206"/>
      <c r="F93" s="192"/>
      <c r="G93" s="3"/>
      <c r="H93" s="54"/>
      <c r="I93" s="54"/>
      <c r="J93" s="54"/>
      <c r="K93" s="54"/>
      <c r="L93" s="54"/>
      <c r="M93" s="103"/>
      <c r="N93" s="103"/>
      <c r="O93" s="103"/>
      <c r="P93" s="103"/>
      <c r="Q93" s="5"/>
      <c r="T93" s="9"/>
      <c r="U93" s="9"/>
    </row>
    <row r="94" spans="1:22" s="209" customFormat="1" x14ac:dyDescent="0.2">
      <c r="A94" s="192"/>
      <c r="B94" s="227"/>
      <c r="C94" s="192"/>
      <c r="D94" s="194"/>
      <c r="E94" s="206"/>
      <c r="F94" s="192"/>
      <c r="G94" s="3"/>
      <c r="H94" s="54"/>
      <c r="I94" s="54"/>
      <c r="J94" s="54"/>
      <c r="K94" s="54"/>
      <c r="L94" s="54"/>
      <c r="M94" s="103"/>
      <c r="N94" s="103"/>
      <c r="O94" s="103"/>
      <c r="P94" s="103"/>
      <c r="Q94" s="5"/>
      <c r="T94" s="9"/>
      <c r="U94" s="9"/>
    </row>
    <row r="95" spans="1:22" s="209" customFormat="1" x14ac:dyDescent="0.2">
      <c r="A95" s="192"/>
      <c r="B95" s="227"/>
      <c r="C95" s="192"/>
      <c r="D95" s="194"/>
      <c r="E95" s="206"/>
      <c r="F95" s="192"/>
      <c r="G95" s="3"/>
      <c r="H95" s="54"/>
      <c r="I95" s="54"/>
      <c r="J95" s="54"/>
      <c r="K95" s="54"/>
      <c r="L95" s="54"/>
      <c r="M95" s="103"/>
      <c r="N95" s="103"/>
      <c r="O95" s="103"/>
      <c r="P95" s="103"/>
      <c r="Q95" s="5"/>
      <c r="T95" s="9"/>
      <c r="U95" s="9"/>
    </row>
    <row r="96" spans="1:22" s="103" customFormat="1" x14ac:dyDescent="0.2">
      <c r="A96" s="192"/>
      <c r="B96" s="227"/>
      <c r="C96" s="192"/>
      <c r="D96" s="194"/>
      <c r="E96" s="206"/>
      <c r="F96" s="192"/>
      <c r="G96" s="3"/>
      <c r="H96" s="33"/>
      <c r="I96" s="33"/>
      <c r="J96" s="33"/>
      <c r="K96" s="33"/>
      <c r="L96" s="33"/>
      <c r="Q96" s="5"/>
      <c r="R96" s="209"/>
      <c r="S96" s="209"/>
      <c r="T96" s="9"/>
      <c r="U96" s="9"/>
    </row>
    <row r="97" spans="1:21" s="103" customFormat="1" x14ac:dyDescent="0.2">
      <c r="A97" s="192"/>
      <c r="B97" s="227"/>
      <c r="C97" s="192"/>
      <c r="D97" s="194"/>
      <c r="E97" s="206"/>
      <c r="F97" s="192"/>
      <c r="G97" s="3"/>
      <c r="H97" s="33"/>
      <c r="I97" s="33"/>
      <c r="J97" s="33"/>
      <c r="K97" s="33"/>
      <c r="L97" s="33"/>
      <c r="Q97" s="5"/>
      <c r="R97" s="209"/>
      <c r="S97" s="209"/>
      <c r="T97" s="9"/>
      <c r="U97" s="9"/>
    </row>
    <row r="98" spans="1:21" s="103" customFormat="1" x14ac:dyDescent="0.2">
      <c r="A98" s="192"/>
      <c r="B98" s="227"/>
      <c r="C98" s="192"/>
      <c r="D98" s="194"/>
      <c r="E98" s="206"/>
      <c r="F98" s="192"/>
      <c r="G98" s="3"/>
      <c r="H98" s="33"/>
      <c r="I98" s="33"/>
      <c r="J98" s="33"/>
      <c r="K98" s="33"/>
      <c r="L98" s="33"/>
      <c r="Q98" s="5"/>
      <c r="R98" s="209"/>
      <c r="S98" s="209"/>
      <c r="T98" s="9"/>
      <c r="U98" s="9"/>
    </row>
    <row r="99" spans="1:21" s="103" customFormat="1" x14ac:dyDescent="0.2">
      <c r="A99" s="192"/>
      <c r="B99" s="227"/>
      <c r="C99" s="192"/>
      <c r="D99" s="194"/>
      <c r="E99" s="206"/>
      <c r="F99" s="192"/>
      <c r="G99" s="3"/>
      <c r="H99" s="33"/>
      <c r="I99" s="33"/>
      <c r="J99" s="33"/>
      <c r="K99" s="33"/>
      <c r="L99" s="33"/>
      <c r="Q99" s="5"/>
      <c r="R99" s="209"/>
      <c r="S99" s="209"/>
      <c r="T99" s="9"/>
      <c r="U99" s="9"/>
    </row>
    <row r="100" spans="1:21" s="103" customFormat="1" x14ac:dyDescent="0.2">
      <c r="A100" s="192"/>
      <c r="B100" s="227"/>
      <c r="C100" s="192"/>
      <c r="D100" s="194"/>
      <c r="E100" s="206"/>
      <c r="F100" s="192"/>
      <c r="G100" s="3"/>
      <c r="H100" s="33"/>
      <c r="I100" s="33"/>
      <c r="J100" s="33"/>
      <c r="K100" s="33"/>
      <c r="L100" s="33"/>
      <c r="Q100" s="5"/>
      <c r="R100" s="209"/>
      <c r="S100" s="209"/>
      <c r="T100" s="9"/>
      <c r="U100" s="9"/>
    </row>
    <row r="101" spans="1:21" s="103" customFormat="1" x14ac:dyDescent="0.2">
      <c r="A101" s="192"/>
      <c r="B101" s="227"/>
      <c r="C101" s="192"/>
      <c r="D101" s="194"/>
      <c r="E101" s="206"/>
      <c r="F101" s="192"/>
      <c r="G101" s="3"/>
      <c r="H101" s="33"/>
      <c r="I101" s="33"/>
      <c r="J101" s="33"/>
      <c r="K101" s="33"/>
      <c r="L101" s="33"/>
      <c r="Q101" s="5"/>
      <c r="R101" s="209"/>
      <c r="S101" s="209"/>
      <c r="T101" s="9"/>
      <c r="U101" s="9"/>
    </row>
    <row r="102" spans="1:21" s="103" customFormat="1" x14ac:dyDescent="0.2">
      <c r="A102" s="192"/>
      <c r="B102" s="227"/>
      <c r="C102" s="192"/>
      <c r="D102" s="194"/>
      <c r="E102" s="206"/>
      <c r="F102" s="192"/>
      <c r="G102" s="3"/>
      <c r="H102" s="33"/>
      <c r="I102" s="33"/>
      <c r="J102" s="33"/>
      <c r="K102" s="33"/>
      <c r="L102" s="33"/>
      <c r="Q102" s="5"/>
      <c r="R102" s="209"/>
      <c r="S102" s="209"/>
      <c r="T102" s="9"/>
      <c r="U102" s="9"/>
    </row>
    <row r="103" spans="1:21" s="103" customFormat="1" x14ac:dyDescent="0.2">
      <c r="A103" s="192"/>
      <c r="B103" s="227"/>
      <c r="C103" s="192"/>
      <c r="D103" s="194"/>
      <c r="E103" s="206"/>
      <c r="F103" s="192"/>
      <c r="G103" s="3"/>
      <c r="H103" s="33"/>
      <c r="I103" s="33"/>
      <c r="J103" s="33"/>
      <c r="K103" s="33"/>
      <c r="L103" s="33"/>
      <c r="Q103" s="5"/>
      <c r="R103" s="209"/>
      <c r="S103" s="209"/>
      <c r="T103" s="9"/>
      <c r="U103" s="9"/>
    </row>
    <row r="104" spans="1:21" s="103" customFormat="1" x14ac:dyDescent="0.2">
      <c r="A104" s="192"/>
      <c r="B104" s="227"/>
      <c r="C104" s="192"/>
      <c r="D104" s="194"/>
      <c r="E104" s="206"/>
      <c r="F104" s="192"/>
      <c r="G104" s="3"/>
      <c r="H104" s="33"/>
      <c r="I104" s="33"/>
      <c r="J104" s="33"/>
      <c r="K104" s="33"/>
      <c r="L104" s="33"/>
      <c r="Q104" s="5"/>
      <c r="R104" s="209"/>
      <c r="S104" s="209"/>
      <c r="T104" s="9"/>
      <c r="U104" s="9"/>
    </row>
    <row r="105" spans="1:21" s="103" customFormat="1" x14ac:dyDescent="0.2">
      <c r="A105" s="192"/>
      <c r="B105" s="227"/>
      <c r="C105" s="192"/>
      <c r="D105" s="194"/>
      <c r="E105" s="206"/>
      <c r="F105" s="192"/>
      <c r="G105" s="3"/>
      <c r="H105" s="33"/>
      <c r="I105" s="33"/>
      <c r="J105" s="33"/>
      <c r="K105" s="33"/>
      <c r="L105" s="33"/>
      <c r="Q105" s="5"/>
      <c r="R105" s="209"/>
      <c r="S105" s="209"/>
      <c r="T105" s="9"/>
      <c r="U105" s="9"/>
    </row>
    <row r="106" spans="1:21" s="103" customFormat="1" x14ac:dyDescent="0.2">
      <c r="A106" s="192"/>
      <c r="B106" s="227"/>
      <c r="C106" s="192"/>
      <c r="D106" s="194"/>
      <c r="E106" s="206"/>
      <c r="F106" s="192"/>
      <c r="G106" s="3"/>
      <c r="H106" s="33"/>
      <c r="I106" s="33"/>
      <c r="J106" s="33"/>
      <c r="K106" s="33"/>
      <c r="L106" s="33"/>
      <c r="Q106" s="5"/>
      <c r="R106" s="209"/>
      <c r="S106" s="209"/>
      <c r="T106" s="9"/>
      <c r="U106" s="9"/>
    </row>
    <row r="107" spans="1:21" s="103" customFormat="1" x14ac:dyDescent="0.2">
      <c r="A107" s="192"/>
      <c r="B107" s="227"/>
      <c r="C107" s="192"/>
      <c r="D107" s="194"/>
      <c r="E107" s="206"/>
      <c r="F107" s="192"/>
      <c r="G107" s="3"/>
      <c r="H107" s="33"/>
      <c r="I107" s="33"/>
      <c r="J107" s="33"/>
      <c r="K107" s="33"/>
      <c r="L107" s="33"/>
      <c r="Q107" s="5"/>
      <c r="R107" s="209"/>
      <c r="S107" s="209"/>
      <c r="T107" s="9"/>
      <c r="U107" s="9"/>
    </row>
    <row r="108" spans="1:21" s="103" customFormat="1" x14ac:dyDescent="0.2">
      <c r="A108" s="192"/>
      <c r="B108" s="227"/>
      <c r="C108" s="192"/>
      <c r="D108" s="194"/>
      <c r="E108" s="206"/>
      <c r="F108" s="192"/>
      <c r="G108" s="3"/>
      <c r="H108" s="33"/>
      <c r="I108" s="33"/>
      <c r="J108" s="33"/>
      <c r="K108" s="33"/>
      <c r="L108" s="33"/>
      <c r="Q108" s="5"/>
      <c r="R108" s="209"/>
      <c r="S108" s="209"/>
      <c r="T108" s="9"/>
      <c r="U108" s="9"/>
    </row>
    <row r="109" spans="1:21" s="103" customFormat="1" x14ac:dyDescent="0.2">
      <c r="A109" s="192"/>
      <c r="B109" s="227"/>
      <c r="C109" s="192"/>
      <c r="D109" s="194"/>
      <c r="E109" s="206"/>
      <c r="F109" s="192"/>
      <c r="G109" s="3"/>
      <c r="H109" s="33"/>
      <c r="I109" s="33"/>
      <c r="J109" s="33"/>
      <c r="K109" s="33"/>
      <c r="L109" s="33"/>
      <c r="Q109" s="5"/>
      <c r="R109" s="209"/>
      <c r="S109" s="209"/>
      <c r="T109" s="9"/>
      <c r="U109" s="9"/>
    </row>
    <row r="110" spans="1:21" s="103" customFormat="1" x14ac:dyDescent="0.2">
      <c r="A110" s="192"/>
      <c r="B110" s="227"/>
      <c r="C110" s="192"/>
      <c r="D110" s="194"/>
      <c r="E110" s="206"/>
      <c r="F110" s="192"/>
      <c r="G110" s="3"/>
      <c r="H110" s="33"/>
      <c r="I110" s="33"/>
      <c r="J110" s="33"/>
      <c r="K110" s="33"/>
      <c r="L110" s="33"/>
      <c r="Q110" s="5"/>
      <c r="R110" s="209"/>
      <c r="S110" s="209"/>
      <c r="T110" s="9"/>
      <c r="U110" s="9"/>
    </row>
    <row r="111" spans="1:21" s="103" customFormat="1" x14ac:dyDescent="0.2">
      <c r="A111" s="192"/>
      <c r="B111" s="227"/>
      <c r="C111" s="192"/>
      <c r="D111" s="194"/>
      <c r="E111" s="206"/>
      <c r="F111" s="192"/>
      <c r="G111" s="3"/>
      <c r="H111" s="33"/>
      <c r="I111" s="33"/>
      <c r="J111" s="33"/>
      <c r="K111" s="33"/>
      <c r="L111" s="33"/>
      <c r="Q111" s="5"/>
      <c r="R111" s="209"/>
      <c r="S111" s="209"/>
      <c r="T111" s="9"/>
      <c r="U111" s="9"/>
    </row>
    <row r="112" spans="1:21" s="103" customFormat="1" x14ac:dyDescent="0.2">
      <c r="A112" s="192"/>
      <c r="B112" s="227"/>
      <c r="C112" s="192"/>
      <c r="D112" s="194"/>
      <c r="E112" s="206"/>
      <c r="F112" s="192"/>
      <c r="G112" s="3"/>
      <c r="H112" s="33"/>
      <c r="I112" s="33"/>
      <c r="J112" s="33"/>
      <c r="K112" s="33"/>
      <c r="L112" s="33"/>
      <c r="Q112" s="5"/>
      <c r="R112" s="209"/>
      <c r="S112" s="209"/>
      <c r="T112" s="9"/>
      <c r="U112" s="9"/>
    </row>
    <row r="113" spans="1:21" s="103" customFormat="1" x14ac:dyDescent="0.2">
      <c r="A113" s="3"/>
      <c r="B113" s="87"/>
      <c r="C113" s="3"/>
      <c r="D113" s="88"/>
      <c r="E113" s="84"/>
      <c r="F113" s="3"/>
      <c r="G113" s="3"/>
      <c r="H113" s="33"/>
      <c r="I113" s="33"/>
      <c r="J113" s="33"/>
      <c r="K113" s="33"/>
      <c r="L113" s="33"/>
      <c r="Q113" s="5"/>
      <c r="R113" s="209"/>
      <c r="S113" s="209"/>
      <c r="T113" s="9"/>
      <c r="U113" s="9"/>
    </row>
    <row r="114" spans="1:21" s="103" customFormat="1" x14ac:dyDescent="0.2">
      <c r="A114" s="3"/>
      <c r="B114" s="87"/>
      <c r="C114" s="3"/>
      <c r="D114" s="88"/>
      <c r="E114" s="84"/>
      <c r="F114" s="3"/>
      <c r="G114" s="3"/>
      <c r="H114" s="33"/>
      <c r="I114" s="33"/>
      <c r="J114" s="33"/>
      <c r="K114" s="33"/>
      <c r="L114" s="33"/>
      <c r="Q114" s="5"/>
      <c r="R114" s="209"/>
      <c r="S114" s="209"/>
      <c r="T114" s="9"/>
      <c r="U114" s="9"/>
    </row>
    <row r="115" spans="1:21" s="103" customFormat="1" x14ac:dyDescent="0.2">
      <c r="A115" s="3"/>
      <c r="B115" s="87"/>
      <c r="C115" s="3"/>
      <c r="D115" s="88"/>
      <c r="E115" s="84"/>
      <c r="F115" s="3"/>
      <c r="G115" s="3"/>
      <c r="H115" s="33"/>
      <c r="I115" s="33"/>
      <c r="J115" s="33"/>
      <c r="K115" s="33"/>
      <c r="L115" s="33"/>
      <c r="Q115" s="5"/>
      <c r="R115" s="209"/>
      <c r="S115" s="209"/>
      <c r="T115" s="9"/>
      <c r="U115" s="9"/>
    </row>
    <row r="116" spans="1:21" s="103" customFormat="1" x14ac:dyDescent="0.2">
      <c r="A116" s="3"/>
      <c r="B116" s="87"/>
      <c r="C116" s="3"/>
      <c r="D116" s="88"/>
      <c r="E116" s="84"/>
      <c r="F116" s="3"/>
      <c r="G116" s="3"/>
      <c r="H116" s="33"/>
      <c r="I116" s="33"/>
      <c r="J116" s="33"/>
      <c r="K116" s="33"/>
      <c r="L116" s="33"/>
      <c r="Q116" s="5"/>
      <c r="R116" s="209"/>
      <c r="S116" s="209"/>
      <c r="T116" s="9"/>
      <c r="U116" s="9"/>
    </row>
    <row r="117" spans="1:21" s="103" customFormat="1" x14ac:dyDescent="0.2">
      <c r="A117" s="3"/>
      <c r="B117" s="87"/>
      <c r="C117" s="3"/>
      <c r="D117" s="88"/>
      <c r="E117" s="84"/>
      <c r="F117" s="3"/>
      <c r="G117" s="3"/>
      <c r="H117" s="33"/>
      <c r="I117" s="33"/>
      <c r="J117" s="33"/>
      <c r="K117" s="33"/>
      <c r="L117" s="33"/>
      <c r="Q117" s="5"/>
      <c r="R117" s="209"/>
      <c r="S117" s="209"/>
      <c r="T117" s="9"/>
      <c r="U117" s="9"/>
    </row>
    <row r="118" spans="1:21" s="103" customFormat="1" x14ac:dyDescent="0.2">
      <c r="A118" s="3"/>
      <c r="B118" s="87"/>
      <c r="C118" s="3"/>
      <c r="D118" s="88"/>
      <c r="E118" s="84"/>
      <c r="F118" s="3"/>
      <c r="G118" s="3"/>
      <c r="H118" s="33"/>
      <c r="I118" s="33"/>
      <c r="J118" s="33"/>
      <c r="K118" s="33"/>
      <c r="L118" s="33"/>
      <c r="Q118" s="5"/>
      <c r="R118" s="209"/>
      <c r="S118" s="209"/>
      <c r="T118" s="9"/>
      <c r="U118" s="9"/>
    </row>
    <row r="119" spans="1:21" s="103" customFormat="1" x14ac:dyDescent="0.2">
      <c r="A119" s="3"/>
      <c r="B119" s="87"/>
      <c r="C119" s="3"/>
      <c r="D119" s="88"/>
      <c r="E119" s="84"/>
      <c r="F119" s="3"/>
      <c r="G119" s="3"/>
      <c r="H119" s="33"/>
      <c r="I119" s="33"/>
      <c r="J119" s="33"/>
      <c r="K119" s="33"/>
      <c r="L119" s="33"/>
      <c r="Q119" s="5"/>
      <c r="R119" s="209"/>
      <c r="S119" s="209"/>
      <c r="T119" s="9"/>
      <c r="U119" s="9"/>
    </row>
    <row r="120" spans="1:21" s="103" customFormat="1" x14ac:dyDescent="0.2">
      <c r="A120" s="3"/>
      <c r="B120" s="87"/>
      <c r="C120" s="3"/>
      <c r="D120" s="88"/>
      <c r="E120" s="84"/>
      <c r="F120" s="3"/>
      <c r="G120" s="3"/>
      <c r="H120" s="33"/>
      <c r="I120" s="33"/>
      <c r="J120" s="33"/>
      <c r="K120" s="33"/>
      <c r="L120" s="33"/>
      <c r="Q120" s="5"/>
      <c r="R120" s="209"/>
      <c r="S120" s="209"/>
      <c r="T120" s="9"/>
      <c r="U120" s="9"/>
    </row>
    <row r="121" spans="1:21" s="103" customFormat="1" x14ac:dyDescent="0.2">
      <c r="A121" s="3"/>
      <c r="B121" s="87"/>
      <c r="C121" s="3"/>
      <c r="D121" s="88"/>
      <c r="E121" s="84"/>
      <c r="F121" s="3"/>
      <c r="G121" s="3"/>
      <c r="H121" s="33"/>
      <c r="I121" s="33"/>
      <c r="J121" s="33"/>
      <c r="K121" s="33"/>
      <c r="L121" s="33"/>
      <c r="Q121" s="5"/>
      <c r="R121" s="209"/>
      <c r="S121" s="209"/>
      <c r="T121" s="9"/>
      <c r="U121" s="9"/>
    </row>
    <row r="122" spans="1:21" s="103" customFormat="1" x14ac:dyDescent="0.2">
      <c r="A122" s="3"/>
      <c r="B122" s="87"/>
      <c r="C122" s="3"/>
      <c r="D122" s="88"/>
      <c r="E122" s="84"/>
      <c r="F122" s="3"/>
      <c r="G122" s="3"/>
      <c r="H122" s="33"/>
      <c r="I122" s="33"/>
      <c r="J122" s="33"/>
      <c r="K122" s="33"/>
      <c r="L122" s="33"/>
      <c r="Q122" s="5"/>
      <c r="R122" s="209"/>
      <c r="S122" s="209"/>
      <c r="T122" s="9"/>
      <c r="U122" s="9"/>
    </row>
    <row r="123" spans="1:21" s="103" customFormat="1" x14ac:dyDescent="0.2">
      <c r="A123" s="3"/>
      <c r="B123" s="3"/>
      <c r="C123" s="3"/>
      <c r="D123" s="88"/>
      <c r="E123" s="84"/>
      <c r="F123" s="3"/>
      <c r="G123" s="3"/>
      <c r="H123" s="33"/>
      <c r="I123" s="33"/>
      <c r="J123" s="33"/>
      <c r="K123" s="33"/>
      <c r="L123" s="33"/>
      <c r="Q123" s="5"/>
      <c r="R123" s="209"/>
      <c r="S123" s="209"/>
      <c r="T123" s="9"/>
      <c r="U123" s="9"/>
    </row>
    <row r="124" spans="1:21" s="103" customFormat="1" x14ac:dyDescent="0.2">
      <c r="A124" s="3"/>
      <c r="B124" s="3"/>
      <c r="C124" s="3"/>
      <c r="D124" s="88"/>
      <c r="E124" s="84"/>
      <c r="F124" s="3"/>
      <c r="G124" s="3"/>
      <c r="H124" s="33"/>
      <c r="I124" s="33"/>
      <c r="J124" s="33"/>
      <c r="K124" s="33"/>
      <c r="L124" s="33"/>
      <c r="Q124" s="5"/>
      <c r="R124" s="209"/>
      <c r="S124" s="209"/>
      <c r="T124" s="9"/>
      <c r="U124" s="9"/>
    </row>
    <row r="125" spans="1:21" s="103" customFormat="1" x14ac:dyDescent="0.2">
      <c r="A125" s="3"/>
      <c r="B125" s="3"/>
      <c r="C125" s="3"/>
      <c r="D125" s="88"/>
      <c r="E125" s="84"/>
      <c r="F125" s="3"/>
      <c r="G125" s="3"/>
      <c r="H125" s="33"/>
      <c r="I125" s="33"/>
      <c r="J125" s="33"/>
      <c r="K125" s="33"/>
      <c r="L125" s="33"/>
      <c r="Q125" s="5"/>
      <c r="R125" s="209"/>
      <c r="S125" s="209"/>
      <c r="T125" s="9"/>
      <c r="U125" s="9"/>
    </row>
    <row r="126" spans="1:21" s="103" customFormat="1" x14ac:dyDescent="0.2">
      <c r="A126" s="3"/>
      <c r="B126" s="3"/>
      <c r="C126" s="3"/>
      <c r="D126" s="88"/>
      <c r="E126" s="84"/>
      <c r="F126" s="3"/>
      <c r="G126" s="3"/>
      <c r="H126" s="33"/>
      <c r="I126" s="33"/>
      <c r="J126" s="33"/>
      <c r="K126" s="33"/>
      <c r="L126" s="33"/>
      <c r="Q126" s="5"/>
      <c r="R126" s="209"/>
      <c r="S126" s="209"/>
      <c r="T126" s="9"/>
      <c r="U126" s="9"/>
    </row>
    <row r="127" spans="1:21" s="103" customFormat="1" x14ac:dyDescent="0.2">
      <c r="A127" s="3"/>
      <c r="B127" s="3"/>
      <c r="C127" s="3"/>
      <c r="D127" s="88"/>
      <c r="E127" s="84"/>
      <c r="F127" s="3"/>
      <c r="G127" s="3"/>
      <c r="H127" s="33"/>
      <c r="I127" s="33"/>
      <c r="J127" s="33"/>
      <c r="K127" s="33"/>
      <c r="L127" s="33"/>
      <c r="Q127" s="5"/>
      <c r="R127" s="209"/>
      <c r="S127" s="209"/>
      <c r="T127" s="9"/>
      <c r="U127" s="9"/>
    </row>
    <row r="128" spans="1:21" s="103" customFormat="1" x14ac:dyDescent="0.2">
      <c r="A128" s="3"/>
      <c r="B128" s="3"/>
      <c r="C128" s="3"/>
      <c r="D128" s="88"/>
      <c r="E128" s="84"/>
      <c r="F128" s="3"/>
      <c r="G128" s="3"/>
      <c r="H128" s="33"/>
      <c r="I128" s="33"/>
      <c r="J128" s="33"/>
      <c r="K128" s="33"/>
      <c r="L128" s="33"/>
      <c r="Q128" s="5"/>
      <c r="R128" s="209"/>
      <c r="S128" s="209"/>
      <c r="T128" s="9"/>
      <c r="U128" s="9"/>
    </row>
    <row r="129" spans="1:21" s="103" customFormat="1" x14ac:dyDescent="0.2">
      <c r="A129" s="3"/>
      <c r="B129" s="3"/>
      <c r="C129" s="3"/>
      <c r="D129" s="88"/>
      <c r="E129" s="84"/>
      <c r="F129" s="3"/>
      <c r="G129" s="3"/>
      <c r="H129" s="33"/>
      <c r="I129" s="33"/>
      <c r="J129" s="33"/>
      <c r="K129" s="33"/>
      <c r="L129" s="33"/>
      <c r="Q129" s="5"/>
      <c r="R129" s="209"/>
      <c r="S129" s="209"/>
      <c r="T129" s="9"/>
      <c r="U129" s="9"/>
    </row>
    <row r="130" spans="1:21" s="103" customFormat="1" x14ac:dyDescent="0.2">
      <c r="A130" s="3"/>
      <c r="B130" s="3"/>
      <c r="C130" s="3"/>
      <c r="D130" s="88"/>
      <c r="E130" s="84"/>
      <c r="F130" s="3"/>
      <c r="G130" s="3"/>
      <c r="H130" s="33"/>
      <c r="I130" s="33"/>
      <c r="J130" s="33"/>
      <c r="K130" s="33"/>
      <c r="L130" s="33"/>
      <c r="Q130" s="5"/>
      <c r="R130" s="209"/>
      <c r="S130" s="209"/>
      <c r="T130" s="9"/>
      <c r="U130" s="9"/>
    </row>
    <row r="131" spans="1:21" s="103" customFormat="1" x14ac:dyDescent="0.2">
      <c r="A131" s="3"/>
      <c r="B131" s="3"/>
      <c r="C131" s="3"/>
      <c r="D131" s="88"/>
      <c r="E131" s="84"/>
      <c r="F131" s="3"/>
      <c r="G131" s="3"/>
      <c r="H131" s="33"/>
      <c r="I131" s="33"/>
      <c r="J131" s="33"/>
      <c r="K131" s="33"/>
      <c r="L131" s="33"/>
      <c r="Q131" s="5"/>
      <c r="R131" s="209"/>
      <c r="S131" s="209"/>
      <c r="T131" s="9"/>
      <c r="U131" s="9"/>
    </row>
    <row r="132" spans="1:21" s="103" customFormat="1" x14ac:dyDescent="0.2">
      <c r="A132" s="3"/>
      <c r="B132" s="3"/>
      <c r="C132" s="3"/>
      <c r="D132" s="3"/>
      <c r="E132" s="3"/>
      <c r="F132" s="3"/>
      <c r="G132" s="3"/>
      <c r="H132" s="33"/>
      <c r="I132" s="33"/>
      <c r="J132" s="33"/>
      <c r="K132" s="33"/>
      <c r="L132" s="33"/>
      <c r="Q132" s="5"/>
      <c r="R132" s="209"/>
      <c r="S132" s="209"/>
      <c r="T132" s="9"/>
      <c r="U132" s="9"/>
    </row>
    <row r="133" spans="1:21" s="103" customFormat="1" x14ac:dyDescent="0.2">
      <c r="A133" s="3"/>
      <c r="B133" s="3"/>
      <c r="C133" s="3"/>
      <c r="D133" s="3"/>
      <c r="E133" s="3"/>
      <c r="F133" s="3"/>
      <c r="G133" s="3"/>
      <c r="H133" s="33"/>
      <c r="I133" s="33"/>
      <c r="J133" s="33"/>
      <c r="K133" s="33"/>
      <c r="L133" s="33"/>
      <c r="Q133" s="5"/>
      <c r="R133" s="209"/>
      <c r="S133" s="209"/>
      <c r="T133" s="9"/>
      <c r="U133" s="9"/>
    </row>
    <row r="134" spans="1:21" s="103" customFormat="1" x14ac:dyDescent="0.2">
      <c r="A134" s="3"/>
      <c r="B134" s="3"/>
      <c r="C134" s="3"/>
      <c r="D134" s="3"/>
      <c r="E134" s="3"/>
      <c r="F134" s="3"/>
      <c r="G134" s="3"/>
      <c r="H134" s="33"/>
      <c r="I134" s="33"/>
      <c r="J134" s="33"/>
      <c r="K134" s="33"/>
      <c r="L134" s="33"/>
      <c r="Q134" s="5"/>
      <c r="R134" s="209"/>
      <c r="S134" s="209"/>
      <c r="T134" s="9"/>
      <c r="U134" s="9"/>
    </row>
    <row r="135" spans="1:21" s="103" customFormat="1" x14ac:dyDescent="0.2">
      <c r="A135" s="3"/>
      <c r="B135" s="3"/>
      <c r="C135" s="3"/>
      <c r="D135" s="3"/>
      <c r="E135" s="3"/>
      <c r="F135" s="3"/>
      <c r="G135" s="3"/>
      <c r="H135" s="33"/>
      <c r="I135" s="33"/>
      <c r="J135" s="33"/>
      <c r="K135" s="33"/>
      <c r="L135" s="33"/>
      <c r="Q135" s="5"/>
      <c r="R135" s="209"/>
      <c r="S135" s="209"/>
      <c r="T135" s="9"/>
      <c r="U135" s="9"/>
    </row>
    <row r="136" spans="1:21" s="103" customFormat="1" x14ac:dyDescent="0.2">
      <c r="A136" s="3"/>
      <c r="B136" s="3"/>
      <c r="C136" s="3"/>
      <c r="D136" s="3"/>
      <c r="E136" s="3"/>
      <c r="F136" s="3"/>
      <c r="G136" s="3"/>
      <c r="H136" s="33"/>
      <c r="I136" s="33"/>
      <c r="J136" s="33"/>
      <c r="K136" s="33"/>
      <c r="L136" s="33"/>
      <c r="Q136" s="5"/>
      <c r="R136" s="209"/>
      <c r="S136" s="209"/>
      <c r="T136" s="9"/>
      <c r="U136" s="9"/>
    </row>
    <row r="137" spans="1:21" s="103" customFormat="1" x14ac:dyDescent="0.2">
      <c r="A137" s="3"/>
      <c r="B137" s="3"/>
      <c r="C137" s="3"/>
      <c r="D137" s="3"/>
      <c r="E137" s="3"/>
      <c r="F137" s="3"/>
      <c r="G137" s="3"/>
      <c r="H137" s="33"/>
      <c r="I137" s="33"/>
      <c r="J137" s="33"/>
      <c r="K137" s="33"/>
      <c r="L137" s="33"/>
      <c r="Q137" s="5"/>
      <c r="R137" s="209"/>
      <c r="S137" s="209"/>
      <c r="T137" s="9"/>
      <c r="U137" s="9"/>
    </row>
    <row r="138" spans="1:21" s="103" customFormat="1" x14ac:dyDescent="0.2">
      <c r="A138" s="7"/>
      <c r="B138" s="7"/>
      <c r="C138" s="7"/>
      <c r="D138" s="7"/>
      <c r="E138" s="7"/>
      <c r="F138" s="7"/>
      <c r="G138" s="7"/>
      <c r="H138" s="32"/>
      <c r="I138" s="32"/>
      <c r="J138" s="32"/>
      <c r="K138" s="32"/>
      <c r="L138" s="32"/>
      <c r="Q138" s="5"/>
      <c r="S138" s="9"/>
      <c r="T138" s="9"/>
      <c r="U138" s="9"/>
    </row>
    <row r="139" spans="1:21" s="103" customFormat="1" x14ac:dyDescent="0.2">
      <c r="A139" s="7"/>
      <c r="B139" s="7"/>
      <c r="C139" s="7"/>
      <c r="D139" s="7"/>
      <c r="E139" s="7"/>
      <c r="F139" s="7"/>
      <c r="G139" s="7"/>
      <c r="H139" s="32"/>
      <c r="I139" s="32"/>
      <c r="J139" s="32"/>
      <c r="K139" s="32"/>
      <c r="L139" s="32"/>
      <c r="Q139" s="5"/>
      <c r="S139" s="9"/>
      <c r="T139" s="9"/>
      <c r="U139" s="9"/>
    </row>
    <row r="140" spans="1:21" s="103" customFormat="1" x14ac:dyDescent="0.2">
      <c r="A140" s="7"/>
      <c r="B140" s="7"/>
      <c r="C140" s="7"/>
      <c r="D140" s="7"/>
      <c r="E140" s="7"/>
      <c r="F140" s="7"/>
      <c r="G140" s="7"/>
      <c r="H140" s="32"/>
      <c r="I140" s="32"/>
      <c r="J140" s="32"/>
      <c r="K140" s="32"/>
      <c r="L140" s="32"/>
      <c r="M140" s="5"/>
      <c r="N140" s="5"/>
      <c r="O140" s="5"/>
      <c r="P140" s="5"/>
      <c r="Q140" s="5"/>
      <c r="S140" s="9"/>
      <c r="T140" s="9"/>
      <c r="U140" s="9"/>
    </row>
    <row r="141" spans="1:21" s="103" customFormat="1" x14ac:dyDescent="0.2">
      <c r="A141" s="7"/>
      <c r="B141" s="7"/>
      <c r="C141" s="7"/>
      <c r="D141" s="7"/>
      <c r="E141" s="7"/>
      <c r="F141" s="7"/>
      <c r="G141" s="7"/>
      <c r="H141" s="32"/>
      <c r="I141" s="32"/>
      <c r="J141" s="32"/>
      <c r="K141" s="32"/>
      <c r="L141" s="32"/>
      <c r="M141" s="5"/>
      <c r="N141" s="5"/>
      <c r="O141" s="5"/>
      <c r="P141" s="5"/>
      <c r="Q141" s="5"/>
      <c r="S141" s="9"/>
      <c r="T141" s="9"/>
      <c r="U141" s="9"/>
    </row>
    <row r="142" spans="1:21" s="103" customFormat="1" x14ac:dyDescent="0.2">
      <c r="A142" s="7"/>
      <c r="B142" s="7"/>
      <c r="C142" s="7"/>
      <c r="D142" s="7"/>
      <c r="E142" s="7"/>
      <c r="F142" s="7"/>
      <c r="G142" s="7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S142" s="9"/>
      <c r="T142" s="9"/>
      <c r="U142" s="9"/>
    </row>
    <row r="143" spans="1:21" s="103" customFormat="1" x14ac:dyDescent="0.2">
      <c r="A143" s="7"/>
      <c r="B143" s="7"/>
      <c r="C143" s="7"/>
      <c r="D143" s="7"/>
      <c r="E143" s="7"/>
      <c r="F143" s="7"/>
      <c r="G143" s="7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S143" s="9"/>
      <c r="T143" s="9"/>
      <c r="U143" s="9"/>
    </row>
    <row r="144" spans="1:21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S144" s="9"/>
      <c r="T144" s="9"/>
      <c r="U144" s="9"/>
    </row>
    <row r="145" spans="1:21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S145" s="9"/>
      <c r="T145" s="9"/>
      <c r="U145" s="9"/>
    </row>
    <row r="146" spans="1:21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S146" s="9"/>
      <c r="T146" s="9"/>
      <c r="U146" s="9"/>
    </row>
    <row r="147" spans="1:21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S147" s="9"/>
      <c r="T147" s="9"/>
      <c r="U147" s="9"/>
    </row>
    <row r="148" spans="1:21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S148" s="9"/>
      <c r="T148" s="9"/>
      <c r="U148" s="9"/>
    </row>
    <row r="149" spans="1:21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S149" s="9"/>
      <c r="T149" s="9"/>
      <c r="U149" s="9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49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9.42578125" style="34" customWidth="1"/>
    <col min="3" max="8" width="10.42578125" style="34" customWidth="1"/>
    <col min="9" max="9" width="11.5703125" style="34" customWidth="1"/>
    <col min="10" max="11" width="10.85546875" style="34" customWidth="1"/>
    <col min="12" max="12" width="1.85546875" style="34" customWidth="1"/>
    <col min="13" max="13" width="11.42578125" style="5"/>
    <col min="14" max="17" width="11.42578125" style="103"/>
    <col min="18" max="22" width="11.42578125" style="9"/>
    <col min="23" max="23" width="11.42578125" style="209"/>
    <col min="24" max="26" width="11.42578125" style="226"/>
    <col min="27" max="16384" width="11.42578125" style="104"/>
  </cols>
  <sheetData>
    <row r="1" spans="1:20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3" t="s">
        <v>124</v>
      </c>
      <c r="O1" s="33"/>
      <c r="P1" s="33"/>
    </row>
    <row r="2" spans="1:20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213"/>
      <c r="O2" s="193"/>
      <c r="P2" s="193"/>
      <c r="Q2" s="5"/>
      <c r="R2" s="5"/>
      <c r="S2" s="5"/>
      <c r="T2" s="5"/>
    </row>
    <row r="3" spans="1:20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5"/>
      <c r="O3" s="107"/>
      <c r="P3" s="107"/>
      <c r="R3" s="5"/>
      <c r="S3" s="5"/>
      <c r="T3" s="5"/>
    </row>
    <row r="4" spans="1:20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5"/>
      <c r="O4" s="107"/>
      <c r="P4" s="107"/>
      <c r="R4" s="5"/>
      <c r="S4" s="5"/>
      <c r="T4" s="5"/>
    </row>
    <row r="5" spans="1:20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5"/>
      <c r="O5" s="107"/>
      <c r="P5" s="107"/>
      <c r="R5" s="5"/>
      <c r="S5" s="5"/>
      <c r="T5" s="5"/>
    </row>
    <row r="6" spans="1:20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5"/>
      <c r="O6" s="107"/>
      <c r="P6" s="107"/>
      <c r="R6" s="5"/>
      <c r="S6" s="5"/>
      <c r="T6" s="5"/>
    </row>
    <row r="7" spans="1:20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105">
        <f>'[7]BD construcción trimestral'!BG188</f>
        <v>2119600</v>
      </c>
      <c r="O7" s="414">
        <v>41518</v>
      </c>
      <c r="P7" s="105">
        <f t="shared" ref="P7:P31" si="0">+N7/1000</f>
        <v>2119.6</v>
      </c>
      <c r="R7" s="5"/>
      <c r="S7" s="5"/>
      <c r="T7" s="5"/>
    </row>
    <row r="8" spans="1:20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105">
        <f>'[7]BD construcción trimestral'!BG189</f>
        <v>2058833</v>
      </c>
      <c r="O8" s="89">
        <v>41609</v>
      </c>
      <c r="P8" s="105">
        <f t="shared" si="0"/>
        <v>2058.8330000000001</v>
      </c>
      <c r="R8" s="5"/>
      <c r="S8" s="5"/>
      <c r="T8" s="5"/>
    </row>
    <row r="9" spans="1:20" x14ac:dyDescent="0.2">
      <c r="A9" s="35"/>
      <c r="B9" s="36"/>
      <c r="C9" s="384" t="s">
        <v>123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105">
        <f>'[7]BD construcción trimestral'!BG190</f>
        <v>2233095</v>
      </c>
      <c r="O9" s="414">
        <v>41699</v>
      </c>
      <c r="P9" s="105">
        <f t="shared" si="0"/>
        <v>2233.0949999999998</v>
      </c>
      <c r="R9" s="5"/>
      <c r="S9" s="5"/>
      <c r="T9" s="5"/>
    </row>
    <row r="10" spans="1:20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105">
        <f>'[7]BD construcción trimestral'!BG191</f>
        <v>2996519</v>
      </c>
      <c r="O10" s="414">
        <v>41791</v>
      </c>
      <c r="P10" s="105">
        <f t="shared" si="0"/>
        <v>2996.5189999999998</v>
      </c>
      <c r="R10" s="5"/>
      <c r="S10" s="5"/>
      <c r="T10" s="5"/>
    </row>
    <row r="11" spans="1:20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105">
        <f>'[7]BD construcción trimestral'!BG192</f>
        <v>3107240</v>
      </c>
      <c r="O11" s="89">
        <v>41883</v>
      </c>
      <c r="P11" s="105">
        <f t="shared" si="0"/>
        <v>3107.24</v>
      </c>
      <c r="R11" s="5"/>
      <c r="S11" s="5"/>
      <c r="T11" s="5"/>
    </row>
    <row r="12" spans="1:20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105">
        <f>'[7]BD construcción trimestral'!BG193</f>
        <v>3005146</v>
      </c>
      <c r="O12" s="414">
        <v>41974</v>
      </c>
      <c r="P12" s="105">
        <f t="shared" si="0"/>
        <v>3005.1460000000002</v>
      </c>
      <c r="R12" s="5"/>
      <c r="S12" s="5"/>
      <c r="T12" s="5"/>
    </row>
    <row r="13" spans="1:20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103"/>
      <c r="N13" s="105">
        <f>'[7]BD construcción trimestral'!BG194</f>
        <v>3090560</v>
      </c>
      <c r="O13" s="414">
        <v>42064</v>
      </c>
      <c r="P13" s="105">
        <f t="shared" si="0"/>
        <v>3090.56</v>
      </c>
      <c r="R13" s="5"/>
      <c r="S13" s="5"/>
      <c r="T13" s="5"/>
    </row>
    <row r="14" spans="1:20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105">
        <f>'[7]BD construcción trimestral'!BG195</f>
        <v>3227686</v>
      </c>
      <c r="O14" s="89">
        <v>42156</v>
      </c>
      <c r="P14" s="105">
        <f t="shared" si="0"/>
        <v>3227.6860000000001</v>
      </c>
      <c r="R14" s="5"/>
      <c r="S14" s="5"/>
      <c r="T14" s="5"/>
    </row>
    <row r="15" spans="1:20" x14ac:dyDescent="0.2">
      <c r="A15" s="35"/>
      <c r="B15" s="7" t="s">
        <v>8</v>
      </c>
      <c r="C15" s="245">
        <v>3101.0210000000002</v>
      </c>
      <c r="D15" s="245">
        <v>2529.4749999999999</v>
      </c>
      <c r="E15" s="245">
        <v>1986.731</v>
      </c>
      <c r="F15" s="245">
        <v>1379.069</v>
      </c>
      <c r="G15" s="245">
        <v>1255.288</v>
      </c>
      <c r="H15" s="335">
        <v>1316.4169999999999</v>
      </c>
      <c r="I15" s="336">
        <v>4.8697191401495088</v>
      </c>
      <c r="J15" s="336">
        <v>104.86971914014951</v>
      </c>
      <c r="K15" s="335">
        <v>-8.9756930218864994</v>
      </c>
      <c r="L15" s="38"/>
      <c r="M15" s="419">
        <v>1</v>
      </c>
      <c r="N15" s="105">
        <f>'[7]BD construcción trimestral'!BG196</f>
        <v>3303455</v>
      </c>
      <c r="O15" s="414">
        <v>42248</v>
      </c>
      <c r="P15" s="105">
        <f t="shared" si="0"/>
        <v>3303.4549999999999</v>
      </c>
      <c r="R15" s="5"/>
      <c r="S15" s="5"/>
      <c r="T15" s="5"/>
    </row>
    <row r="16" spans="1:20" x14ac:dyDescent="0.2">
      <c r="A16" s="35"/>
      <c r="B16" s="7" t="s">
        <v>9</v>
      </c>
      <c r="C16" s="245">
        <v>3076.9969999999998</v>
      </c>
      <c r="D16" s="245">
        <v>2477.6419999999998</v>
      </c>
      <c r="E16" s="245">
        <v>1041.097</v>
      </c>
      <c r="F16" s="245">
        <v>1200.162</v>
      </c>
      <c r="G16" s="245">
        <v>1277.1559999999999</v>
      </c>
      <c r="H16" s="282">
        <v>1375.806</v>
      </c>
      <c r="I16" s="283">
        <v>7.7241934423046388</v>
      </c>
      <c r="J16" s="283">
        <v>107.72419344230464</v>
      </c>
      <c r="K16" s="283">
        <v>6.4153006010855051</v>
      </c>
      <c r="L16" s="38"/>
      <c r="M16" s="419">
        <v>1</v>
      </c>
      <c r="N16" s="105">
        <f>'[7]BD construcción trimestral'!BG197</f>
        <v>3220557</v>
      </c>
      <c r="O16" s="414">
        <v>42339</v>
      </c>
      <c r="P16" s="105">
        <f t="shared" si="0"/>
        <v>3220.5569999999998</v>
      </c>
      <c r="R16" s="5"/>
      <c r="S16" s="5"/>
      <c r="T16" s="5"/>
    </row>
    <row r="17" spans="1:20" x14ac:dyDescent="0.2">
      <c r="A17" s="35"/>
      <c r="B17" s="7" t="s">
        <v>92</v>
      </c>
      <c r="C17" s="245">
        <v>2682.71</v>
      </c>
      <c r="D17" s="245">
        <v>2318.5659999999998</v>
      </c>
      <c r="E17" s="245">
        <v>1574.171</v>
      </c>
      <c r="F17" s="245">
        <v>1286.539</v>
      </c>
      <c r="G17" s="245">
        <v>1248.5150000000001</v>
      </c>
      <c r="H17" s="245"/>
      <c r="I17" s="52">
        <v>-100</v>
      </c>
      <c r="J17" s="52">
        <v>0</v>
      </c>
      <c r="K17" s="52">
        <v>-2.9555264162221206</v>
      </c>
      <c r="L17" s="38"/>
      <c r="M17" s="419">
        <f>IF(H17&lt;&gt;"",1,0)</f>
        <v>0</v>
      </c>
      <c r="N17" s="105">
        <f>'[7]BD construcción trimestral'!BG198</f>
        <v>3215236</v>
      </c>
      <c r="O17" s="89">
        <v>42430</v>
      </c>
      <c r="P17" s="105">
        <f t="shared" si="0"/>
        <v>3215.2359999999999</v>
      </c>
      <c r="R17" s="5"/>
      <c r="S17" s="5"/>
      <c r="T17" s="5"/>
    </row>
    <row r="18" spans="1:20" x14ac:dyDescent="0.2">
      <c r="A18" s="35"/>
      <c r="B18" s="7" t="s">
        <v>10</v>
      </c>
      <c r="C18" s="245">
        <v>2642.761</v>
      </c>
      <c r="D18" s="245">
        <v>2360.0250000000001</v>
      </c>
      <c r="E18" s="245">
        <v>1312.0329999999999</v>
      </c>
      <c r="F18" s="245">
        <v>1355.491</v>
      </c>
      <c r="G18" s="245">
        <v>1212.7260000000001</v>
      </c>
      <c r="H18" s="245"/>
      <c r="I18" s="52"/>
      <c r="J18" s="52"/>
      <c r="K18" s="52">
        <v>-10.532345843683199</v>
      </c>
      <c r="L18" s="38"/>
      <c r="M18" s="103">
        <f>IF(H18&lt;&gt;"",1,0)</f>
        <v>0</v>
      </c>
      <c r="N18" s="105">
        <f>'[7]BD construcción trimestral'!BG199</f>
        <v>3486782</v>
      </c>
      <c r="O18" s="414">
        <v>42522</v>
      </c>
      <c r="P18" s="105">
        <f t="shared" si="0"/>
        <v>3486.7820000000002</v>
      </c>
      <c r="R18" s="5"/>
      <c r="S18" s="5"/>
      <c r="T18" s="5"/>
    </row>
    <row r="19" spans="1:20" x14ac:dyDescent="0.2">
      <c r="A19" s="35"/>
      <c r="B19" s="7"/>
      <c r="C19" s="57"/>
      <c r="D19" s="57"/>
      <c r="E19" s="57"/>
      <c r="F19" s="57"/>
      <c r="G19" s="57"/>
      <c r="H19" s="58"/>
      <c r="I19" s="174"/>
      <c r="J19" s="174"/>
      <c r="K19" s="174"/>
      <c r="L19" s="38"/>
      <c r="M19" s="103"/>
      <c r="N19" s="105">
        <f>'[7]BD construcción trimestral'!BG200</f>
        <v>3580310</v>
      </c>
      <c r="O19" s="414">
        <v>42614</v>
      </c>
      <c r="P19" s="105">
        <f t="shared" si="0"/>
        <v>3580.31</v>
      </c>
      <c r="R19" s="5"/>
      <c r="S19" s="5"/>
      <c r="T19" s="5"/>
    </row>
    <row r="20" spans="1:20" x14ac:dyDescent="0.2">
      <c r="A20" s="35"/>
      <c r="B20" s="41" t="s">
        <v>118</v>
      </c>
      <c r="C20" s="214">
        <v>3089.009</v>
      </c>
      <c r="D20" s="214">
        <v>2503.5585000000001</v>
      </c>
      <c r="E20" s="214">
        <v>1513.914</v>
      </c>
      <c r="F20" s="214">
        <v>1289.6154999999999</v>
      </c>
      <c r="G20" s="214">
        <v>1266.222</v>
      </c>
      <c r="H20" s="282">
        <v>1346.1115</v>
      </c>
      <c r="I20" s="283">
        <v>6.309280679059448</v>
      </c>
      <c r="J20" s="283">
        <v>106.30928067905944</v>
      </c>
      <c r="K20" s="282">
        <v>-1.8139902940062291</v>
      </c>
      <c r="L20" s="38"/>
      <c r="M20" s="418"/>
      <c r="N20" s="105">
        <f>'[7]BD construcción trimestral'!BG201</f>
        <v>3417850</v>
      </c>
      <c r="O20" s="89">
        <v>42705</v>
      </c>
      <c r="P20" s="105">
        <f t="shared" si="0"/>
        <v>3417.85</v>
      </c>
      <c r="Q20" s="418"/>
      <c r="R20" s="229"/>
      <c r="S20" s="5"/>
      <c r="T20" s="5"/>
    </row>
    <row r="21" spans="1:20" x14ac:dyDescent="0.2">
      <c r="A21" s="35"/>
      <c r="B21" s="41" t="s">
        <v>3</v>
      </c>
      <c r="C21" s="64"/>
      <c r="D21" s="60">
        <v>-18.952696479680053</v>
      </c>
      <c r="E21" s="60">
        <v>-39.529513690213356</v>
      </c>
      <c r="F21" s="60">
        <v>-14.815801954404284</v>
      </c>
      <c r="G21" s="60">
        <v>-1.8139902940062291</v>
      </c>
      <c r="H21" s="283">
        <v>6.309280679059448</v>
      </c>
      <c r="I21" s="230"/>
      <c r="J21" s="230"/>
      <c r="K21" s="230"/>
      <c r="L21" s="38"/>
      <c r="M21" s="418"/>
      <c r="N21" s="105">
        <f>'[7]BD construcción trimestral'!BG202</f>
        <v>3483206</v>
      </c>
      <c r="O21" s="414">
        <v>42795</v>
      </c>
      <c r="P21" s="105">
        <f t="shared" si="0"/>
        <v>3483.2060000000001</v>
      </c>
      <c r="Q21" s="418"/>
      <c r="R21" s="229"/>
      <c r="S21" s="5"/>
      <c r="T21" s="5"/>
    </row>
    <row r="22" spans="1:20" ht="12" customHeight="1" x14ac:dyDescent="0.2">
      <c r="A22" s="35"/>
      <c r="C22" s="198"/>
      <c r="D22" s="198"/>
      <c r="E22" s="198"/>
      <c r="F22" s="198"/>
      <c r="G22" s="198"/>
      <c r="H22" s="58"/>
      <c r="I22" s="174"/>
      <c r="J22" s="174"/>
      <c r="K22" s="174"/>
      <c r="L22" s="38"/>
      <c r="M22" s="418"/>
      <c r="N22" s="105">
        <f>'[7]BD construcción trimestral'!BG203</f>
        <v>3225821</v>
      </c>
      <c r="O22" s="414">
        <v>42887</v>
      </c>
      <c r="P22" s="105">
        <f t="shared" si="0"/>
        <v>3225.8209999999999</v>
      </c>
      <c r="Q22" s="418"/>
      <c r="R22" s="229"/>
      <c r="S22" s="5"/>
      <c r="T22" s="5"/>
    </row>
    <row r="23" spans="1:20" ht="12" customHeight="1" x14ac:dyDescent="0.2">
      <c r="A23" s="35"/>
      <c r="C23" s="198"/>
      <c r="D23" s="198"/>
      <c r="E23" s="198"/>
      <c r="F23" s="198"/>
      <c r="G23" s="198"/>
      <c r="H23" s="58"/>
      <c r="I23" s="174"/>
      <c r="J23" s="174"/>
      <c r="K23" s="174"/>
      <c r="L23" s="38"/>
      <c r="M23" s="418"/>
      <c r="N23" s="105">
        <f>'[7]BD construcción trimestral'!BG204</f>
        <v>3088220</v>
      </c>
      <c r="O23" s="89">
        <v>42979</v>
      </c>
      <c r="P23" s="105">
        <f t="shared" si="0"/>
        <v>3088.22</v>
      </c>
      <c r="Q23" s="418"/>
      <c r="R23" s="229"/>
      <c r="S23" s="5"/>
      <c r="T23" s="5"/>
    </row>
    <row r="24" spans="1:20" ht="14.25" customHeight="1" x14ac:dyDescent="0.2">
      <c r="A24" s="35"/>
      <c r="B24" s="199"/>
      <c r="C24" s="385" t="s">
        <v>123</v>
      </c>
      <c r="D24" s="385"/>
      <c r="E24" s="385"/>
      <c r="F24" s="385"/>
      <c r="G24" s="385"/>
      <c r="H24" s="385"/>
      <c r="I24" s="385"/>
      <c r="J24" s="385"/>
      <c r="K24" s="385"/>
      <c r="L24" s="38"/>
      <c r="M24" s="103"/>
      <c r="N24" s="105">
        <f>'[7]BD construcción trimestral'!BG205</f>
        <v>2950429</v>
      </c>
      <c r="O24" s="414">
        <v>43070</v>
      </c>
      <c r="P24" s="105">
        <f t="shared" si="0"/>
        <v>2950.4290000000001</v>
      </c>
      <c r="R24" s="195"/>
      <c r="S24" s="5"/>
      <c r="T24" s="5"/>
    </row>
    <row r="25" spans="1:20" x14ac:dyDescent="0.2">
      <c r="A25" s="200"/>
      <c r="C25" s="377" t="str">
        <f>'Área proceso edificaciones Btá'!$C$25</f>
        <v>II trimestre, miles de metros cuadrados, 2018-2023</v>
      </c>
      <c r="D25" s="377"/>
      <c r="E25" s="377"/>
      <c r="F25" s="377"/>
      <c r="G25" s="377"/>
      <c r="H25" s="377"/>
      <c r="I25" s="377"/>
      <c r="J25" s="377"/>
      <c r="K25" s="377"/>
      <c r="L25" s="38"/>
      <c r="M25" s="103"/>
      <c r="N25" s="105">
        <f>'[7]BD construcción trimestral'!BG206</f>
        <v>3101021</v>
      </c>
      <c r="O25" s="414">
        <v>43160</v>
      </c>
      <c r="P25" s="105">
        <f t="shared" si="0"/>
        <v>3101.0210000000002</v>
      </c>
      <c r="R25" s="195"/>
      <c r="S25" s="5"/>
      <c r="T25" s="5"/>
    </row>
    <row r="26" spans="1:20" x14ac:dyDescent="0.2">
      <c r="A26" s="200"/>
      <c r="C26" s="201"/>
      <c r="D26" s="201"/>
      <c r="E26" s="201"/>
      <c r="F26" s="201"/>
      <c r="G26" s="201"/>
      <c r="H26" s="202"/>
      <c r="I26" s="203"/>
      <c r="J26" s="203"/>
      <c r="K26" s="203"/>
      <c r="L26" s="38"/>
      <c r="M26" s="103"/>
      <c r="N26" s="105">
        <f>'[7]BD construcción trimestral'!BG207</f>
        <v>3076997</v>
      </c>
      <c r="O26" s="89">
        <v>43252</v>
      </c>
      <c r="P26" s="105">
        <f t="shared" si="0"/>
        <v>3076.9969999999998</v>
      </c>
      <c r="R26" s="195"/>
      <c r="S26" s="5"/>
      <c r="T26" s="5"/>
    </row>
    <row r="27" spans="1:20" x14ac:dyDescent="0.2">
      <c r="A27" s="200"/>
      <c r="C27" s="201"/>
      <c r="D27" s="201"/>
      <c r="E27" s="201"/>
      <c r="F27" s="201"/>
      <c r="G27" s="201"/>
      <c r="H27" s="202"/>
      <c r="I27" s="203"/>
      <c r="J27" s="203"/>
      <c r="K27" s="203"/>
      <c r="L27" s="38"/>
      <c r="M27" s="103"/>
      <c r="N27" s="105">
        <f>'[7]BD construcción trimestral'!BG208</f>
        <v>2682710</v>
      </c>
      <c r="O27" s="414">
        <v>43344</v>
      </c>
      <c r="P27" s="105">
        <f t="shared" si="0"/>
        <v>2682.71</v>
      </c>
      <c r="R27" s="195"/>
      <c r="S27" s="5"/>
      <c r="T27" s="5"/>
    </row>
    <row r="28" spans="1:20" x14ac:dyDescent="0.2">
      <c r="A28" s="200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105">
        <f>'[7]BD construcción trimestral'!BG209</f>
        <v>2642761</v>
      </c>
      <c r="O28" s="414">
        <v>43435</v>
      </c>
      <c r="P28" s="105">
        <f t="shared" si="0"/>
        <v>2642.761</v>
      </c>
      <c r="R28" s="195"/>
      <c r="S28" s="5"/>
      <c r="T28" s="5"/>
    </row>
    <row r="29" spans="1:20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105">
        <f>'[7]BD construcción trimestral'!BG210</f>
        <v>2529475</v>
      </c>
      <c r="O29" s="89">
        <v>43525</v>
      </c>
      <c r="P29" s="105">
        <f t="shared" si="0"/>
        <v>2529.4749999999999</v>
      </c>
      <c r="R29" s="195"/>
      <c r="S29" s="5"/>
      <c r="T29" s="5"/>
    </row>
    <row r="30" spans="1:20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105">
        <f>'[7]BD construcción trimestral'!BG211</f>
        <v>2477642</v>
      </c>
      <c r="O30" s="414">
        <v>43617</v>
      </c>
      <c r="P30" s="105">
        <f t="shared" si="0"/>
        <v>2477.6419999999998</v>
      </c>
      <c r="R30" s="195"/>
      <c r="S30" s="5"/>
      <c r="T30" s="5"/>
    </row>
    <row r="31" spans="1:20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105">
        <f>'[7]BD construcción trimestral'!BG212</f>
        <v>2318566</v>
      </c>
      <c r="O31" s="414">
        <v>43709</v>
      </c>
      <c r="P31" s="105">
        <f t="shared" si="0"/>
        <v>2318.5659999999998</v>
      </c>
      <c r="R31" s="195"/>
      <c r="S31" s="5"/>
      <c r="T31" s="5"/>
    </row>
    <row r="32" spans="1:20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105">
        <f>'[7]BD construcción trimestral'!BG213</f>
        <v>2360025</v>
      </c>
      <c r="O32" s="89">
        <v>43800</v>
      </c>
      <c r="P32" s="105">
        <f t="shared" ref="P32:P33" si="1">+N32/1000</f>
        <v>2360.0250000000001</v>
      </c>
      <c r="R32" s="195"/>
      <c r="S32" s="5"/>
      <c r="T32" s="5"/>
    </row>
    <row r="33" spans="1:26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105">
        <f>'[7]BD construcción trimestral'!BG214</f>
        <v>1986731</v>
      </c>
      <c r="O33" s="414">
        <v>43891</v>
      </c>
      <c r="P33" s="105">
        <f t="shared" si="1"/>
        <v>1986.731</v>
      </c>
      <c r="R33" s="195"/>
      <c r="S33" s="5"/>
      <c r="T33" s="5"/>
    </row>
    <row r="34" spans="1:26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105">
        <f>'[7]BD construcción trimestral'!BG215</f>
        <v>1041097</v>
      </c>
      <c r="O34" s="89">
        <v>43983</v>
      </c>
      <c r="P34" s="105">
        <f t="shared" ref="P34:P35" si="2">+N34/1000</f>
        <v>1041.097</v>
      </c>
      <c r="R34" s="195"/>
      <c r="S34" s="5"/>
      <c r="T34" s="5"/>
    </row>
    <row r="35" spans="1:26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105">
        <f>'[7]BD construcción trimestral'!BG216</f>
        <v>1574171</v>
      </c>
      <c r="O35" s="414">
        <v>44075</v>
      </c>
      <c r="P35" s="105">
        <f t="shared" si="2"/>
        <v>1574.171</v>
      </c>
      <c r="R35" s="195"/>
      <c r="S35" s="5"/>
      <c r="T35" s="5"/>
      <c r="U35" s="104"/>
      <c r="V35" s="104"/>
      <c r="W35" s="104"/>
      <c r="X35" s="104"/>
      <c r="Y35" s="104"/>
      <c r="Z35" s="104"/>
    </row>
    <row r="36" spans="1:26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105">
        <f>'[7]BD construcción trimestral'!BG217</f>
        <v>1312033</v>
      </c>
      <c r="O36" s="89">
        <v>44166</v>
      </c>
      <c r="P36" s="105">
        <f t="shared" ref="P36:P37" si="3">+N36/1000</f>
        <v>1312.0329999999999</v>
      </c>
      <c r="R36" s="195"/>
      <c r="S36" s="5"/>
      <c r="T36" s="5"/>
      <c r="U36" s="104"/>
      <c r="V36" s="104"/>
      <c r="W36" s="104"/>
      <c r="X36" s="104"/>
      <c r="Y36" s="104"/>
      <c r="Z36" s="104"/>
    </row>
    <row r="37" spans="1:26" x14ac:dyDescent="0.2">
      <c r="A37" s="200"/>
      <c r="B37" s="199"/>
      <c r="C37" s="202"/>
      <c r="D37" s="202"/>
      <c r="E37" s="202"/>
      <c r="F37" s="202"/>
      <c r="G37" s="202"/>
      <c r="H37" s="202"/>
      <c r="I37" s="204"/>
      <c r="J37" s="204"/>
      <c r="K37" s="204"/>
      <c r="L37" s="38"/>
      <c r="M37" s="103"/>
      <c r="N37" s="105">
        <f>'[7]BD construcción trimestral'!BG218</f>
        <v>1379069</v>
      </c>
      <c r="O37" s="414">
        <v>44256</v>
      </c>
      <c r="P37" s="105">
        <f t="shared" si="3"/>
        <v>1379.069</v>
      </c>
      <c r="R37" s="195"/>
      <c r="S37" s="5"/>
      <c r="T37" s="5"/>
      <c r="U37" s="104"/>
      <c r="V37" s="104"/>
      <c r="W37" s="104"/>
      <c r="X37" s="104"/>
      <c r="Y37" s="104"/>
      <c r="Z37" s="104"/>
    </row>
    <row r="38" spans="1:26" x14ac:dyDescent="0.2">
      <c r="A38" s="246" t="s">
        <v>101</v>
      </c>
      <c r="B38" s="4"/>
      <c r="C38" s="216"/>
      <c r="D38" s="216"/>
      <c r="E38" s="216"/>
      <c r="F38" s="216"/>
      <c r="G38" s="216"/>
      <c r="H38" s="216"/>
      <c r="I38" s="216"/>
      <c r="J38" s="216"/>
      <c r="K38" s="216"/>
      <c r="L38" s="205"/>
      <c r="M38" s="103"/>
      <c r="N38" s="105">
        <f>'[7]BD construcción trimestral'!BG219</f>
        <v>1200162</v>
      </c>
      <c r="O38" s="89">
        <v>44348</v>
      </c>
      <c r="P38" s="105">
        <f t="shared" ref="P38" si="4">+N38/1000</f>
        <v>1200.162</v>
      </c>
      <c r="R38" s="195"/>
      <c r="S38" s="5"/>
      <c r="T38" s="5"/>
      <c r="U38" s="104"/>
      <c r="V38" s="104"/>
      <c r="W38" s="104"/>
      <c r="X38" s="104"/>
      <c r="Y38" s="104"/>
      <c r="Z38" s="104"/>
    </row>
    <row r="39" spans="1:26" s="9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03"/>
      <c r="N39" s="105">
        <f>'[7]BD construcción trimestral'!BG220</f>
        <v>1286539</v>
      </c>
      <c r="O39" s="414">
        <v>44440</v>
      </c>
      <c r="P39" s="105">
        <f t="shared" ref="P39:P40" si="5">+N39/1000</f>
        <v>1286.539</v>
      </c>
      <c r="Q39" s="103"/>
      <c r="R39" s="195"/>
      <c r="S39" s="5"/>
      <c r="T39" s="5"/>
    </row>
    <row r="40" spans="1:26" s="9" customFormat="1" x14ac:dyDescent="0.2">
      <c r="A40" s="3"/>
      <c r="B40" s="54"/>
      <c r="C40" s="54"/>
      <c r="D40" s="54"/>
      <c r="E40" s="54"/>
      <c r="F40" s="54"/>
      <c r="G40" s="54"/>
      <c r="H40" s="54"/>
      <c r="I40" s="54"/>
      <c r="J40" s="3"/>
      <c r="K40" s="3"/>
      <c r="L40" s="3"/>
      <c r="M40" s="103"/>
      <c r="N40" s="105">
        <f>'[7]BD construcción trimestral'!BG221</f>
        <v>1355491</v>
      </c>
      <c r="O40" s="89">
        <v>44531</v>
      </c>
      <c r="P40" s="105">
        <f t="shared" si="5"/>
        <v>1355.491</v>
      </c>
      <c r="Q40" s="103"/>
      <c r="R40" s="195"/>
      <c r="S40" s="5"/>
      <c r="T40" s="5"/>
    </row>
    <row r="41" spans="1:26" s="9" customFormat="1" x14ac:dyDescent="0.2">
      <c r="A41" s="3"/>
      <c r="E41" s="54"/>
      <c r="F41" s="54"/>
      <c r="G41" s="54"/>
      <c r="H41" s="54"/>
      <c r="I41" s="54"/>
      <c r="J41" s="3"/>
      <c r="K41" s="3"/>
      <c r="L41" s="3"/>
      <c r="M41" s="103"/>
      <c r="N41" s="105">
        <f>'[7]BD construcción trimestral'!BG222</f>
        <v>1255288</v>
      </c>
      <c r="O41" s="414">
        <v>44621</v>
      </c>
      <c r="P41" s="105">
        <f t="shared" ref="P41:P42" si="6">+N41/1000</f>
        <v>1255.288</v>
      </c>
      <c r="Q41" s="103"/>
      <c r="R41" s="195"/>
      <c r="S41" s="5"/>
      <c r="T41" s="5"/>
    </row>
    <row r="42" spans="1:26" s="9" customFormat="1" x14ac:dyDescent="0.2">
      <c r="A42" s="3"/>
      <c r="E42" s="54"/>
      <c r="F42" s="54"/>
      <c r="G42" s="54"/>
      <c r="H42" s="54"/>
      <c r="I42" s="54"/>
      <c r="J42" s="3"/>
      <c r="K42" s="3"/>
      <c r="L42" s="3"/>
      <c r="M42" s="103"/>
      <c r="N42" s="105">
        <f>'[7]BD construcción trimestral'!BG223</f>
        <v>1277156</v>
      </c>
      <c r="O42" s="89">
        <v>44713</v>
      </c>
      <c r="P42" s="105">
        <f t="shared" si="6"/>
        <v>1277.1559999999999</v>
      </c>
      <c r="Q42" s="103"/>
      <c r="R42" s="195"/>
      <c r="S42" s="5"/>
      <c r="T42" s="5"/>
    </row>
    <row r="43" spans="1:26" s="9" customFormat="1" x14ac:dyDescent="0.2">
      <c r="A43" s="3"/>
      <c r="E43" s="54"/>
      <c r="F43" s="54"/>
      <c r="G43" s="54"/>
      <c r="H43" s="54"/>
      <c r="I43" s="54"/>
      <c r="J43" s="3"/>
      <c r="K43" s="3"/>
      <c r="L43" s="3"/>
      <c r="M43" s="103"/>
      <c r="N43" s="105">
        <f>'[7]BD construcción trimestral'!BG224</f>
        <v>1248515</v>
      </c>
      <c r="O43" s="89">
        <v>44805</v>
      </c>
      <c r="P43" s="105">
        <f t="shared" ref="P43" si="7">+N43/1000</f>
        <v>1248.5150000000001</v>
      </c>
      <c r="Q43" s="103"/>
      <c r="R43" s="195"/>
      <c r="S43" s="5"/>
      <c r="T43" s="5"/>
    </row>
    <row r="44" spans="1:26" s="9" customFormat="1" x14ac:dyDescent="0.2">
      <c r="A44" s="3"/>
      <c r="E44" s="54"/>
      <c r="F44" s="54"/>
      <c r="G44" s="54"/>
      <c r="H44" s="54"/>
      <c r="I44" s="54"/>
      <c r="J44" s="3"/>
      <c r="K44" s="3"/>
      <c r="L44" s="3"/>
      <c r="M44" s="103"/>
      <c r="N44" s="105">
        <f>'[7]BD construcción trimestral'!BG225</f>
        <v>1212726</v>
      </c>
      <c r="O44" s="89">
        <v>44896</v>
      </c>
      <c r="P44" s="105">
        <f t="shared" ref="P44:P46" si="8">+N44/1000</f>
        <v>1212.7260000000001</v>
      </c>
      <c r="Q44" s="103"/>
      <c r="R44" s="195"/>
      <c r="S44" s="5"/>
      <c r="T44" s="5"/>
    </row>
    <row r="45" spans="1:26" s="9" customFormat="1" x14ac:dyDescent="0.2">
      <c r="A45" s="3"/>
      <c r="E45" s="54"/>
      <c r="F45" s="54"/>
      <c r="G45" s="54"/>
      <c r="H45" s="54"/>
      <c r="I45" s="54"/>
      <c r="J45" s="3"/>
      <c r="K45" s="3"/>
      <c r="L45" s="3"/>
      <c r="M45" s="103"/>
      <c r="N45" s="105">
        <f>'[7]BD construcción trimestral'!BG226</f>
        <v>1316417</v>
      </c>
      <c r="O45" s="89">
        <v>44986</v>
      </c>
      <c r="P45" s="105">
        <f t="shared" si="8"/>
        <v>1316.4169999999999</v>
      </c>
      <c r="Q45" s="103"/>
      <c r="R45" s="195"/>
      <c r="S45" s="5"/>
      <c r="T45" s="5"/>
    </row>
    <row r="46" spans="1:26" s="9" customFormat="1" x14ac:dyDescent="0.2">
      <c r="A46" s="3"/>
      <c r="E46" s="54"/>
      <c r="F46" s="54"/>
      <c r="G46" s="54"/>
      <c r="H46" s="54"/>
      <c r="I46" s="54"/>
      <c r="J46" s="3"/>
      <c r="K46" s="3"/>
      <c r="L46" s="3"/>
      <c r="M46" s="103"/>
      <c r="N46" s="105">
        <f>'[7]BD construcción trimestral'!BG227</f>
        <v>1375806</v>
      </c>
      <c r="O46" s="89">
        <v>45078</v>
      </c>
      <c r="P46" s="105">
        <f t="shared" si="8"/>
        <v>1375.806</v>
      </c>
      <c r="Q46" s="103"/>
      <c r="R46" s="195"/>
      <c r="S46" s="5"/>
      <c r="T46" s="5"/>
    </row>
    <row r="47" spans="1:26" s="9" customFormat="1" x14ac:dyDescent="0.2">
      <c r="A47" s="3"/>
      <c r="E47" s="54"/>
      <c r="F47" s="54"/>
      <c r="G47" s="54"/>
      <c r="H47" s="54"/>
      <c r="I47" s="54"/>
      <c r="J47" s="3"/>
      <c r="K47" s="3"/>
      <c r="L47" s="3"/>
      <c r="M47" s="103"/>
      <c r="N47" s="103"/>
      <c r="O47" s="103"/>
      <c r="P47" s="103"/>
      <c r="Q47" s="103"/>
      <c r="R47" s="5"/>
      <c r="S47" s="5"/>
      <c r="T47" s="5"/>
    </row>
    <row r="48" spans="1:26" s="9" customFormat="1" x14ac:dyDescent="0.2">
      <c r="A48" s="3"/>
      <c r="E48" s="54"/>
      <c r="F48" s="54"/>
      <c r="G48" s="54"/>
      <c r="H48" s="54"/>
      <c r="I48" s="54"/>
      <c r="J48" s="3"/>
      <c r="K48" s="3"/>
      <c r="L48" s="3"/>
      <c r="M48" s="103"/>
      <c r="N48" s="103"/>
      <c r="O48" s="103"/>
      <c r="P48" s="103"/>
      <c r="Q48" s="103"/>
      <c r="R48" s="5"/>
      <c r="S48" s="5"/>
      <c r="T48" s="5"/>
    </row>
    <row r="49" spans="1:20" s="9" customFormat="1" x14ac:dyDescent="0.2">
      <c r="A49" s="3"/>
      <c r="E49" s="54"/>
      <c r="F49" s="54"/>
      <c r="G49" s="54"/>
      <c r="H49" s="54"/>
      <c r="I49" s="54"/>
      <c r="J49" s="3"/>
      <c r="K49" s="3"/>
      <c r="L49" s="3"/>
      <c r="M49" s="103"/>
      <c r="N49" s="103"/>
      <c r="O49" s="103"/>
      <c r="P49" s="103"/>
      <c r="Q49" s="103"/>
      <c r="R49" s="5"/>
      <c r="S49" s="5"/>
      <c r="T49" s="5"/>
    </row>
    <row r="50" spans="1:20" s="9" customFormat="1" x14ac:dyDescent="0.2">
      <c r="A50" s="3"/>
      <c r="E50" s="54"/>
      <c r="F50" s="54"/>
      <c r="G50" s="54"/>
      <c r="H50" s="54"/>
      <c r="I50" s="54"/>
      <c r="J50" s="3"/>
      <c r="K50" s="3"/>
      <c r="L50" s="3"/>
      <c r="M50" s="103"/>
      <c r="N50" s="103"/>
      <c r="O50" s="103"/>
      <c r="P50" s="103"/>
      <c r="Q50" s="103"/>
      <c r="R50" s="5"/>
      <c r="S50" s="5"/>
      <c r="T50" s="5"/>
    </row>
    <row r="51" spans="1:20" s="9" customFormat="1" x14ac:dyDescent="0.2">
      <c r="A51" s="3"/>
      <c r="E51" s="54"/>
      <c r="F51" s="54"/>
      <c r="G51" s="54"/>
      <c r="H51" s="54"/>
      <c r="I51" s="54"/>
      <c r="J51" s="3"/>
      <c r="K51" s="3"/>
      <c r="L51" s="3"/>
      <c r="M51" s="103"/>
      <c r="N51" s="103"/>
      <c r="O51" s="103"/>
      <c r="P51" s="103"/>
      <c r="Q51" s="103"/>
      <c r="R51" s="5"/>
      <c r="S51" s="5"/>
      <c r="T51" s="5"/>
    </row>
    <row r="52" spans="1:20" s="9" customFormat="1" x14ac:dyDescent="0.2">
      <c r="A52" s="3"/>
      <c r="E52" s="54"/>
      <c r="F52" s="54"/>
      <c r="G52" s="54"/>
      <c r="H52" s="54"/>
      <c r="I52" s="54"/>
      <c r="J52" s="3"/>
      <c r="K52" s="3"/>
      <c r="L52" s="3"/>
      <c r="M52" s="103"/>
      <c r="N52" s="103"/>
      <c r="O52" s="103"/>
      <c r="P52" s="103"/>
      <c r="Q52" s="103"/>
      <c r="R52" s="5"/>
      <c r="S52" s="5"/>
      <c r="T52" s="5"/>
    </row>
    <row r="53" spans="1:20" s="9" customFormat="1" x14ac:dyDescent="0.2">
      <c r="A53" s="3"/>
      <c r="E53" s="92"/>
      <c r="F53" s="54"/>
      <c r="G53" s="54"/>
      <c r="H53" s="54"/>
      <c r="I53" s="54"/>
      <c r="J53" s="3"/>
      <c r="K53" s="3"/>
      <c r="L53" s="3"/>
      <c r="M53" s="103"/>
      <c r="N53" s="103"/>
      <c r="O53" s="103"/>
      <c r="P53" s="103"/>
      <c r="Q53" s="103"/>
      <c r="R53" s="5"/>
      <c r="S53" s="5"/>
      <c r="T53" s="5"/>
    </row>
    <row r="54" spans="1:20" s="9" customFormat="1" x14ac:dyDescent="0.2">
      <c r="A54" s="3"/>
      <c r="E54" s="92"/>
      <c r="F54" s="54"/>
      <c r="G54" s="54"/>
      <c r="H54" s="54"/>
      <c r="I54" s="54"/>
      <c r="J54" s="3"/>
      <c r="K54" s="3"/>
      <c r="L54" s="3"/>
      <c r="M54" s="103"/>
      <c r="N54" s="103"/>
      <c r="O54" s="103"/>
      <c r="P54" s="103"/>
      <c r="Q54" s="103"/>
      <c r="R54" s="5"/>
      <c r="S54" s="5"/>
      <c r="T54" s="5"/>
    </row>
    <row r="55" spans="1:20" s="9" customFormat="1" x14ac:dyDescent="0.2">
      <c r="A55" s="3"/>
      <c r="E55" s="92"/>
      <c r="F55" s="54"/>
      <c r="G55" s="54"/>
      <c r="H55" s="54"/>
      <c r="I55" s="54"/>
      <c r="J55" s="3"/>
      <c r="K55" s="3"/>
      <c r="L55" s="3"/>
      <c r="M55" s="103"/>
      <c r="N55" s="103"/>
      <c r="O55" s="103"/>
      <c r="P55" s="103"/>
      <c r="Q55" s="103"/>
      <c r="R55" s="5"/>
      <c r="S55" s="5"/>
      <c r="T55" s="5"/>
    </row>
    <row r="56" spans="1:20" s="9" customFormat="1" x14ac:dyDescent="0.2">
      <c r="A56" s="3"/>
      <c r="E56" s="92"/>
      <c r="F56" s="54"/>
      <c r="G56" s="54"/>
      <c r="H56" s="54"/>
      <c r="I56" s="54"/>
      <c r="J56" s="3"/>
      <c r="K56" s="3"/>
      <c r="L56" s="3"/>
      <c r="M56" s="103"/>
      <c r="N56" s="103"/>
      <c r="O56" s="103"/>
      <c r="P56" s="103"/>
      <c r="Q56" s="103"/>
      <c r="R56" s="5"/>
      <c r="S56" s="5"/>
      <c r="T56" s="5"/>
    </row>
    <row r="57" spans="1:20" s="9" customFormat="1" x14ac:dyDescent="0.2">
      <c r="A57" s="3"/>
      <c r="E57" s="92"/>
      <c r="F57" s="54"/>
      <c r="G57" s="54"/>
      <c r="H57" s="54"/>
      <c r="I57" s="54"/>
      <c r="J57" s="3"/>
      <c r="K57" s="3"/>
      <c r="L57" s="3"/>
      <c r="M57" s="103"/>
      <c r="N57" s="103"/>
      <c r="O57" s="103"/>
      <c r="P57" s="103"/>
      <c r="Q57" s="103"/>
      <c r="R57" s="5"/>
      <c r="S57" s="5"/>
      <c r="T57" s="5"/>
    </row>
    <row r="58" spans="1:20" s="9" customFormat="1" x14ac:dyDescent="0.2">
      <c r="A58" s="3"/>
      <c r="E58" s="92"/>
      <c r="F58" s="54"/>
      <c r="G58" s="54"/>
      <c r="H58" s="54"/>
      <c r="I58" s="54"/>
      <c r="J58" s="3"/>
      <c r="K58" s="3"/>
      <c r="L58" s="3"/>
      <c r="M58" s="103"/>
      <c r="N58" s="103"/>
      <c r="O58" s="103"/>
      <c r="P58" s="103"/>
      <c r="Q58" s="103"/>
      <c r="R58" s="5"/>
      <c r="S58" s="5"/>
      <c r="T58" s="5"/>
    </row>
    <row r="59" spans="1:20" s="9" customFormat="1" x14ac:dyDescent="0.2">
      <c r="A59" s="3"/>
      <c r="E59" s="92"/>
      <c r="F59" s="54"/>
      <c r="G59" s="54"/>
      <c r="H59" s="54"/>
      <c r="I59" s="54"/>
      <c r="J59" s="3"/>
      <c r="K59" s="3"/>
      <c r="L59" s="3"/>
      <c r="M59" s="103"/>
      <c r="N59" s="103"/>
      <c r="O59" s="103"/>
      <c r="P59" s="103"/>
      <c r="Q59" s="103"/>
      <c r="R59" s="5"/>
      <c r="S59" s="5"/>
      <c r="T59" s="5"/>
    </row>
    <row r="60" spans="1:20" s="9" customFormat="1" x14ac:dyDescent="0.2">
      <c r="A60" s="3"/>
      <c r="E60" s="92"/>
      <c r="F60" s="54"/>
      <c r="G60" s="54"/>
      <c r="H60" s="54"/>
      <c r="I60" s="54"/>
      <c r="J60" s="3"/>
      <c r="K60" s="3"/>
      <c r="L60" s="3"/>
      <c r="M60" s="103"/>
      <c r="N60" s="103"/>
      <c r="O60" s="103"/>
      <c r="P60" s="103"/>
      <c r="Q60" s="103"/>
      <c r="R60" s="5"/>
      <c r="S60" s="5"/>
      <c r="T60" s="5"/>
    </row>
    <row r="61" spans="1:20" s="9" customFormat="1" x14ac:dyDescent="0.2">
      <c r="A61" s="3"/>
      <c r="E61" s="92"/>
      <c r="F61" s="54"/>
      <c r="G61" s="54"/>
      <c r="H61" s="54"/>
      <c r="I61" s="54"/>
      <c r="J61" s="3"/>
      <c r="K61" s="3"/>
      <c r="L61" s="3"/>
      <c r="M61" s="103"/>
      <c r="N61" s="103"/>
      <c r="O61" s="103"/>
      <c r="P61" s="103"/>
      <c r="Q61" s="103"/>
      <c r="R61" s="5"/>
      <c r="S61" s="5"/>
      <c r="T61" s="5"/>
    </row>
    <row r="62" spans="1:20" s="9" customFormat="1" x14ac:dyDescent="0.2">
      <c r="A62" s="3"/>
      <c r="E62" s="84"/>
      <c r="F62" s="54"/>
      <c r="G62" s="54"/>
      <c r="H62" s="54"/>
      <c r="I62" s="54"/>
      <c r="J62" s="3"/>
      <c r="K62" s="3"/>
      <c r="L62" s="3"/>
      <c r="M62" s="103"/>
      <c r="N62" s="103"/>
      <c r="O62" s="103"/>
      <c r="P62" s="103"/>
      <c r="Q62" s="103"/>
      <c r="R62" s="5"/>
      <c r="S62" s="5"/>
      <c r="T62" s="5"/>
    </row>
    <row r="63" spans="1:20" s="9" customFormat="1" x14ac:dyDescent="0.2">
      <c r="A63" s="3"/>
      <c r="E63" s="84"/>
      <c r="F63" s="54"/>
      <c r="G63" s="54"/>
      <c r="H63" s="54"/>
      <c r="I63" s="54"/>
      <c r="J63" s="3"/>
      <c r="K63" s="3"/>
      <c r="L63" s="3"/>
      <c r="M63" s="103"/>
      <c r="N63" s="103"/>
      <c r="O63" s="103"/>
      <c r="P63" s="103"/>
      <c r="Q63" s="103"/>
      <c r="R63" s="5"/>
      <c r="S63" s="5"/>
      <c r="T63" s="5"/>
    </row>
    <row r="64" spans="1:20" s="9" customFormat="1" x14ac:dyDescent="0.2">
      <c r="A64" s="3"/>
      <c r="E64" s="84"/>
      <c r="F64" s="54"/>
      <c r="G64" s="54"/>
      <c r="H64" s="54"/>
      <c r="I64" s="54"/>
      <c r="J64" s="3"/>
      <c r="K64" s="3"/>
      <c r="L64" s="3"/>
      <c r="M64" s="103"/>
      <c r="N64" s="103"/>
      <c r="O64" s="103"/>
      <c r="P64" s="103"/>
      <c r="Q64" s="103"/>
      <c r="R64" s="5"/>
      <c r="S64" s="5"/>
      <c r="T64" s="5"/>
    </row>
    <row r="65" spans="1:20" s="9" customFormat="1" x14ac:dyDescent="0.2">
      <c r="A65" s="3"/>
      <c r="E65" s="84"/>
      <c r="F65" s="54"/>
      <c r="G65" s="54"/>
      <c r="H65" s="54"/>
      <c r="I65" s="54"/>
      <c r="J65" s="3"/>
      <c r="K65" s="3"/>
      <c r="L65" s="3"/>
      <c r="M65" s="103"/>
      <c r="N65" s="103"/>
      <c r="O65" s="103"/>
      <c r="P65" s="103"/>
      <c r="Q65" s="103"/>
      <c r="R65" s="5"/>
      <c r="S65" s="5"/>
      <c r="T65" s="5"/>
    </row>
    <row r="66" spans="1:20" s="9" customFormat="1" x14ac:dyDescent="0.2">
      <c r="A66" s="3"/>
      <c r="E66" s="84"/>
      <c r="F66" s="54"/>
      <c r="G66" s="54"/>
      <c r="H66" s="54"/>
      <c r="I66" s="54"/>
      <c r="J66" s="3"/>
      <c r="K66" s="3"/>
      <c r="L66" s="3"/>
      <c r="M66" s="103"/>
      <c r="N66" s="103"/>
      <c r="O66" s="103"/>
      <c r="P66" s="103"/>
      <c r="Q66" s="103"/>
      <c r="R66" s="5"/>
      <c r="S66" s="5"/>
      <c r="T66" s="5"/>
    </row>
    <row r="67" spans="1:20" s="9" customFormat="1" x14ac:dyDescent="0.2">
      <c r="A67" s="3"/>
      <c r="E67" s="84"/>
      <c r="F67" s="54"/>
      <c r="G67" s="54"/>
      <c r="H67" s="54"/>
      <c r="I67" s="54"/>
      <c r="J67" s="3"/>
      <c r="K67" s="3"/>
      <c r="L67" s="3"/>
      <c r="M67" s="103"/>
      <c r="N67" s="103"/>
      <c r="O67" s="103"/>
      <c r="P67" s="103"/>
      <c r="Q67" s="103"/>
      <c r="R67" s="5"/>
      <c r="S67" s="5"/>
      <c r="T67" s="5"/>
    </row>
    <row r="68" spans="1:20" s="9" customFormat="1" x14ac:dyDescent="0.2">
      <c r="A68" s="3"/>
      <c r="E68" s="84"/>
      <c r="F68" s="54"/>
      <c r="G68" s="54"/>
      <c r="H68" s="54"/>
      <c r="I68" s="54"/>
      <c r="J68" s="3"/>
      <c r="K68" s="3"/>
      <c r="L68" s="3"/>
      <c r="M68" s="103"/>
      <c r="N68" s="103"/>
      <c r="O68" s="103"/>
      <c r="P68" s="103"/>
      <c r="Q68" s="103"/>
      <c r="R68" s="5"/>
      <c r="S68" s="5"/>
      <c r="T68" s="5"/>
    </row>
    <row r="69" spans="1:20" s="9" customFormat="1" x14ac:dyDescent="0.2">
      <c r="A69" s="3"/>
      <c r="E69" s="84"/>
      <c r="F69" s="54"/>
      <c r="G69" s="54"/>
      <c r="H69" s="54"/>
      <c r="I69" s="54"/>
      <c r="J69" s="3"/>
      <c r="K69" s="3"/>
      <c r="L69" s="3"/>
      <c r="M69" s="103"/>
      <c r="N69" s="103"/>
      <c r="O69" s="103"/>
      <c r="P69" s="103"/>
      <c r="Q69" s="103"/>
      <c r="R69" s="5"/>
      <c r="S69" s="5"/>
      <c r="T69" s="5"/>
    </row>
    <row r="70" spans="1:20" s="9" customFormat="1" x14ac:dyDescent="0.2">
      <c r="A70" s="3"/>
      <c r="E70" s="84"/>
      <c r="F70" s="54"/>
      <c r="G70" s="54"/>
      <c r="H70" s="54"/>
      <c r="I70" s="54"/>
      <c r="J70" s="3"/>
      <c r="K70" s="3"/>
      <c r="L70" s="3"/>
      <c r="M70" s="103"/>
      <c r="N70" s="103"/>
      <c r="O70" s="103"/>
      <c r="P70" s="103"/>
      <c r="Q70" s="103"/>
      <c r="R70" s="5"/>
      <c r="S70" s="5"/>
      <c r="T70" s="5"/>
    </row>
    <row r="71" spans="1:20" s="9" customFormat="1" x14ac:dyDescent="0.2">
      <c r="A71" s="3"/>
      <c r="E71" s="84"/>
      <c r="F71" s="54"/>
      <c r="G71" s="54"/>
      <c r="H71" s="54"/>
      <c r="I71" s="54"/>
      <c r="J71" s="3"/>
      <c r="K71" s="3"/>
      <c r="L71" s="3"/>
      <c r="M71" s="103"/>
      <c r="N71" s="103"/>
      <c r="O71" s="103"/>
      <c r="P71" s="103"/>
      <c r="Q71" s="103"/>
      <c r="R71" s="5"/>
      <c r="S71" s="5"/>
      <c r="T71" s="5"/>
    </row>
    <row r="72" spans="1:20" s="9" customFormat="1" x14ac:dyDescent="0.2">
      <c r="A72" s="3"/>
      <c r="E72" s="84"/>
      <c r="F72" s="54"/>
      <c r="G72" s="54"/>
      <c r="H72" s="54"/>
      <c r="I72" s="54"/>
      <c r="J72" s="3"/>
      <c r="K72" s="3"/>
      <c r="L72" s="3"/>
      <c r="M72" s="103"/>
      <c r="N72" s="103"/>
      <c r="O72" s="103"/>
      <c r="P72" s="103"/>
      <c r="Q72" s="103"/>
      <c r="R72" s="5"/>
      <c r="S72" s="5"/>
      <c r="T72" s="5"/>
    </row>
    <row r="73" spans="1:20" s="9" customFormat="1" x14ac:dyDescent="0.2">
      <c r="A73" s="3"/>
      <c r="E73" s="84"/>
      <c r="F73" s="54"/>
      <c r="G73" s="54"/>
      <c r="H73" s="54"/>
      <c r="I73" s="54"/>
      <c r="J73" s="3"/>
      <c r="K73" s="3"/>
      <c r="L73" s="3"/>
      <c r="M73" s="103"/>
      <c r="N73" s="103"/>
      <c r="O73" s="103"/>
      <c r="P73" s="103"/>
      <c r="Q73" s="103"/>
      <c r="R73" s="5"/>
      <c r="S73" s="5"/>
      <c r="T73" s="5"/>
    </row>
    <row r="74" spans="1:20" s="9" customFormat="1" x14ac:dyDescent="0.2">
      <c r="A74" s="3"/>
      <c r="E74" s="84"/>
      <c r="F74" s="54"/>
      <c r="G74" s="54"/>
      <c r="H74" s="54"/>
      <c r="I74" s="54"/>
      <c r="J74" s="3"/>
      <c r="K74" s="3"/>
      <c r="L74" s="3"/>
      <c r="M74" s="103"/>
      <c r="N74" s="103"/>
      <c r="O74" s="103"/>
      <c r="P74" s="103"/>
      <c r="Q74" s="103"/>
      <c r="R74" s="5"/>
      <c r="S74" s="5"/>
      <c r="T74" s="5"/>
    </row>
    <row r="75" spans="1:20" s="9" customFormat="1" x14ac:dyDescent="0.2">
      <c r="A75" s="3"/>
      <c r="E75" s="84"/>
      <c r="F75" s="54"/>
      <c r="G75" s="54"/>
      <c r="H75" s="54"/>
      <c r="I75" s="54"/>
      <c r="J75" s="3"/>
      <c r="K75" s="3"/>
      <c r="L75" s="3"/>
      <c r="M75" s="103"/>
      <c r="N75" s="103"/>
      <c r="O75" s="103"/>
      <c r="P75" s="103"/>
      <c r="Q75" s="103"/>
      <c r="R75" s="5"/>
      <c r="S75" s="5"/>
      <c r="T75" s="5"/>
    </row>
    <row r="76" spans="1:20" s="9" customFormat="1" x14ac:dyDescent="0.2">
      <c r="A76" s="3"/>
      <c r="E76" s="84"/>
      <c r="F76" s="54"/>
      <c r="G76" s="54"/>
      <c r="H76" s="54"/>
      <c r="I76" s="54"/>
      <c r="J76" s="3"/>
      <c r="K76" s="3"/>
      <c r="L76" s="3"/>
      <c r="M76" s="103"/>
      <c r="N76" s="103"/>
      <c r="O76" s="103"/>
      <c r="P76" s="103"/>
      <c r="Q76" s="103"/>
      <c r="R76" s="5"/>
      <c r="S76" s="5"/>
      <c r="T76" s="5"/>
    </row>
    <row r="77" spans="1:20" s="9" customFormat="1" x14ac:dyDescent="0.2">
      <c r="A77" s="3"/>
      <c r="E77" s="84"/>
      <c r="F77" s="54"/>
      <c r="G77" s="54"/>
      <c r="H77" s="54"/>
      <c r="I77" s="54"/>
      <c r="J77" s="3"/>
      <c r="K77" s="3"/>
      <c r="L77" s="3"/>
      <c r="M77" s="103"/>
      <c r="N77" s="103"/>
      <c r="O77" s="103"/>
      <c r="P77" s="103"/>
      <c r="Q77" s="103"/>
      <c r="R77" s="5"/>
      <c r="S77" s="5"/>
      <c r="T77" s="5"/>
    </row>
    <row r="78" spans="1:20" s="9" customFormat="1" x14ac:dyDescent="0.2">
      <c r="A78" s="3"/>
      <c r="E78" s="84"/>
      <c r="F78" s="54"/>
      <c r="G78" s="54"/>
      <c r="H78" s="54"/>
      <c r="I78" s="54"/>
      <c r="J78" s="3"/>
      <c r="K78" s="3"/>
      <c r="L78" s="3"/>
      <c r="M78" s="103"/>
      <c r="N78" s="103"/>
      <c r="O78" s="103"/>
      <c r="P78" s="103"/>
      <c r="Q78" s="103"/>
      <c r="R78" s="5"/>
      <c r="S78" s="5"/>
      <c r="T78" s="5"/>
    </row>
    <row r="79" spans="1:20" s="9" customFormat="1" x14ac:dyDescent="0.2">
      <c r="A79" s="3"/>
      <c r="E79" s="84"/>
      <c r="F79" s="54"/>
      <c r="G79" s="54"/>
      <c r="H79" s="54"/>
      <c r="I79" s="54"/>
      <c r="J79" s="3"/>
      <c r="K79" s="3"/>
      <c r="L79" s="3"/>
      <c r="M79" s="103"/>
      <c r="N79" s="103"/>
      <c r="O79" s="103"/>
      <c r="P79" s="103"/>
      <c r="Q79" s="103"/>
      <c r="R79" s="5"/>
      <c r="S79" s="5"/>
      <c r="T79" s="5"/>
    </row>
    <row r="80" spans="1:20" s="9" customFormat="1" x14ac:dyDescent="0.2">
      <c r="A80" s="3"/>
      <c r="B80" s="53"/>
      <c r="C80" s="54"/>
      <c r="D80" s="91"/>
      <c r="E80" s="92"/>
      <c r="F80" s="54"/>
      <c r="G80" s="54"/>
      <c r="H80" s="54"/>
      <c r="I80" s="54"/>
      <c r="J80" s="3"/>
      <c r="K80" s="3"/>
      <c r="L80" s="3"/>
      <c r="M80" s="103"/>
      <c r="N80" s="103"/>
      <c r="O80" s="103"/>
      <c r="P80" s="103"/>
      <c r="Q80" s="103"/>
      <c r="R80" s="5"/>
      <c r="S80" s="5"/>
      <c r="T80" s="5"/>
    </row>
    <row r="81" spans="1:26" s="9" customFormat="1" x14ac:dyDescent="0.2">
      <c r="A81" s="3"/>
      <c r="B81" s="53"/>
      <c r="C81" s="54"/>
      <c r="D81" s="91"/>
      <c r="E81" s="92"/>
      <c r="F81" s="54"/>
      <c r="G81" s="54"/>
      <c r="H81" s="54"/>
      <c r="I81" s="54"/>
      <c r="J81" s="3"/>
      <c r="K81" s="3"/>
      <c r="L81" s="3"/>
      <c r="M81" s="103"/>
      <c r="N81" s="103"/>
      <c r="O81" s="103"/>
      <c r="P81" s="103"/>
      <c r="Q81" s="103"/>
      <c r="R81" s="5"/>
      <c r="S81" s="5"/>
      <c r="T81" s="5"/>
    </row>
    <row r="82" spans="1:26" s="103" customFormat="1" x14ac:dyDescent="0.2">
      <c r="A82" s="3"/>
      <c r="B82" s="53"/>
      <c r="C82" s="54"/>
      <c r="D82" s="91"/>
      <c r="E82" s="92"/>
      <c r="F82" s="54"/>
      <c r="G82" s="54"/>
      <c r="H82" s="54"/>
      <c r="I82" s="54"/>
      <c r="J82" s="33"/>
      <c r="K82" s="33"/>
      <c r="L82" s="33"/>
      <c r="R82" s="5"/>
      <c r="S82" s="5"/>
      <c r="T82" s="5"/>
      <c r="U82" s="9"/>
      <c r="V82" s="9"/>
    </row>
    <row r="83" spans="1:26" s="103" customFormat="1" x14ac:dyDescent="0.2">
      <c r="A83" s="3"/>
      <c r="B83" s="53"/>
      <c r="C83" s="54"/>
      <c r="D83" s="91"/>
      <c r="E83" s="92"/>
      <c r="F83" s="54"/>
      <c r="G83" s="54"/>
      <c r="H83" s="54"/>
      <c r="I83" s="54"/>
      <c r="J83" s="33"/>
      <c r="K83" s="33"/>
      <c r="L83" s="33"/>
      <c r="R83" s="5"/>
      <c r="S83" s="5"/>
      <c r="T83" s="5"/>
      <c r="U83" s="9"/>
      <c r="V83" s="9"/>
    </row>
    <row r="84" spans="1:26" s="209" customFormat="1" x14ac:dyDescent="0.2">
      <c r="A84" s="3"/>
      <c r="B84" s="87"/>
      <c r="C84" s="3"/>
      <c r="D84" s="88"/>
      <c r="E84" s="84"/>
      <c r="F84" s="3"/>
      <c r="G84" s="54"/>
      <c r="H84" s="54"/>
      <c r="I84" s="54"/>
      <c r="J84" s="54"/>
      <c r="K84" s="54"/>
      <c r="L84" s="54"/>
      <c r="M84" s="103"/>
      <c r="N84" s="103"/>
      <c r="O84" s="103"/>
      <c r="P84" s="103"/>
      <c r="Q84" s="103"/>
      <c r="R84" s="5"/>
      <c r="S84" s="5"/>
      <c r="T84" s="5"/>
      <c r="U84" s="9"/>
      <c r="V84" s="9"/>
      <c r="X84" s="226"/>
      <c r="Y84" s="226"/>
      <c r="Z84" s="226"/>
    </row>
    <row r="85" spans="1:26" s="209" customFormat="1" x14ac:dyDescent="0.2">
      <c r="A85" s="54"/>
      <c r="B85" s="53"/>
      <c r="C85" s="54"/>
      <c r="D85" s="91"/>
      <c r="E85" s="92"/>
      <c r="F85" s="54"/>
      <c r="G85" s="54"/>
      <c r="H85" s="54"/>
      <c r="I85" s="54"/>
      <c r="J85" s="54"/>
      <c r="K85" s="54"/>
      <c r="L85" s="54"/>
      <c r="M85" s="103"/>
      <c r="N85" s="103"/>
      <c r="O85" s="103"/>
      <c r="P85" s="103"/>
      <c r="Q85" s="103"/>
      <c r="R85" s="5"/>
      <c r="S85" s="5"/>
      <c r="T85" s="5"/>
      <c r="U85" s="9"/>
      <c r="V85" s="9"/>
      <c r="X85" s="226"/>
      <c r="Y85" s="226"/>
      <c r="Z85" s="226"/>
    </row>
    <row r="86" spans="1:26" s="209" customFormat="1" x14ac:dyDescent="0.2">
      <c r="A86" s="54"/>
      <c r="B86" s="53"/>
      <c r="C86" s="54"/>
      <c r="D86" s="91"/>
      <c r="E86" s="92"/>
      <c r="F86" s="54"/>
      <c r="G86" s="54"/>
      <c r="H86" s="54"/>
      <c r="I86" s="54"/>
      <c r="J86" s="54"/>
      <c r="K86" s="54"/>
      <c r="L86" s="54"/>
      <c r="M86" s="103"/>
      <c r="N86" s="103"/>
      <c r="O86" s="103"/>
      <c r="P86" s="103"/>
      <c r="Q86" s="103"/>
      <c r="R86" s="5"/>
      <c r="S86" s="5"/>
      <c r="T86" s="5"/>
      <c r="U86" s="9"/>
      <c r="V86" s="9"/>
      <c r="X86" s="226"/>
      <c r="Y86" s="226"/>
      <c r="Z86" s="226"/>
    </row>
    <row r="87" spans="1:26" s="209" customFormat="1" x14ac:dyDescent="0.2">
      <c r="A87" s="54"/>
      <c r="B87" s="53"/>
      <c r="C87" s="54"/>
      <c r="D87" s="91"/>
      <c r="E87" s="92"/>
      <c r="F87" s="54"/>
      <c r="G87" s="54"/>
      <c r="H87" s="54"/>
      <c r="I87" s="54"/>
      <c r="J87" s="54"/>
      <c r="K87" s="54"/>
      <c r="L87" s="54"/>
      <c r="M87" s="103"/>
      <c r="N87" s="103"/>
      <c r="O87" s="103"/>
      <c r="P87" s="103"/>
      <c r="Q87" s="103"/>
      <c r="R87" s="5"/>
      <c r="S87" s="5"/>
      <c r="T87" s="5"/>
      <c r="U87" s="9"/>
      <c r="V87" s="9"/>
      <c r="X87" s="226"/>
      <c r="Y87" s="226"/>
      <c r="Z87" s="226"/>
    </row>
    <row r="88" spans="1:26" s="209" customFormat="1" x14ac:dyDescent="0.2">
      <c r="A88" s="54"/>
      <c r="B88" s="53"/>
      <c r="C88" s="54"/>
      <c r="D88" s="91"/>
      <c r="E88" s="92"/>
      <c r="F88" s="54"/>
      <c r="G88" s="54"/>
      <c r="H88" s="54"/>
      <c r="I88" s="54"/>
      <c r="J88" s="54"/>
      <c r="K88" s="54"/>
      <c r="L88" s="54"/>
      <c r="M88" s="103"/>
      <c r="N88" s="103"/>
      <c r="O88" s="103"/>
      <c r="P88" s="103"/>
      <c r="Q88" s="103"/>
      <c r="R88" s="5"/>
      <c r="S88" s="5"/>
      <c r="T88" s="5"/>
      <c r="U88" s="9"/>
      <c r="V88" s="9"/>
      <c r="X88" s="226"/>
      <c r="Y88" s="226"/>
      <c r="Z88" s="226"/>
    </row>
    <row r="89" spans="1:26" s="209" customFormat="1" x14ac:dyDescent="0.2">
      <c r="A89" s="54"/>
      <c r="B89" s="53"/>
      <c r="C89" s="54"/>
      <c r="D89" s="91"/>
      <c r="E89" s="92"/>
      <c r="F89" s="54"/>
      <c r="G89" s="54"/>
      <c r="H89" s="54"/>
      <c r="I89" s="54"/>
      <c r="J89" s="54"/>
      <c r="K89" s="54"/>
      <c r="L89" s="54"/>
      <c r="M89" s="103"/>
      <c r="N89" s="103"/>
      <c r="O89" s="103"/>
      <c r="P89" s="103"/>
      <c r="Q89" s="103"/>
      <c r="R89" s="5"/>
      <c r="S89" s="5"/>
      <c r="T89" s="5"/>
      <c r="U89" s="9"/>
      <c r="V89" s="9"/>
      <c r="X89" s="226"/>
      <c r="Y89" s="226"/>
      <c r="Z89" s="226"/>
    </row>
    <row r="90" spans="1:26" s="209" customFormat="1" x14ac:dyDescent="0.2">
      <c r="A90" s="54"/>
      <c r="B90" s="53"/>
      <c r="C90" s="54"/>
      <c r="D90" s="91"/>
      <c r="E90" s="92"/>
      <c r="F90" s="54"/>
      <c r="G90" s="54"/>
      <c r="H90" s="54"/>
      <c r="I90" s="54"/>
      <c r="J90" s="54"/>
      <c r="K90" s="54"/>
      <c r="L90" s="54"/>
      <c r="M90" s="103"/>
      <c r="N90" s="103"/>
      <c r="O90" s="103"/>
      <c r="P90" s="103"/>
      <c r="Q90" s="103"/>
      <c r="R90" s="5"/>
      <c r="S90" s="5"/>
      <c r="T90" s="5"/>
      <c r="U90" s="9"/>
      <c r="V90" s="9"/>
      <c r="X90" s="226"/>
      <c r="Y90" s="226"/>
      <c r="Z90" s="226"/>
    </row>
    <row r="91" spans="1:26" s="209" customFormat="1" x14ac:dyDescent="0.2">
      <c r="A91" s="54"/>
      <c r="B91" s="53"/>
      <c r="C91" s="54"/>
      <c r="D91" s="91"/>
      <c r="E91" s="92"/>
      <c r="F91" s="54"/>
      <c r="G91" s="54"/>
      <c r="H91" s="54"/>
      <c r="I91" s="54"/>
      <c r="J91" s="54"/>
      <c r="K91" s="54"/>
      <c r="L91" s="54"/>
      <c r="M91" s="103"/>
      <c r="N91" s="103"/>
      <c r="O91" s="103"/>
      <c r="P91" s="103"/>
      <c r="Q91" s="103"/>
      <c r="R91" s="5"/>
      <c r="S91" s="5"/>
      <c r="T91" s="5"/>
      <c r="U91" s="9"/>
      <c r="V91" s="9"/>
      <c r="X91" s="226"/>
      <c r="Y91" s="226"/>
      <c r="Z91" s="226"/>
    </row>
    <row r="92" spans="1:26" s="209" customFormat="1" x14ac:dyDescent="0.2">
      <c r="A92" s="54"/>
      <c r="B92" s="53"/>
      <c r="C92" s="54"/>
      <c r="D92" s="91"/>
      <c r="E92" s="92"/>
      <c r="F92" s="54"/>
      <c r="G92" s="54"/>
      <c r="H92" s="54"/>
      <c r="I92" s="54"/>
      <c r="J92" s="54"/>
      <c r="K92" s="54"/>
      <c r="L92" s="54"/>
      <c r="M92" s="103"/>
      <c r="N92" s="103"/>
      <c r="O92" s="103"/>
      <c r="P92" s="103"/>
      <c r="Q92" s="103"/>
      <c r="R92" s="5"/>
      <c r="S92" s="5"/>
      <c r="T92" s="5"/>
      <c r="U92" s="9"/>
      <c r="V92" s="9"/>
      <c r="X92" s="226"/>
      <c r="Y92" s="226"/>
      <c r="Z92" s="226"/>
    </row>
    <row r="93" spans="1:26" s="209" customFormat="1" x14ac:dyDescent="0.2">
      <c r="A93" s="54"/>
      <c r="B93" s="53"/>
      <c r="C93" s="54"/>
      <c r="D93" s="91"/>
      <c r="E93" s="92"/>
      <c r="F93" s="54"/>
      <c r="G93" s="54"/>
      <c r="H93" s="54"/>
      <c r="I93" s="54"/>
      <c r="J93" s="54"/>
      <c r="K93" s="54"/>
      <c r="L93" s="54"/>
      <c r="M93" s="103"/>
      <c r="N93" s="103"/>
      <c r="O93" s="103"/>
      <c r="P93" s="103"/>
      <c r="Q93" s="103"/>
      <c r="R93" s="5"/>
      <c r="S93" s="5"/>
      <c r="T93" s="5"/>
      <c r="U93" s="9"/>
      <c r="V93" s="9"/>
      <c r="X93" s="226"/>
      <c r="Y93" s="226"/>
      <c r="Z93" s="226"/>
    </row>
    <row r="94" spans="1:26" s="209" customFormat="1" x14ac:dyDescent="0.2">
      <c r="A94" s="54"/>
      <c r="B94" s="53"/>
      <c r="C94" s="54"/>
      <c r="D94" s="91"/>
      <c r="E94" s="92"/>
      <c r="F94" s="54"/>
      <c r="G94" s="54"/>
      <c r="H94" s="54"/>
      <c r="I94" s="54"/>
      <c r="J94" s="54"/>
      <c r="K94" s="54"/>
      <c r="L94" s="54"/>
      <c r="M94" s="103"/>
      <c r="N94" s="103"/>
      <c r="O94" s="103"/>
      <c r="P94" s="103"/>
      <c r="Q94" s="103"/>
      <c r="R94" s="5"/>
      <c r="S94" s="5"/>
      <c r="T94" s="5"/>
      <c r="U94" s="9"/>
      <c r="V94" s="9"/>
      <c r="X94" s="226"/>
      <c r="Y94" s="226"/>
      <c r="Z94" s="226"/>
    </row>
    <row r="95" spans="1:26" s="209" customFormat="1" x14ac:dyDescent="0.2">
      <c r="A95" s="54"/>
      <c r="B95" s="53"/>
      <c r="C95" s="54"/>
      <c r="D95" s="91"/>
      <c r="E95" s="92"/>
      <c r="F95" s="54"/>
      <c r="G95" s="54"/>
      <c r="H95" s="54"/>
      <c r="I95" s="54"/>
      <c r="J95" s="54"/>
      <c r="K95" s="54"/>
      <c r="L95" s="54"/>
      <c r="M95" s="103"/>
      <c r="N95" s="103"/>
      <c r="O95" s="103"/>
      <c r="P95" s="103"/>
      <c r="Q95" s="103"/>
      <c r="R95" s="5"/>
      <c r="S95" s="5"/>
      <c r="T95" s="5"/>
      <c r="U95" s="9"/>
      <c r="V95" s="9"/>
      <c r="X95" s="226"/>
      <c r="Y95" s="226"/>
      <c r="Z95" s="226"/>
    </row>
    <row r="96" spans="1:26" s="209" customFormat="1" x14ac:dyDescent="0.2">
      <c r="A96" s="54"/>
      <c r="B96" s="53"/>
      <c r="C96" s="54"/>
      <c r="D96" s="91"/>
      <c r="E96" s="92"/>
      <c r="F96" s="54"/>
      <c r="G96" s="54"/>
      <c r="H96" s="54"/>
      <c r="I96" s="54"/>
      <c r="J96" s="54"/>
      <c r="K96" s="54"/>
      <c r="L96" s="54"/>
      <c r="M96" s="103"/>
      <c r="N96" s="103"/>
      <c r="O96" s="103"/>
      <c r="P96" s="103"/>
      <c r="Q96" s="103"/>
      <c r="R96" s="5"/>
      <c r="S96" s="5"/>
      <c r="T96" s="5"/>
      <c r="U96" s="9"/>
      <c r="V96" s="9"/>
      <c r="X96" s="226"/>
      <c r="Y96" s="226"/>
      <c r="Z96" s="226"/>
    </row>
    <row r="97" spans="1:26" s="209" customFormat="1" x14ac:dyDescent="0.2">
      <c r="A97" s="54"/>
      <c r="B97" s="53"/>
      <c r="C97" s="54"/>
      <c r="D97" s="91"/>
      <c r="E97" s="92"/>
      <c r="F97" s="54"/>
      <c r="G97" s="54"/>
      <c r="H97" s="54"/>
      <c r="I97" s="54"/>
      <c r="J97" s="54"/>
      <c r="K97" s="54"/>
      <c r="L97" s="54"/>
      <c r="M97" s="103"/>
      <c r="N97" s="103"/>
      <c r="O97" s="103"/>
      <c r="P97" s="103"/>
      <c r="Q97" s="103"/>
      <c r="R97" s="5"/>
      <c r="S97" s="5"/>
      <c r="T97" s="5"/>
      <c r="U97" s="9"/>
      <c r="V97" s="9"/>
      <c r="X97" s="226"/>
      <c r="Y97" s="226"/>
      <c r="Z97" s="226"/>
    </row>
    <row r="98" spans="1:26" s="209" customFormat="1" x14ac:dyDescent="0.2">
      <c r="A98" s="54"/>
      <c r="B98" s="53"/>
      <c r="C98" s="54"/>
      <c r="D98" s="91"/>
      <c r="E98" s="92"/>
      <c r="F98" s="54"/>
      <c r="G98" s="54"/>
      <c r="H98" s="54"/>
      <c r="I98" s="54"/>
      <c r="J98" s="54"/>
      <c r="K98" s="54"/>
      <c r="L98" s="54"/>
      <c r="M98" s="103"/>
      <c r="N98" s="103"/>
      <c r="O98" s="103"/>
      <c r="P98" s="103"/>
      <c r="Q98" s="103"/>
      <c r="R98" s="5"/>
      <c r="S98" s="5"/>
      <c r="T98" s="5"/>
      <c r="U98" s="9"/>
      <c r="V98" s="9"/>
      <c r="X98" s="226"/>
      <c r="Y98" s="226"/>
      <c r="Z98" s="226"/>
    </row>
    <row r="99" spans="1:26" s="209" customFormat="1" x14ac:dyDescent="0.2">
      <c r="A99" s="54"/>
      <c r="B99" s="53"/>
      <c r="C99" s="54"/>
      <c r="D99" s="91"/>
      <c r="E99" s="92"/>
      <c r="F99" s="54"/>
      <c r="G99" s="54"/>
      <c r="H99" s="54"/>
      <c r="I99" s="54"/>
      <c r="J99" s="54"/>
      <c r="K99" s="54"/>
      <c r="L99" s="54"/>
      <c r="M99" s="103"/>
      <c r="N99" s="103"/>
      <c r="O99" s="103"/>
      <c r="P99" s="103"/>
      <c r="Q99" s="103"/>
      <c r="R99" s="5"/>
      <c r="S99" s="5"/>
      <c r="T99" s="5"/>
      <c r="U99" s="9"/>
      <c r="V99" s="9"/>
      <c r="X99" s="226"/>
      <c r="Y99" s="226"/>
      <c r="Z99" s="226"/>
    </row>
    <row r="100" spans="1:26" s="209" customFormat="1" x14ac:dyDescent="0.2">
      <c r="A100" s="54"/>
      <c r="B100" s="53"/>
      <c r="C100" s="54"/>
      <c r="D100" s="91"/>
      <c r="E100" s="92"/>
      <c r="F100" s="54"/>
      <c r="G100" s="54"/>
      <c r="H100" s="54"/>
      <c r="I100" s="54"/>
      <c r="J100" s="54"/>
      <c r="K100" s="54"/>
      <c r="L100" s="54"/>
      <c r="M100" s="103"/>
      <c r="N100" s="103"/>
      <c r="O100" s="103"/>
      <c r="P100" s="103"/>
      <c r="Q100" s="103"/>
      <c r="R100" s="5"/>
      <c r="S100" s="5"/>
      <c r="T100" s="5"/>
      <c r="U100" s="9"/>
      <c r="V100" s="9"/>
      <c r="X100" s="226"/>
      <c r="Y100" s="226"/>
      <c r="Z100" s="226"/>
    </row>
    <row r="101" spans="1:26" s="209" customFormat="1" x14ac:dyDescent="0.2">
      <c r="A101" s="54"/>
      <c r="B101" s="53"/>
      <c r="C101" s="54"/>
      <c r="D101" s="91"/>
      <c r="E101" s="92"/>
      <c r="F101" s="54"/>
      <c r="G101" s="54"/>
      <c r="H101" s="54"/>
      <c r="I101" s="54"/>
      <c r="J101" s="54"/>
      <c r="K101" s="54"/>
      <c r="L101" s="54"/>
      <c r="M101" s="103"/>
      <c r="N101" s="103"/>
      <c r="O101" s="103"/>
      <c r="P101" s="103"/>
      <c r="Q101" s="103"/>
      <c r="R101" s="5"/>
      <c r="S101" s="5"/>
      <c r="T101" s="5"/>
      <c r="U101" s="9"/>
      <c r="V101" s="9"/>
      <c r="X101" s="226"/>
      <c r="Y101" s="226"/>
      <c r="Z101" s="226"/>
    </row>
    <row r="102" spans="1:26" s="209" customFormat="1" x14ac:dyDescent="0.2">
      <c r="A102" s="54"/>
      <c r="B102" s="53"/>
      <c r="C102" s="54"/>
      <c r="D102" s="91"/>
      <c r="E102" s="92"/>
      <c r="F102" s="54"/>
      <c r="G102" s="54"/>
      <c r="H102" s="54"/>
      <c r="I102" s="54"/>
      <c r="J102" s="54"/>
      <c r="K102" s="54"/>
      <c r="L102" s="54"/>
      <c r="M102" s="103"/>
      <c r="N102" s="103"/>
      <c r="O102" s="103"/>
      <c r="P102" s="103"/>
      <c r="Q102" s="103"/>
      <c r="R102" s="5"/>
      <c r="S102" s="5"/>
      <c r="T102" s="5"/>
      <c r="U102" s="9"/>
      <c r="V102" s="9"/>
      <c r="X102" s="226"/>
      <c r="Y102" s="226"/>
      <c r="Z102" s="226"/>
    </row>
    <row r="103" spans="1:26" s="209" customFormat="1" x14ac:dyDescent="0.2">
      <c r="A103" s="54"/>
      <c r="B103" s="53"/>
      <c r="C103" s="54"/>
      <c r="D103" s="91"/>
      <c r="E103" s="92"/>
      <c r="F103" s="54"/>
      <c r="G103" s="54"/>
      <c r="H103" s="54"/>
      <c r="I103" s="54"/>
      <c r="J103" s="54"/>
      <c r="K103" s="54"/>
      <c r="L103" s="54"/>
      <c r="M103" s="103"/>
      <c r="N103" s="103"/>
      <c r="O103" s="103"/>
      <c r="P103" s="103"/>
      <c r="Q103" s="103"/>
      <c r="R103" s="5"/>
      <c r="S103" s="5"/>
      <c r="T103" s="5"/>
      <c r="U103" s="9"/>
      <c r="V103" s="9"/>
      <c r="X103" s="226"/>
      <c r="Y103" s="226"/>
      <c r="Z103" s="226"/>
    </row>
    <row r="104" spans="1:26" s="209" customFormat="1" x14ac:dyDescent="0.2">
      <c r="A104" s="54"/>
      <c r="B104" s="53"/>
      <c r="C104" s="54"/>
      <c r="D104" s="91"/>
      <c r="E104" s="92"/>
      <c r="F104" s="54"/>
      <c r="G104" s="54"/>
      <c r="H104" s="54"/>
      <c r="I104" s="54"/>
      <c r="J104" s="54"/>
      <c r="K104" s="54"/>
      <c r="L104" s="54"/>
      <c r="M104" s="103"/>
      <c r="N104" s="103"/>
      <c r="O104" s="103"/>
      <c r="P104" s="103"/>
      <c r="Q104" s="103"/>
      <c r="R104" s="5"/>
      <c r="S104" s="5"/>
      <c r="T104" s="5"/>
      <c r="U104" s="9"/>
      <c r="V104" s="9"/>
      <c r="X104" s="226"/>
      <c r="Y104" s="226"/>
      <c r="Z104" s="226"/>
    </row>
    <row r="105" spans="1:26" s="209" customFormat="1" x14ac:dyDescent="0.2">
      <c r="A105" s="54"/>
      <c r="B105" s="53"/>
      <c r="C105" s="54"/>
      <c r="D105" s="91"/>
      <c r="E105" s="92"/>
      <c r="F105" s="54"/>
      <c r="G105" s="54"/>
      <c r="H105" s="54"/>
      <c r="I105" s="54"/>
      <c r="J105" s="54"/>
      <c r="K105" s="54"/>
      <c r="L105" s="54"/>
      <c r="M105" s="103"/>
      <c r="N105" s="103"/>
      <c r="O105" s="103"/>
      <c r="P105" s="103"/>
      <c r="Q105" s="103"/>
      <c r="R105" s="5"/>
      <c r="S105" s="5"/>
      <c r="T105" s="5"/>
      <c r="U105" s="9"/>
      <c r="V105" s="9"/>
      <c r="X105" s="226"/>
      <c r="Y105" s="226"/>
      <c r="Z105" s="226"/>
    </row>
    <row r="106" spans="1:26" s="209" customFormat="1" x14ac:dyDescent="0.2">
      <c r="A106" s="54"/>
      <c r="B106" s="53"/>
      <c r="C106" s="54"/>
      <c r="D106" s="91"/>
      <c r="E106" s="92"/>
      <c r="F106" s="54"/>
      <c r="G106" s="54"/>
      <c r="H106" s="54"/>
      <c r="I106" s="54"/>
      <c r="J106" s="54"/>
      <c r="K106" s="54"/>
      <c r="L106" s="54"/>
      <c r="M106" s="103"/>
      <c r="N106" s="103"/>
      <c r="O106" s="103"/>
      <c r="P106" s="103"/>
      <c r="Q106" s="103"/>
      <c r="R106" s="5"/>
      <c r="S106" s="5"/>
      <c r="T106" s="5"/>
      <c r="U106" s="9"/>
      <c r="V106" s="9"/>
      <c r="X106" s="226"/>
      <c r="Y106" s="226"/>
      <c r="Z106" s="226"/>
    </row>
    <row r="107" spans="1:26" s="209" customFormat="1" x14ac:dyDescent="0.2">
      <c r="A107" s="54"/>
      <c r="B107" s="53"/>
      <c r="C107" s="54"/>
      <c r="D107" s="91"/>
      <c r="E107" s="92"/>
      <c r="F107" s="54"/>
      <c r="G107" s="54"/>
      <c r="H107" s="54"/>
      <c r="I107" s="54"/>
      <c r="J107" s="54"/>
      <c r="K107" s="54"/>
      <c r="L107" s="54"/>
      <c r="M107" s="103"/>
      <c r="N107" s="103"/>
      <c r="O107" s="103"/>
      <c r="P107" s="103"/>
      <c r="Q107" s="103"/>
      <c r="R107" s="5"/>
      <c r="S107" s="5"/>
      <c r="T107" s="5"/>
      <c r="U107" s="9"/>
      <c r="V107" s="9"/>
      <c r="X107" s="226"/>
      <c r="Y107" s="226"/>
      <c r="Z107" s="226"/>
    </row>
    <row r="108" spans="1:26" s="209" customFormat="1" x14ac:dyDescent="0.2">
      <c r="A108" s="54"/>
      <c r="B108" s="53"/>
      <c r="C108" s="54"/>
      <c r="D108" s="91"/>
      <c r="E108" s="92"/>
      <c r="F108" s="54"/>
      <c r="G108" s="54"/>
      <c r="H108" s="54"/>
      <c r="I108" s="54"/>
      <c r="J108" s="54"/>
      <c r="K108" s="54"/>
      <c r="L108" s="54"/>
      <c r="M108" s="103"/>
      <c r="N108" s="103"/>
      <c r="O108" s="103"/>
      <c r="P108" s="103"/>
      <c r="Q108" s="103"/>
      <c r="R108" s="5"/>
      <c r="S108" s="5"/>
      <c r="T108" s="5"/>
      <c r="U108" s="9"/>
      <c r="V108" s="9"/>
      <c r="X108" s="226"/>
      <c r="Y108" s="226"/>
      <c r="Z108" s="226"/>
    </row>
    <row r="109" spans="1:26" s="209" customFormat="1" x14ac:dyDescent="0.2">
      <c r="A109" s="54"/>
      <c r="B109" s="53"/>
      <c r="C109" s="54"/>
      <c r="D109" s="91"/>
      <c r="E109" s="92"/>
      <c r="F109" s="54"/>
      <c r="G109" s="54"/>
      <c r="H109" s="54"/>
      <c r="I109" s="54"/>
      <c r="J109" s="54"/>
      <c r="K109" s="54"/>
      <c r="L109" s="54"/>
      <c r="M109" s="103"/>
      <c r="N109" s="103"/>
      <c r="O109" s="103"/>
      <c r="P109" s="103"/>
      <c r="Q109" s="103"/>
      <c r="R109" s="5"/>
      <c r="S109" s="5"/>
      <c r="T109" s="5"/>
      <c r="U109" s="9"/>
      <c r="V109" s="9"/>
      <c r="X109" s="226"/>
      <c r="Y109" s="226"/>
      <c r="Z109" s="226"/>
    </row>
    <row r="110" spans="1:26" s="209" customFormat="1" x14ac:dyDescent="0.2">
      <c r="A110" s="54"/>
      <c r="B110" s="53"/>
      <c r="C110" s="54"/>
      <c r="D110" s="91"/>
      <c r="E110" s="92"/>
      <c r="F110" s="54"/>
      <c r="G110" s="54"/>
      <c r="H110" s="54"/>
      <c r="I110" s="54"/>
      <c r="J110" s="54"/>
      <c r="K110" s="54"/>
      <c r="L110" s="54"/>
      <c r="M110" s="103"/>
      <c r="N110" s="103"/>
      <c r="O110" s="103"/>
      <c r="P110" s="103"/>
      <c r="Q110" s="103"/>
      <c r="R110" s="5"/>
      <c r="S110" s="5"/>
      <c r="T110" s="5"/>
      <c r="U110" s="9"/>
      <c r="V110" s="9"/>
      <c r="X110" s="226"/>
      <c r="Y110" s="226"/>
      <c r="Z110" s="226"/>
    </row>
    <row r="111" spans="1:26" s="209" customFormat="1" x14ac:dyDescent="0.2">
      <c r="A111" s="54"/>
      <c r="B111" s="53"/>
      <c r="C111" s="54"/>
      <c r="D111" s="91"/>
      <c r="E111" s="92"/>
      <c r="F111" s="54"/>
      <c r="G111" s="54"/>
      <c r="H111" s="54"/>
      <c r="I111" s="54"/>
      <c r="J111" s="54"/>
      <c r="K111" s="54"/>
      <c r="L111" s="54"/>
      <c r="M111" s="103"/>
      <c r="N111" s="103"/>
      <c r="O111" s="103"/>
      <c r="P111" s="103"/>
      <c r="Q111" s="103"/>
      <c r="R111" s="5"/>
      <c r="S111" s="5"/>
      <c r="T111" s="5"/>
      <c r="U111" s="9"/>
      <c r="V111" s="9"/>
      <c r="X111" s="226"/>
      <c r="Y111" s="226"/>
      <c r="Z111" s="226"/>
    </row>
    <row r="112" spans="1:26" s="209" customFormat="1" x14ac:dyDescent="0.2">
      <c r="A112" s="54"/>
      <c r="B112" s="53"/>
      <c r="C112" s="54"/>
      <c r="D112" s="91"/>
      <c r="E112" s="92"/>
      <c r="F112" s="54"/>
      <c r="G112" s="54"/>
      <c r="H112" s="54"/>
      <c r="I112" s="54"/>
      <c r="J112" s="54"/>
      <c r="K112" s="54"/>
      <c r="L112" s="54"/>
      <c r="M112" s="103"/>
      <c r="N112" s="103"/>
      <c r="O112" s="103"/>
      <c r="P112" s="103"/>
      <c r="Q112" s="103"/>
      <c r="R112" s="5"/>
      <c r="S112" s="5"/>
      <c r="T112" s="5"/>
      <c r="U112" s="9"/>
      <c r="V112" s="9"/>
      <c r="X112" s="226"/>
      <c r="Y112" s="226"/>
      <c r="Z112" s="226"/>
    </row>
    <row r="113" spans="1:26" s="209" customFormat="1" x14ac:dyDescent="0.2">
      <c r="A113" s="54"/>
      <c r="B113" s="53"/>
      <c r="C113" s="54"/>
      <c r="D113" s="91"/>
      <c r="E113" s="92"/>
      <c r="F113" s="54"/>
      <c r="G113" s="54"/>
      <c r="H113" s="54"/>
      <c r="I113" s="54"/>
      <c r="J113" s="54"/>
      <c r="K113" s="54"/>
      <c r="L113" s="54"/>
      <c r="M113" s="103"/>
      <c r="N113" s="103"/>
      <c r="O113" s="103"/>
      <c r="P113" s="103"/>
      <c r="Q113" s="103"/>
      <c r="R113" s="5"/>
      <c r="S113" s="5"/>
      <c r="T113" s="5"/>
      <c r="U113" s="9"/>
      <c r="V113" s="9"/>
      <c r="X113" s="226"/>
      <c r="Y113" s="226"/>
      <c r="Z113" s="226"/>
    </row>
    <row r="114" spans="1:26" s="209" customFormat="1" x14ac:dyDescent="0.2">
      <c r="A114" s="54"/>
      <c r="B114" s="53"/>
      <c r="C114" s="54"/>
      <c r="D114" s="91"/>
      <c r="E114" s="92"/>
      <c r="F114" s="54"/>
      <c r="G114" s="54"/>
      <c r="H114" s="54"/>
      <c r="I114" s="54"/>
      <c r="J114" s="54"/>
      <c r="K114" s="54"/>
      <c r="L114" s="54"/>
      <c r="M114" s="103"/>
      <c r="N114" s="103"/>
      <c r="O114" s="103"/>
      <c r="P114" s="103"/>
      <c r="Q114" s="103"/>
      <c r="R114" s="9"/>
      <c r="S114" s="9"/>
      <c r="T114" s="9"/>
      <c r="U114" s="9"/>
      <c r="V114" s="9"/>
      <c r="X114" s="226"/>
      <c r="Y114" s="226"/>
      <c r="Z114" s="226"/>
    </row>
    <row r="115" spans="1:26" s="209" customFormat="1" x14ac:dyDescent="0.2">
      <c r="A115" s="54"/>
      <c r="B115" s="53"/>
      <c r="C115" s="54"/>
      <c r="D115" s="91"/>
      <c r="E115" s="92"/>
      <c r="F115" s="54"/>
      <c r="G115" s="54"/>
      <c r="H115" s="54"/>
      <c r="I115" s="54"/>
      <c r="J115" s="54"/>
      <c r="K115" s="54"/>
      <c r="L115" s="54"/>
      <c r="M115" s="103"/>
      <c r="N115" s="103"/>
      <c r="O115" s="103"/>
      <c r="P115" s="103"/>
      <c r="Q115" s="103"/>
      <c r="R115" s="9"/>
      <c r="S115" s="9"/>
      <c r="T115" s="9"/>
      <c r="U115" s="9"/>
      <c r="V115" s="9"/>
      <c r="X115" s="226"/>
      <c r="Y115" s="226"/>
      <c r="Z115" s="226"/>
    </row>
    <row r="116" spans="1:26" s="209" customFormat="1" x14ac:dyDescent="0.2">
      <c r="A116" s="54"/>
      <c r="B116" s="53"/>
      <c r="C116" s="54"/>
      <c r="D116" s="91"/>
      <c r="E116" s="92"/>
      <c r="F116" s="54"/>
      <c r="G116" s="54"/>
      <c r="H116" s="54"/>
      <c r="I116" s="54"/>
      <c r="J116" s="54"/>
      <c r="K116" s="54"/>
      <c r="L116" s="54"/>
      <c r="M116" s="103"/>
      <c r="N116" s="103"/>
      <c r="O116" s="103"/>
      <c r="P116" s="103"/>
      <c r="Q116" s="103"/>
      <c r="R116" s="9"/>
      <c r="S116" s="9"/>
      <c r="T116" s="9"/>
      <c r="U116" s="9"/>
      <c r="V116" s="9"/>
      <c r="X116" s="226"/>
      <c r="Y116" s="226"/>
      <c r="Z116" s="226"/>
    </row>
    <row r="117" spans="1:26" s="209" customFormat="1" x14ac:dyDescent="0.2">
      <c r="A117" s="54"/>
      <c r="B117" s="53"/>
      <c r="C117" s="54"/>
      <c r="D117" s="91"/>
      <c r="E117" s="92"/>
      <c r="F117" s="54"/>
      <c r="G117" s="54"/>
      <c r="H117" s="54"/>
      <c r="I117" s="54"/>
      <c r="J117" s="54"/>
      <c r="K117" s="54"/>
      <c r="L117" s="54"/>
      <c r="M117" s="103"/>
      <c r="N117" s="103"/>
      <c r="O117" s="103"/>
      <c r="P117" s="103"/>
      <c r="Q117" s="103"/>
      <c r="R117" s="9"/>
      <c r="S117" s="9"/>
      <c r="T117" s="9"/>
      <c r="U117" s="9"/>
      <c r="V117" s="9"/>
      <c r="X117" s="226"/>
      <c r="Y117" s="226"/>
      <c r="Z117" s="226"/>
    </row>
    <row r="118" spans="1:26" s="209" customFormat="1" x14ac:dyDescent="0.2">
      <c r="A118" s="54"/>
      <c r="B118" s="53"/>
      <c r="C118" s="54"/>
      <c r="D118" s="91"/>
      <c r="E118" s="92"/>
      <c r="F118" s="54"/>
      <c r="G118" s="54"/>
      <c r="H118" s="54"/>
      <c r="I118" s="54"/>
      <c r="J118" s="54"/>
      <c r="K118" s="54"/>
      <c r="L118" s="54"/>
      <c r="M118" s="103"/>
      <c r="N118" s="103"/>
      <c r="O118" s="103"/>
      <c r="P118" s="103"/>
      <c r="Q118" s="103"/>
      <c r="R118" s="9"/>
      <c r="S118" s="9"/>
      <c r="T118" s="9"/>
      <c r="U118" s="9"/>
      <c r="V118" s="9"/>
      <c r="X118" s="226"/>
      <c r="Y118" s="226"/>
      <c r="Z118" s="226"/>
    </row>
    <row r="119" spans="1:26" s="209" customFormat="1" x14ac:dyDescent="0.2">
      <c r="A119" s="54"/>
      <c r="B119" s="53"/>
      <c r="C119" s="54"/>
      <c r="D119" s="91"/>
      <c r="E119" s="92"/>
      <c r="F119" s="54"/>
      <c r="G119" s="54"/>
      <c r="H119" s="54"/>
      <c r="I119" s="54"/>
      <c r="J119" s="54"/>
      <c r="K119" s="54"/>
      <c r="L119" s="54"/>
      <c r="M119" s="103"/>
      <c r="N119" s="103"/>
      <c r="O119" s="103"/>
      <c r="P119" s="103"/>
      <c r="Q119" s="103"/>
      <c r="R119" s="9"/>
      <c r="S119" s="9"/>
      <c r="T119" s="9"/>
      <c r="U119" s="9"/>
      <c r="V119" s="9"/>
      <c r="X119" s="226"/>
      <c r="Y119" s="226"/>
      <c r="Z119" s="226"/>
    </row>
    <row r="120" spans="1:26" s="209" customFormat="1" x14ac:dyDescent="0.2">
      <c r="A120" s="54"/>
      <c r="B120" s="53"/>
      <c r="C120" s="54"/>
      <c r="D120" s="91"/>
      <c r="E120" s="92"/>
      <c r="F120" s="54"/>
      <c r="G120" s="54"/>
      <c r="H120" s="54"/>
      <c r="I120" s="54"/>
      <c r="J120" s="54"/>
      <c r="K120" s="54"/>
      <c r="L120" s="54"/>
      <c r="M120" s="103"/>
      <c r="N120" s="103"/>
      <c r="O120" s="103"/>
      <c r="P120" s="103"/>
      <c r="Q120" s="103"/>
      <c r="R120" s="9"/>
      <c r="S120" s="9"/>
      <c r="T120" s="9"/>
      <c r="U120" s="9"/>
      <c r="V120" s="9"/>
      <c r="X120" s="226"/>
      <c r="Y120" s="226"/>
      <c r="Z120" s="226"/>
    </row>
    <row r="121" spans="1:26" s="209" customFormat="1" x14ac:dyDescent="0.2">
      <c r="A121" s="54"/>
      <c r="B121" s="53"/>
      <c r="C121" s="54"/>
      <c r="D121" s="91"/>
      <c r="E121" s="92"/>
      <c r="F121" s="54"/>
      <c r="G121" s="54"/>
      <c r="H121" s="54"/>
      <c r="I121" s="54"/>
      <c r="J121" s="54"/>
      <c r="K121" s="54"/>
      <c r="L121" s="54"/>
      <c r="M121" s="103"/>
      <c r="N121" s="103"/>
      <c r="O121" s="103"/>
      <c r="P121" s="103"/>
      <c r="Q121" s="103"/>
      <c r="R121" s="9"/>
      <c r="S121" s="9"/>
      <c r="T121" s="9"/>
      <c r="U121" s="9"/>
      <c r="V121" s="9"/>
      <c r="X121" s="226"/>
      <c r="Y121" s="226"/>
      <c r="Z121" s="226"/>
    </row>
    <row r="122" spans="1:26" s="209" customFormat="1" x14ac:dyDescent="0.2">
      <c r="A122" s="54"/>
      <c r="B122" s="53"/>
      <c r="C122" s="54"/>
      <c r="D122" s="91"/>
      <c r="E122" s="92"/>
      <c r="F122" s="54"/>
      <c r="G122" s="54"/>
      <c r="H122" s="54"/>
      <c r="I122" s="54"/>
      <c r="J122" s="54"/>
      <c r="K122" s="54"/>
      <c r="L122" s="54"/>
      <c r="M122" s="103"/>
      <c r="N122" s="103"/>
      <c r="O122" s="103"/>
      <c r="P122" s="103"/>
      <c r="Q122" s="103"/>
      <c r="R122" s="9"/>
      <c r="S122" s="9"/>
      <c r="T122" s="9"/>
      <c r="U122" s="9"/>
      <c r="V122" s="9"/>
      <c r="X122" s="226"/>
      <c r="Y122" s="226"/>
      <c r="Z122" s="226"/>
    </row>
    <row r="123" spans="1:26" s="209" customFormat="1" x14ac:dyDescent="0.2">
      <c r="A123" s="54"/>
      <c r="B123" s="54"/>
      <c r="C123" s="54"/>
      <c r="D123" s="91"/>
      <c r="E123" s="92"/>
      <c r="F123" s="54"/>
      <c r="G123" s="54"/>
      <c r="H123" s="54"/>
      <c r="I123" s="54"/>
      <c r="J123" s="54"/>
      <c r="K123" s="54"/>
      <c r="L123" s="54"/>
      <c r="M123" s="103"/>
      <c r="N123" s="103"/>
      <c r="O123" s="103"/>
      <c r="P123" s="103"/>
      <c r="Q123" s="103"/>
      <c r="R123" s="9"/>
      <c r="S123" s="9"/>
      <c r="T123" s="9"/>
      <c r="U123" s="9"/>
      <c r="V123" s="9"/>
      <c r="X123" s="226"/>
      <c r="Y123" s="226"/>
      <c r="Z123" s="226"/>
    </row>
    <row r="124" spans="1:26" s="209" customFormat="1" x14ac:dyDescent="0.2">
      <c r="A124" s="54"/>
      <c r="B124" s="54"/>
      <c r="C124" s="54"/>
      <c r="D124" s="91"/>
      <c r="E124" s="92"/>
      <c r="F124" s="54"/>
      <c r="G124" s="54"/>
      <c r="H124" s="54"/>
      <c r="I124" s="54"/>
      <c r="J124" s="54"/>
      <c r="K124" s="54"/>
      <c r="L124" s="54"/>
      <c r="M124" s="103"/>
      <c r="N124" s="103"/>
      <c r="O124" s="103"/>
      <c r="P124" s="103"/>
      <c r="Q124" s="103"/>
      <c r="R124" s="9"/>
      <c r="S124" s="9"/>
      <c r="T124" s="9"/>
      <c r="U124" s="9"/>
      <c r="V124" s="9"/>
      <c r="X124" s="226"/>
      <c r="Y124" s="226"/>
      <c r="Z124" s="226"/>
    </row>
    <row r="125" spans="1:26" s="209" customFormat="1" x14ac:dyDescent="0.2">
      <c r="A125" s="54"/>
      <c r="B125" s="54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103"/>
      <c r="N125" s="103"/>
      <c r="O125" s="103"/>
      <c r="P125" s="103"/>
      <c r="Q125" s="103"/>
      <c r="R125" s="9"/>
      <c r="S125" s="9"/>
      <c r="T125" s="9"/>
      <c r="U125" s="9"/>
      <c r="V125" s="9"/>
      <c r="X125" s="226"/>
      <c r="Y125" s="226"/>
      <c r="Z125" s="226"/>
    </row>
    <row r="126" spans="1:26" s="209" customFormat="1" x14ac:dyDescent="0.2">
      <c r="A126" s="54"/>
      <c r="B126" s="54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5"/>
      <c r="N126" s="103"/>
      <c r="O126" s="103"/>
      <c r="P126" s="103"/>
      <c r="Q126" s="103"/>
      <c r="R126" s="9"/>
      <c r="S126" s="9"/>
      <c r="T126" s="9"/>
      <c r="U126" s="9"/>
      <c r="V126" s="9"/>
      <c r="X126" s="226"/>
      <c r="Y126" s="226"/>
      <c r="Z126" s="226"/>
    </row>
    <row r="127" spans="1:26" s="209" customFormat="1" x14ac:dyDescent="0.2">
      <c r="A127" s="54"/>
      <c r="B127" s="54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5"/>
      <c r="N127" s="103"/>
      <c r="O127" s="103"/>
      <c r="P127" s="103"/>
      <c r="Q127" s="103"/>
      <c r="R127" s="9"/>
      <c r="S127" s="9"/>
      <c r="T127" s="9"/>
      <c r="U127" s="9"/>
      <c r="V127" s="9"/>
      <c r="X127" s="226"/>
      <c r="Y127" s="226"/>
      <c r="Z127" s="226"/>
    </row>
    <row r="128" spans="1:26" s="209" customFormat="1" x14ac:dyDescent="0.2">
      <c r="A128" s="54"/>
      <c r="B128" s="54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5"/>
      <c r="N128" s="103"/>
      <c r="O128" s="103"/>
      <c r="P128" s="103"/>
      <c r="Q128" s="103"/>
      <c r="R128" s="9"/>
      <c r="S128" s="9"/>
      <c r="T128" s="9"/>
      <c r="U128" s="9"/>
      <c r="V128" s="9"/>
      <c r="X128" s="226"/>
      <c r="Y128" s="226"/>
      <c r="Z128" s="226"/>
    </row>
    <row r="129" spans="1:26" s="209" customFormat="1" x14ac:dyDescent="0.2">
      <c r="A129" s="54"/>
      <c r="B129" s="54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5"/>
      <c r="N129" s="103"/>
      <c r="O129" s="103"/>
      <c r="P129" s="103"/>
      <c r="Q129" s="103"/>
      <c r="R129" s="9"/>
      <c r="S129" s="9"/>
      <c r="T129" s="9"/>
      <c r="U129" s="9"/>
      <c r="V129" s="9"/>
      <c r="X129" s="226"/>
      <c r="Y129" s="226"/>
      <c r="Z129" s="226"/>
    </row>
    <row r="130" spans="1:26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5"/>
      <c r="N130" s="103"/>
      <c r="O130" s="103"/>
      <c r="P130" s="103"/>
      <c r="Q130" s="103"/>
      <c r="R130" s="9"/>
      <c r="S130" s="9"/>
      <c r="T130" s="9"/>
      <c r="U130" s="9"/>
      <c r="V130" s="9"/>
      <c r="X130" s="226"/>
      <c r="Y130" s="226"/>
      <c r="Z130" s="226"/>
    </row>
    <row r="131" spans="1:26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5"/>
      <c r="N131" s="103"/>
      <c r="O131" s="103"/>
      <c r="P131" s="103"/>
      <c r="Q131" s="103"/>
      <c r="R131" s="9"/>
      <c r="S131" s="9"/>
      <c r="T131" s="9"/>
      <c r="U131" s="9"/>
      <c r="V131" s="9"/>
      <c r="X131" s="226"/>
      <c r="Y131" s="226"/>
      <c r="Z131" s="226"/>
    </row>
    <row r="132" spans="1:26" s="209" customForma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"/>
      <c r="N132" s="103"/>
      <c r="O132" s="103"/>
      <c r="P132" s="103"/>
      <c r="Q132" s="103"/>
      <c r="R132" s="9"/>
      <c r="S132" s="9"/>
      <c r="T132" s="9"/>
      <c r="U132" s="9"/>
      <c r="V132" s="9"/>
      <c r="X132" s="226"/>
      <c r="Y132" s="226"/>
      <c r="Z132" s="226"/>
    </row>
    <row r="133" spans="1:26" s="209" customForma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"/>
      <c r="N133" s="103"/>
      <c r="O133" s="103"/>
      <c r="P133" s="103"/>
      <c r="Q133" s="103"/>
      <c r="R133" s="9"/>
      <c r="S133" s="9"/>
      <c r="T133" s="9"/>
      <c r="U133" s="9"/>
      <c r="V133" s="9"/>
      <c r="X133" s="226"/>
      <c r="Y133" s="226"/>
      <c r="Z133" s="226"/>
    </row>
    <row r="134" spans="1:26" s="103" customForma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5"/>
      <c r="R134" s="9"/>
      <c r="S134" s="9"/>
      <c r="T134" s="9"/>
      <c r="U134" s="9"/>
      <c r="V134" s="9"/>
      <c r="W134" s="209"/>
      <c r="X134" s="226"/>
      <c r="Y134" s="226"/>
      <c r="Z134" s="226"/>
    </row>
    <row r="135" spans="1:26" s="103" customForma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"/>
      <c r="R135" s="9"/>
      <c r="S135" s="9"/>
      <c r="T135" s="9"/>
      <c r="U135" s="9"/>
      <c r="V135" s="9"/>
      <c r="W135" s="209"/>
      <c r="X135" s="226"/>
      <c r="Y135" s="226"/>
      <c r="Z135" s="226"/>
    </row>
    <row r="136" spans="1:26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"/>
      <c r="R136" s="9"/>
      <c r="S136" s="9"/>
      <c r="T136" s="9"/>
      <c r="U136" s="9"/>
      <c r="V136" s="9"/>
      <c r="W136" s="209"/>
      <c r="X136" s="226"/>
      <c r="Y136" s="226"/>
      <c r="Z136" s="226"/>
    </row>
    <row r="137" spans="1:26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"/>
      <c r="R137" s="9"/>
      <c r="S137" s="9"/>
      <c r="T137" s="9"/>
      <c r="U137" s="9"/>
      <c r="V137" s="9"/>
      <c r="W137" s="209"/>
      <c r="X137" s="226"/>
      <c r="Y137" s="226"/>
      <c r="Z137" s="226"/>
    </row>
    <row r="138" spans="1:26" s="103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5"/>
      <c r="R138" s="9"/>
      <c r="S138" s="9"/>
      <c r="T138" s="9"/>
      <c r="U138" s="9"/>
      <c r="V138" s="9"/>
      <c r="W138" s="209"/>
      <c r="X138" s="226"/>
      <c r="Y138" s="226"/>
      <c r="Z138" s="226"/>
    </row>
    <row r="139" spans="1:26" s="103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5"/>
      <c r="R139" s="9"/>
      <c r="S139" s="9"/>
      <c r="T139" s="9"/>
      <c r="U139" s="9"/>
      <c r="V139" s="9"/>
      <c r="W139" s="209"/>
      <c r="X139" s="226"/>
      <c r="Y139" s="226"/>
      <c r="Z139" s="226"/>
    </row>
    <row r="140" spans="1:26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"/>
      <c r="R140" s="9"/>
      <c r="S140" s="9"/>
      <c r="T140" s="9"/>
      <c r="U140" s="9"/>
      <c r="V140" s="9"/>
      <c r="W140" s="209"/>
      <c r="X140" s="226"/>
      <c r="Y140" s="226"/>
      <c r="Z140" s="226"/>
    </row>
    <row r="141" spans="1:26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"/>
      <c r="R141" s="9"/>
      <c r="S141" s="9"/>
      <c r="T141" s="9"/>
      <c r="U141" s="9"/>
      <c r="V141" s="9"/>
      <c r="W141" s="209"/>
      <c r="X141" s="226"/>
      <c r="Y141" s="226"/>
      <c r="Z141" s="226"/>
    </row>
    <row r="142" spans="1:26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R142" s="9"/>
      <c r="S142" s="9"/>
      <c r="T142" s="9"/>
      <c r="U142" s="9"/>
      <c r="V142" s="9"/>
      <c r="W142" s="209"/>
      <c r="X142" s="226"/>
      <c r="Y142" s="226"/>
      <c r="Z142" s="226"/>
    </row>
    <row r="143" spans="1:26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R143" s="9"/>
      <c r="S143" s="9"/>
      <c r="T143" s="9"/>
      <c r="U143" s="9"/>
      <c r="V143" s="9"/>
      <c r="W143" s="209"/>
      <c r="X143" s="226"/>
      <c r="Y143" s="226"/>
      <c r="Z143" s="226"/>
    </row>
    <row r="144" spans="1:26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R144" s="9"/>
      <c r="S144" s="9"/>
      <c r="T144" s="9"/>
      <c r="U144" s="9"/>
      <c r="V144" s="9"/>
      <c r="W144" s="209"/>
      <c r="X144" s="226"/>
      <c r="Y144" s="226"/>
      <c r="Z144" s="226"/>
    </row>
    <row r="145" spans="1:26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R145" s="9"/>
      <c r="S145" s="9"/>
      <c r="T145" s="9"/>
      <c r="U145" s="9"/>
      <c r="V145" s="9"/>
      <c r="W145" s="209"/>
      <c r="X145" s="226"/>
      <c r="Y145" s="226"/>
      <c r="Z145" s="226"/>
    </row>
    <row r="146" spans="1:26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R146" s="9"/>
      <c r="S146" s="9"/>
      <c r="T146" s="9"/>
      <c r="U146" s="9"/>
      <c r="V146" s="9"/>
      <c r="W146" s="209"/>
      <c r="X146" s="226"/>
      <c r="Y146" s="226"/>
      <c r="Z146" s="226"/>
    </row>
    <row r="147" spans="1:26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R147" s="9"/>
      <c r="S147" s="9"/>
      <c r="T147" s="9"/>
      <c r="U147" s="9"/>
      <c r="V147" s="9"/>
      <c r="W147" s="209"/>
      <c r="X147" s="226"/>
      <c r="Y147" s="226"/>
      <c r="Z147" s="226"/>
    </row>
    <row r="148" spans="1:26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R148" s="9"/>
      <c r="S148" s="9"/>
      <c r="T148" s="9"/>
      <c r="U148" s="9"/>
      <c r="V148" s="9"/>
      <c r="W148" s="209"/>
      <c r="X148" s="226"/>
      <c r="Y148" s="226"/>
      <c r="Z148" s="226"/>
    </row>
    <row r="149" spans="1:26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R149" s="9"/>
      <c r="S149" s="9"/>
      <c r="T149" s="9"/>
      <c r="U149" s="9"/>
      <c r="V149" s="9"/>
      <c r="W149" s="209"/>
      <c r="X149" s="226"/>
      <c r="Y149" s="226"/>
      <c r="Z149" s="226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2.28515625" style="34" customWidth="1"/>
    <col min="10" max="11" width="10.85546875" style="34" customWidth="1"/>
    <col min="12" max="12" width="1.85546875" style="34" customWidth="1"/>
    <col min="13" max="14" width="11.5703125" style="5" bestFit="1" customWidth="1"/>
    <col min="15" max="15" width="12.140625" style="5" bestFit="1" customWidth="1"/>
    <col min="16" max="17" width="11.5703125" style="5" bestFit="1" customWidth="1"/>
    <col min="18" max="18" width="11.5703125" style="103" bestFit="1" customWidth="1"/>
    <col min="19" max="19" width="11.42578125" style="103"/>
    <col min="20" max="21" width="11.42578125" style="9"/>
    <col min="22" max="26" width="11.42578125" style="226"/>
    <col min="27" max="16384" width="11.42578125" style="104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409"/>
      <c r="N1" s="409" t="s">
        <v>121</v>
      </c>
      <c r="O1" s="409"/>
      <c r="P1" s="409"/>
      <c r="Q1" s="409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409"/>
      <c r="N2" s="416"/>
      <c r="O2" s="420"/>
      <c r="P2" s="420"/>
      <c r="Q2" s="409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409"/>
      <c r="N3" s="416"/>
      <c r="O3" s="420"/>
      <c r="P3" s="420"/>
      <c r="Q3" s="409"/>
      <c r="R3" s="9"/>
      <c r="S3" s="9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409"/>
      <c r="N4" s="416"/>
      <c r="O4" s="420"/>
      <c r="P4" s="420"/>
      <c r="Q4" s="409"/>
      <c r="R4" s="9"/>
      <c r="S4" s="9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409"/>
      <c r="N5" s="416"/>
      <c r="O5" s="420"/>
      <c r="P5" s="420"/>
      <c r="Q5" s="409"/>
      <c r="R5" s="9"/>
      <c r="S5" s="9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409"/>
      <c r="N6" s="416"/>
      <c r="O6" s="420"/>
      <c r="P6" s="420"/>
      <c r="Q6" s="409"/>
      <c r="R6" s="9"/>
      <c r="S6" s="9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409"/>
      <c r="N7" s="416">
        <f>'[7]BD construcción trimestral'!F188</f>
        <v>1282821</v>
      </c>
      <c r="O7" s="417">
        <v>41518</v>
      </c>
      <c r="P7" s="416">
        <f t="shared" ref="P7:P31" si="0">+N7/1000</f>
        <v>1282.8209999999999</v>
      </c>
      <c r="Q7" s="409"/>
      <c r="R7" s="9"/>
      <c r="S7" s="9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409"/>
      <c r="N8" s="416">
        <f>'[7]BD construcción trimestral'!F189</f>
        <v>1019292</v>
      </c>
      <c r="O8" s="417">
        <v>41609</v>
      </c>
      <c r="P8" s="416">
        <f t="shared" si="0"/>
        <v>1019.292</v>
      </c>
      <c r="Q8" s="409"/>
      <c r="R8" s="9"/>
      <c r="S8" s="9"/>
    </row>
    <row r="9" spans="1:19" x14ac:dyDescent="0.2">
      <c r="A9" s="35"/>
      <c r="B9" s="36"/>
      <c r="C9" s="384" t="s">
        <v>127</v>
      </c>
      <c r="D9" s="384"/>
      <c r="E9" s="384"/>
      <c r="F9" s="384"/>
      <c r="G9" s="384"/>
      <c r="H9" s="384"/>
      <c r="I9" s="384"/>
      <c r="J9" s="384"/>
      <c r="K9" s="384"/>
      <c r="L9" s="38"/>
      <c r="M9" s="409"/>
      <c r="N9" s="416">
        <f>'[7]BD construcción trimestral'!F190</f>
        <v>1141308</v>
      </c>
      <c r="O9" s="417">
        <v>41699</v>
      </c>
      <c r="P9" s="416">
        <f t="shared" si="0"/>
        <v>1141.308</v>
      </c>
      <c r="Q9" s="409"/>
      <c r="R9" s="9"/>
      <c r="S9" s="9"/>
    </row>
    <row r="10" spans="1:19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409"/>
      <c r="N10" s="416">
        <f>'[7]BD construcción trimestral'!F191</f>
        <v>1631430</v>
      </c>
      <c r="O10" s="417">
        <v>41791</v>
      </c>
      <c r="P10" s="416">
        <f t="shared" si="0"/>
        <v>1631.43</v>
      </c>
      <c r="Q10" s="409"/>
      <c r="R10" s="9"/>
      <c r="S10" s="9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409"/>
      <c r="N11" s="416">
        <f>'[7]BD construcción trimestral'!F192</f>
        <v>1128633</v>
      </c>
      <c r="O11" s="417">
        <v>41883</v>
      </c>
      <c r="P11" s="416">
        <f t="shared" si="0"/>
        <v>1128.633</v>
      </c>
      <c r="Q11" s="409"/>
      <c r="R11" s="9"/>
      <c r="S11" s="9"/>
    </row>
    <row r="12" spans="1:19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409"/>
      <c r="N12" s="416">
        <f>'[7]BD construcción trimestral'!F193</f>
        <v>1017821</v>
      </c>
      <c r="O12" s="417">
        <v>41974</v>
      </c>
      <c r="P12" s="416">
        <f t="shared" si="0"/>
        <v>1017.821</v>
      </c>
      <c r="Q12" s="409"/>
      <c r="R12" s="9"/>
      <c r="S12" s="9"/>
    </row>
    <row r="13" spans="1:19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409"/>
      <c r="N13" s="416">
        <f>'[7]BD construcción trimestral'!F194</f>
        <v>1237264</v>
      </c>
      <c r="O13" s="417">
        <v>42064</v>
      </c>
      <c r="P13" s="416">
        <f t="shared" si="0"/>
        <v>1237.2639999999999</v>
      </c>
      <c r="Q13" s="409"/>
      <c r="R13" s="9"/>
      <c r="S13" s="9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409"/>
      <c r="N14" s="416">
        <f>'[7]BD construcción trimestral'!F195</f>
        <v>1249916</v>
      </c>
      <c r="O14" s="417">
        <v>42156</v>
      </c>
      <c r="P14" s="416">
        <f t="shared" si="0"/>
        <v>1249.9159999999999</v>
      </c>
      <c r="Q14" s="409"/>
      <c r="R14" s="9"/>
      <c r="S14" s="9"/>
    </row>
    <row r="15" spans="1:19" x14ac:dyDescent="0.2">
      <c r="A15" s="35"/>
      <c r="B15" s="7" t="s">
        <v>8</v>
      </c>
      <c r="C15" s="245">
        <v>918.17399999999998</v>
      </c>
      <c r="D15" s="245">
        <v>711.45699999999999</v>
      </c>
      <c r="E15" s="245">
        <v>492.04599999999999</v>
      </c>
      <c r="F15" s="245">
        <v>697.56200000000001</v>
      </c>
      <c r="G15" s="245">
        <v>1077.9970000000001</v>
      </c>
      <c r="H15" s="306">
        <v>958.66600000000005</v>
      </c>
      <c r="I15" s="334">
        <v>-11.069696854443933</v>
      </c>
      <c r="J15" s="334">
        <v>88.930303145556067</v>
      </c>
      <c r="K15" s="334">
        <v>54.537804524902441</v>
      </c>
      <c r="L15" s="38"/>
      <c r="M15" s="421">
        <f>IF(H15&lt;&gt;"",1,0)</f>
        <v>1</v>
      </c>
      <c r="N15" s="416">
        <f>'[7]BD construcción trimestral'!F196</f>
        <v>1139026</v>
      </c>
      <c r="O15" s="417">
        <v>42248</v>
      </c>
      <c r="P15" s="416">
        <f t="shared" si="0"/>
        <v>1139.0260000000001</v>
      </c>
      <c r="Q15" s="409"/>
      <c r="R15" s="9"/>
      <c r="S15" s="9"/>
    </row>
    <row r="16" spans="1:19" x14ac:dyDescent="0.2">
      <c r="A16" s="35"/>
      <c r="B16" s="7" t="s">
        <v>9</v>
      </c>
      <c r="C16" s="245">
        <v>736.75699999999995</v>
      </c>
      <c r="D16" s="245">
        <v>715.13199999999995</v>
      </c>
      <c r="E16" s="245">
        <v>200.97499999999999</v>
      </c>
      <c r="F16" s="245">
        <v>703.69200000000001</v>
      </c>
      <c r="G16" s="245">
        <v>799.55899999999997</v>
      </c>
      <c r="H16" s="282">
        <v>1035.1510000000001</v>
      </c>
      <c r="I16" s="283">
        <v>29.465242715046692</v>
      </c>
      <c r="J16" s="283">
        <v>129.46524271504668</v>
      </c>
      <c r="K16" s="283">
        <v>13.623431842340118</v>
      </c>
      <c r="L16" s="38"/>
      <c r="M16" s="421">
        <v>1</v>
      </c>
      <c r="N16" s="416">
        <f>'[7]BD construcción trimestral'!F197</f>
        <v>686741</v>
      </c>
      <c r="O16" s="417">
        <v>42339</v>
      </c>
      <c r="P16" s="416">
        <f t="shared" si="0"/>
        <v>686.74099999999999</v>
      </c>
      <c r="Q16" s="409"/>
      <c r="R16" s="9"/>
      <c r="S16" s="9"/>
    </row>
    <row r="17" spans="1:21" x14ac:dyDescent="0.2">
      <c r="A17" s="35"/>
      <c r="B17" s="7" t="s">
        <v>92</v>
      </c>
      <c r="C17" s="245">
        <v>828.45899999999995</v>
      </c>
      <c r="D17" s="245">
        <v>748.822</v>
      </c>
      <c r="E17" s="245">
        <v>636.87</v>
      </c>
      <c r="F17" s="245">
        <v>834.52300000000002</v>
      </c>
      <c r="G17" s="245">
        <v>769.5</v>
      </c>
      <c r="H17" s="245"/>
      <c r="I17" s="52">
        <v>-100</v>
      </c>
      <c r="J17" s="52">
        <v>0</v>
      </c>
      <c r="K17" s="52">
        <v>-7.7916366595048974</v>
      </c>
      <c r="L17" s="38"/>
      <c r="M17" s="421">
        <f>IF(H17&lt;&gt;"",1,0)</f>
        <v>0</v>
      </c>
      <c r="N17" s="416">
        <f>'[7]BD construcción trimestral'!F198</f>
        <v>1161287</v>
      </c>
      <c r="O17" s="417">
        <v>42430</v>
      </c>
      <c r="P17" s="416">
        <f t="shared" si="0"/>
        <v>1161.287</v>
      </c>
      <c r="Q17" s="409"/>
      <c r="R17" s="9"/>
      <c r="S17" s="9"/>
    </row>
    <row r="18" spans="1:21" x14ac:dyDescent="0.2">
      <c r="A18" s="35"/>
      <c r="B18" s="7" t="s">
        <v>10</v>
      </c>
      <c r="C18" s="245">
        <v>703.01800000000003</v>
      </c>
      <c r="D18" s="245">
        <v>726.476</v>
      </c>
      <c r="E18" s="245">
        <v>533.56799999999998</v>
      </c>
      <c r="F18" s="245">
        <v>894.11199999999997</v>
      </c>
      <c r="G18" s="245">
        <v>676.55799999999999</v>
      </c>
      <c r="H18" s="245"/>
      <c r="I18" s="52">
        <v>-100</v>
      </c>
      <c r="J18" s="52">
        <v>0</v>
      </c>
      <c r="K18" s="52">
        <v>-24.331851043269747</v>
      </c>
      <c r="L18" s="38"/>
      <c r="M18" s="421">
        <f>IF(H18&lt;&gt;"",1,0)</f>
        <v>0</v>
      </c>
      <c r="N18" s="416">
        <f>'[7]BD construcción trimestral'!F199</f>
        <v>1147611</v>
      </c>
      <c r="O18" s="417">
        <v>42522</v>
      </c>
      <c r="P18" s="416">
        <f t="shared" si="0"/>
        <v>1147.6110000000001</v>
      </c>
      <c r="Q18" s="409"/>
      <c r="R18" s="9"/>
      <c r="S18" s="9"/>
    </row>
    <row r="19" spans="1:21" x14ac:dyDescent="0.2">
      <c r="A19" s="35"/>
      <c r="B19" s="41" t="s">
        <v>126</v>
      </c>
      <c r="C19" s="214">
        <v>3186.4079999999999</v>
      </c>
      <c r="D19" s="214">
        <v>2901.8870000000002</v>
      </c>
      <c r="E19" s="214">
        <v>1863.4590000000001</v>
      </c>
      <c r="F19" s="214">
        <v>3129.8890000000001</v>
      </c>
      <c r="G19" s="214">
        <v>3323.614</v>
      </c>
      <c r="H19" s="282">
        <v>1993.817</v>
      </c>
      <c r="I19" s="196"/>
      <c r="J19" s="197"/>
      <c r="K19" s="197"/>
      <c r="L19" s="38"/>
      <c r="M19" s="409"/>
      <c r="N19" s="416">
        <f>'[7]BD construcción trimestral'!F200</f>
        <v>1040980</v>
      </c>
      <c r="O19" s="417">
        <v>42614</v>
      </c>
      <c r="P19" s="416">
        <f t="shared" si="0"/>
        <v>1040.98</v>
      </c>
      <c r="Q19" s="409"/>
      <c r="R19" s="9"/>
      <c r="S19" s="9"/>
    </row>
    <row r="20" spans="1:21" x14ac:dyDescent="0.2">
      <c r="A20" s="35"/>
      <c r="B20" s="41" t="s">
        <v>3</v>
      </c>
      <c r="C20" s="60"/>
      <c r="D20" s="60">
        <v>-8.9292080612401126</v>
      </c>
      <c r="E20" s="60">
        <v>-35.784577414627108</v>
      </c>
      <c r="F20" s="60">
        <v>67.961248409543757</v>
      </c>
      <c r="G20" s="60">
        <v>6.1895166250304667</v>
      </c>
      <c r="H20" s="62"/>
      <c r="I20" s="62"/>
      <c r="J20" s="62"/>
      <c r="K20" s="62"/>
      <c r="L20" s="38"/>
      <c r="M20" s="409"/>
      <c r="N20" s="416">
        <f>'[7]BD construcción trimestral'!F201</f>
        <v>1167267</v>
      </c>
      <c r="O20" s="417">
        <v>42705</v>
      </c>
      <c r="P20" s="416">
        <f t="shared" si="0"/>
        <v>1167.2670000000001</v>
      </c>
      <c r="Q20" s="409"/>
      <c r="R20" s="9"/>
      <c r="S20" s="9"/>
    </row>
    <row r="21" spans="1:21" x14ac:dyDescent="0.2">
      <c r="A21" s="35"/>
      <c r="B21" s="7"/>
      <c r="C21" s="198"/>
      <c r="D21" s="198"/>
      <c r="E21" s="198"/>
      <c r="F21" s="198"/>
      <c r="G21" s="198"/>
      <c r="H21" s="58"/>
      <c r="I21" s="174"/>
      <c r="J21" s="174"/>
      <c r="K21" s="174"/>
      <c r="L21" s="38"/>
      <c r="M21" s="409"/>
      <c r="N21" s="416">
        <f>'[7]BD construcción trimestral'!F202</f>
        <v>1306771</v>
      </c>
      <c r="O21" s="417">
        <v>42795</v>
      </c>
      <c r="P21" s="416">
        <f t="shared" si="0"/>
        <v>1306.771</v>
      </c>
      <c r="Q21" s="409"/>
      <c r="R21" s="9"/>
      <c r="S21" s="9"/>
    </row>
    <row r="22" spans="1:21" x14ac:dyDescent="0.2">
      <c r="A22" s="35"/>
      <c r="B22" s="41" t="s">
        <v>4</v>
      </c>
      <c r="C22" s="214">
        <v>1654.931</v>
      </c>
      <c r="D22" s="214">
        <v>1426.5889999999999</v>
      </c>
      <c r="E22" s="214">
        <v>693.02099999999996</v>
      </c>
      <c r="F22" s="214">
        <v>1401.2539999999999</v>
      </c>
      <c r="G22" s="214">
        <v>1877.556</v>
      </c>
      <c r="H22" s="282">
        <v>1993.817</v>
      </c>
      <c r="I22" s="283">
        <v>6.1921455338748821</v>
      </c>
      <c r="J22" s="283">
        <v>106.19214553387488</v>
      </c>
      <c r="K22" s="283">
        <v>33.991125092238825</v>
      </c>
      <c r="L22" s="38"/>
      <c r="M22" s="409"/>
      <c r="N22" s="416">
        <f>'[7]BD construcción trimestral'!F203</f>
        <v>933320</v>
      </c>
      <c r="O22" s="417">
        <v>42887</v>
      </c>
      <c r="P22" s="416">
        <f t="shared" si="0"/>
        <v>933.32</v>
      </c>
      <c r="Q22" s="409"/>
      <c r="R22" s="9"/>
      <c r="S22" s="9"/>
    </row>
    <row r="23" spans="1:21" x14ac:dyDescent="0.2">
      <c r="A23" s="35"/>
      <c r="B23" s="41" t="s">
        <v>3</v>
      </c>
      <c r="C23" s="64"/>
      <c r="D23" s="60">
        <v>-13.797674948381545</v>
      </c>
      <c r="E23" s="60">
        <v>-51.421117084177716</v>
      </c>
      <c r="F23" s="60">
        <v>102.19502727911562</v>
      </c>
      <c r="G23" s="60">
        <v>33.991125092238825</v>
      </c>
      <c r="H23" s="283">
        <v>6.1921455338748821</v>
      </c>
      <c r="I23" s="62"/>
      <c r="J23" s="62"/>
      <c r="K23" s="62"/>
      <c r="L23" s="38"/>
      <c r="M23" s="409"/>
      <c r="N23" s="416">
        <f>'[7]BD construcción trimestral'!F204</f>
        <v>752727</v>
      </c>
      <c r="O23" s="417">
        <v>42979</v>
      </c>
      <c r="P23" s="416">
        <f t="shared" si="0"/>
        <v>752.72699999999998</v>
      </c>
      <c r="Q23" s="409"/>
      <c r="R23" s="9"/>
      <c r="S23" s="9"/>
    </row>
    <row r="24" spans="1:21" ht="12" customHeight="1" x14ac:dyDescent="0.2">
      <c r="A24" s="35"/>
      <c r="C24" s="198"/>
      <c r="D24" s="198"/>
      <c r="E24" s="198"/>
      <c r="F24" s="198"/>
      <c r="G24" s="198"/>
      <c r="H24" s="58"/>
      <c r="I24" s="174"/>
      <c r="J24" s="174"/>
      <c r="K24" s="174"/>
      <c r="L24" s="38"/>
      <c r="M24" s="409"/>
      <c r="N24" s="416">
        <f>'[7]BD construcción trimestral'!F205</f>
        <v>832523</v>
      </c>
      <c r="O24" s="417">
        <v>43070</v>
      </c>
      <c r="P24" s="416">
        <f t="shared" si="0"/>
        <v>832.52300000000002</v>
      </c>
      <c r="Q24" s="409"/>
      <c r="R24" s="228"/>
      <c r="S24" s="9"/>
    </row>
    <row r="25" spans="1:21" ht="12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409"/>
      <c r="N25" s="416">
        <f>'[7]BD construcción trimestral'!F206</f>
        <v>918174</v>
      </c>
      <c r="O25" s="417">
        <v>43160</v>
      </c>
      <c r="P25" s="416">
        <f t="shared" si="0"/>
        <v>918.17399999999998</v>
      </c>
      <c r="Q25" s="409"/>
      <c r="R25" s="228"/>
      <c r="S25" s="9"/>
    </row>
    <row r="26" spans="1:21" ht="14.25" customHeight="1" x14ac:dyDescent="0.2">
      <c r="A26" s="35"/>
      <c r="B26" s="199"/>
      <c r="C26" s="385" t="s">
        <v>125</v>
      </c>
      <c r="D26" s="385"/>
      <c r="E26" s="385"/>
      <c r="F26" s="385"/>
      <c r="G26" s="385"/>
      <c r="H26" s="385"/>
      <c r="I26" s="385"/>
      <c r="J26" s="385"/>
      <c r="K26" s="385"/>
      <c r="L26" s="38"/>
      <c r="M26" s="409"/>
      <c r="N26" s="416">
        <f>'[7]BD construcción trimestral'!F207</f>
        <v>736757</v>
      </c>
      <c r="O26" s="417">
        <v>43252</v>
      </c>
      <c r="P26" s="416">
        <f t="shared" si="0"/>
        <v>736.75699999999995</v>
      </c>
      <c r="Q26" s="409"/>
      <c r="R26" s="228"/>
      <c r="S26" s="9"/>
    </row>
    <row r="27" spans="1:21" s="103" customFormat="1" x14ac:dyDescent="0.2">
      <c r="A27" s="200"/>
      <c r="B27" s="34"/>
      <c r="C27" s="385" t="str">
        <f>'Área proceso edificaciones Btá'!$C$25</f>
        <v>II trimestre, miles de metros cuadrados, 2018-2023</v>
      </c>
      <c r="D27" s="385"/>
      <c r="E27" s="385"/>
      <c r="F27" s="385"/>
      <c r="G27" s="385"/>
      <c r="H27" s="385"/>
      <c r="I27" s="385"/>
      <c r="J27" s="385"/>
      <c r="K27" s="385"/>
      <c r="L27" s="38"/>
      <c r="M27" s="409"/>
      <c r="N27" s="416">
        <f>'[7]BD construcción trimestral'!F208</f>
        <v>828459</v>
      </c>
      <c r="O27" s="417">
        <v>43344</v>
      </c>
      <c r="P27" s="416">
        <f t="shared" si="0"/>
        <v>828.45899999999995</v>
      </c>
      <c r="Q27" s="409"/>
      <c r="R27" s="228"/>
      <c r="S27" s="9"/>
      <c r="T27" s="9"/>
      <c r="U27" s="9"/>
    </row>
    <row r="28" spans="1:21" s="103" customFormat="1" x14ac:dyDescent="0.2">
      <c r="A28" s="200"/>
      <c r="B28" s="34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409"/>
      <c r="N28" s="416">
        <f>'[7]BD construcción trimestral'!F209</f>
        <v>703018</v>
      </c>
      <c r="O28" s="417">
        <v>43435</v>
      </c>
      <c r="P28" s="416">
        <f t="shared" si="0"/>
        <v>703.01800000000003</v>
      </c>
      <c r="Q28" s="409"/>
      <c r="R28" s="228"/>
      <c r="S28" s="9"/>
      <c r="T28" s="9"/>
      <c r="U28" s="9"/>
    </row>
    <row r="29" spans="1:21" s="103" customFormat="1" x14ac:dyDescent="0.2">
      <c r="A29" s="200"/>
      <c r="B29" s="34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409"/>
      <c r="N29" s="416">
        <f>'[7]BD construcción trimestral'!F210</f>
        <v>711457</v>
      </c>
      <c r="O29" s="417">
        <v>43525</v>
      </c>
      <c r="P29" s="416">
        <f t="shared" si="0"/>
        <v>711.45699999999999</v>
      </c>
      <c r="Q29" s="409"/>
      <c r="R29" s="228"/>
      <c r="S29" s="9"/>
      <c r="T29" s="9"/>
      <c r="U29" s="9"/>
    </row>
    <row r="30" spans="1:21" s="103" customFormat="1" x14ac:dyDescent="0.2">
      <c r="A30" s="200"/>
      <c r="B30" s="34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409"/>
      <c r="N30" s="416">
        <f>'[7]BD construcción trimestral'!F211</f>
        <v>715132</v>
      </c>
      <c r="O30" s="417">
        <v>43617</v>
      </c>
      <c r="P30" s="416">
        <f t="shared" si="0"/>
        <v>715.13199999999995</v>
      </c>
      <c r="Q30" s="409"/>
      <c r="R30" s="228"/>
      <c r="S30" s="9"/>
      <c r="T30" s="9"/>
      <c r="U30" s="9"/>
    </row>
    <row r="31" spans="1:21" s="103" customFormat="1" x14ac:dyDescent="0.2">
      <c r="A31" s="200"/>
      <c r="B31" s="34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409"/>
      <c r="N31" s="416">
        <f>'[7]BD construcción trimestral'!F212</f>
        <v>748822</v>
      </c>
      <c r="O31" s="417">
        <v>43709</v>
      </c>
      <c r="P31" s="416">
        <f t="shared" si="0"/>
        <v>748.822</v>
      </c>
      <c r="Q31" s="409"/>
      <c r="R31" s="228"/>
      <c r="S31" s="9"/>
      <c r="T31" s="9"/>
      <c r="U31" s="9"/>
    </row>
    <row r="32" spans="1:21" s="103" customFormat="1" x14ac:dyDescent="0.2">
      <c r="A32" s="200"/>
      <c r="B32" s="34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409"/>
      <c r="N32" s="416">
        <f>'[7]BD construcción trimestral'!F213</f>
        <v>726476</v>
      </c>
      <c r="O32" s="417">
        <v>43800</v>
      </c>
      <c r="P32" s="416">
        <f t="shared" ref="P32:P33" si="1">+N32/1000</f>
        <v>726.476</v>
      </c>
      <c r="Q32" s="409"/>
      <c r="R32" s="228"/>
      <c r="S32" s="9"/>
      <c r="T32" s="9"/>
      <c r="U32" s="9"/>
    </row>
    <row r="33" spans="1:26" s="103" customFormat="1" x14ac:dyDescent="0.2">
      <c r="A33" s="200"/>
      <c r="B33" s="34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409"/>
      <c r="N33" s="416">
        <f>'[7]BD construcción trimestral'!F214</f>
        <v>492046</v>
      </c>
      <c r="O33" s="417">
        <v>43891</v>
      </c>
      <c r="P33" s="416">
        <f t="shared" si="1"/>
        <v>492.04599999999999</v>
      </c>
      <c r="Q33" s="409"/>
      <c r="R33" s="228"/>
      <c r="S33" s="9"/>
      <c r="T33" s="9"/>
      <c r="U33" s="9"/>
    </row>
    <row r="34" spans="1:26" s="103" customFormat="1" x14ac:dyDescent="0.2">
      <c r="A34" s="200"/>
      <c r="B34" s="34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409"/>
      <c r="N34" s="416">
        <f>'[7]BD construcción trimestral'!F215</f>
        <v>200975</v>
      </c>
      <c r="O34" s="417">
        <v>43983</v>
      </c>
      <c r="P34" s="416">
        <f t="shared" ref="P34:P35" si="2">+N34/1000</f>
        <v>200.97499999999999</v>
      </c>
      <c r="Q34" s="409"/>
      <c r="R34" s="228"/>
      <c r="S34" s="9"/>
      <c r="T34" s="9"/>
      <c r="U34" s="9"/>
    </row>
    <row r="35" spans="1:26" s="103" customFormat="1" x14ac:dyDescent="0.2">
      <c r="A35" s="200"/>
      <c r="B35" s="34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409"/>
      <c r="N35" s="416">
        <f>'[7]BD construcción trimestral'!F216</f>
        <v>636870</v>
      </c>
      <c r="O35" s="417">
        <v>44075</v>
      </c>
      <c r="P35" s="416">
        <f t="shared" si="2"/>
        <v>636.87</v>
      </c>
      <c r="Q35" s="409"/>
      <c r="R35" s="228"/>
      <c r="S35" s="9"/>
      <c r="T35" s="9"/>
      <c r="U35" s="9"/>
    </row>
    <row r="36" spans="1:26" s="103" customFormat="1" x14ac:dyDescent="0.2">
      <c r="A36" s="200"/>
      <c r="B36" s="34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409"/>
      <c r="N36" s="416">
        <f>'[7]BD construcción trimestral'!F217</f>
        <v>533568</v>
      </c>
      <c r="O36" s="417">
        <v>44166</v>
      </c>
      <c r="P36" s="416">
        <f t="shared" ref="P36:P37" si="3">+N36/1000</f>
        <v>533.56799999999998</v>
      </c>
      <c r="Q36" s="409"/>
      <c r="R36" s="228"/>
      <c r="S36" s="9"/>
      <c r="T36" s="9"/>
      <c r="U36" s="9"/>
    </row>
    <row r="37" spans="1:26" s="103" customFormat="1" x14ac:dyDescent="0.2">
      <c r="A37" s="200"/>
      <c r="B37" s="34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M37" s="409"/>
      <c r="N37" s="416">
        <f>'[7]BD construcción trimestral'!F218</f>
        <v>697562</v>
      </c>
      <c r="O37" s="417">
        <v>44256</v>
      </c>
      <c r="P37" s="416">
        <f t="shared" si="3"/>
        <v>697.56200000000001</v>
      </c>
      <c r="Q37" s="409"/>
      <c r="R37" s="228"/>
      <c r="S37" s="9"/>
      <c r="T37" s="9"/>
      <c r="U37" s="9"/>
    </row>
    <row r="38" spans="1:26" s="103" customFormat="1" x14ac:dyDescent="0.2">
      <c r="A38" s="200"/>
      <c r="B38" s="34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M38" s="409"/>
      <c r="N38" s="416">
        <f>'[7]BD construcción trimestral'!F219</f>
        <v>703692</v>
      </c>
      <c r="O38" s="417">
        <v>44348</v>
      </c>
      <c r="P38" s="416">
        <f t="shared" ref="P38" si="4">+N38/1000</f>
        <v>703.69200000000001</v>
      </c>
      <c r="Q38" s="409"/>
      <c r="R38" s="228"/>
      <c r="S38" s="9"/>
      <c r="T38" s="9"/>
      <c r="U38" s="9"/>
    </row>
    <row r="39" spans="1:26" s="103" customFormat="1" x14ac:dyDescent="0.2">
      <c r="A39" s="200"/>
      <c r="B39" s="199"/>
      <c r="C39" s="202"/>
      <c r="D39" s="202"/>
      <c r="E39" s="202"/>
      <c r="F39" s="202"/>
      <c r="G39" s="202"/>
      <c r="H39" s="202"/>
      <c r="I39" s="204"/>
      <c r="J39" s="204"/>
      <c r="K39" s="204"/>
      <c r="L39" s="38"/>
      <c r="M39" s="409"/>
      <c r="N39" s="416">
        <f>'[7]BD construcción trimestral'!F220</f>
        <v>834523</v>
      </c>
      <c r="O39" s="417">
        <v>44440</v>
      </c>
      <c r="P39" s="416">
        <f t="shared" ref="P39:P40" si="5">+N39/1000</f>
        <v>834.52300000000002</v>
      </c>
      <c r="Q39" s="409"/>
      <c r="R39" s="228"/>
      <c r="S39" s="9"/>
      <c r="T39" s="9"/>
      <c r="U39" s="9"/>
    </row>
    <row r="40" spans="1:26" x14ac:dyDescent="0.2">
      <c r="A40" s="246" t="s">
        <v>101</v>
      </c>
      <c r="B40" s="4"/>
      <c r="C40" s="216"/>
      <c r="D40" s="216"/>
      <c r="E40" s="216"/>
      <c r="F40" s="216"/>
      <c r="G40" s="216"/>
      <c r="H40" s="216"/>
      <c r="I40" s="216"/>
      <c r="J40" s="216"/>
      <c r="K40" s="216"/>
      <c r="L40" s="205"/>
      <c r="M40" s="409"/>
      <c r="N40" s="416">
        <f>'[7]BD construcción trimestral'!F221</f>
        <v>894112</v>
      </c>
      <c r="O40" s="417">
        <v>44531</v>
      </c>
      <c r="P40" s="416">
        <f t="shared" si="5"/>
        <v>894.11199999999997</v>
      </c>
      <c r="Q40" s="409"/>
      <c r="R40" s="228"/>
      <c r="S40" s="9"/>
      <c r="V40" s="104"/>
      <c r="W40" s="104"/>
      <c r="X40" s="104"/>
      <c r="Y40" s="104"/>
      <c r="Z40" s="104"/>
    </row>
    <row r="41" spans="1:26" s="9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09"/>
      <c r="N41" s="416">
        <f>'[7]BD construcción trimestral'!F222</f>
        <v>1077997</v>
      </c>
      <c r="O41" s="417">
        <v>44621</v>
      </c>
      <c r="P41" s="416">
        <f t="shared" ref="P41:P42" si="6">+N41/1000</f>
        <v>1077.9970000000001</v>
      </c>
      <c r="Q41" s="409"/>
      <c r="R41" s="228"/>
    </row>
    <row r="42" spans="1:26" s="9" customFormat="1" x14ac:dyDescent="0.2">
      <c r="A42" s="54"/>
      <c r="B42" s="54"/>
      <c r="C42" s="54"/>
      <c r="D42" s="54"/>
      <c r="E42" s="54"/>
      <c r="F42" s="54"/>
      <c r="G42" s="3"/>
      <c r="H42" s="3"/>
      <c r="I42" s="3"/>
      <c r="J42" s="3"/>
      <c r="K42" s="3"/>
      <c r="L42" s="3"/>
      <c r="M42" s="409"/>
      <c r="N42" s="416">
        <f>'[7]BD construcción trimestral'!F223</f>
        <v>799559</v>
      </c>
      <c r="O42" s="417">
        <v>44713</v>
      </c>
      <c r="P42" s="416">
        <f t="shared" si="6"/>
        <v>799.55899999999997</v>
      </c>
      <c r="Q42" s="409"/>
      <c r="R42" s="228"/>
    </row>
    <row r="43" spans="1:26" s="9" customFormat="1" x14ac:dyDescent="0.2">
      <c r="A43" s="54"/>
      <c r="E43" s="54"/>
      <c r="F43" s="54"/>
      <c r="G43" s="3"/>
      <c r="H43" s="3"/>
      <c r="I43" s="3"/>
      <c r="J43" s="3"/>
      <c r="K43" s="3"/>
      <c r="L43" s="3"/>
      <c r="M43" s="409"/>
      <c r="N43" s="416">
        <f>'[7]BD construcción trimestral'!F224</f>
        <v>769500</v>
      </c>
      <c r="O43" s="417">
        <v>44805</v>
      </c>
      <c r="P43" s="416">
        <f t="shared" ref="P43:P44" si="7">+N43/1000</f>
        <v>769.5</v>
      </c>
      <c r="Q43" s="409"/>
      <c r="R43" s="228"/>
    </row>
    <row r="44" spans="1:26" s="9" customFormat="1" x14ac:dyDescent="0.2">
      <c r="A44" s="54"/>
      <c r="E44" s="54"/>
      <c r="F44" s="54"/>
      <c r="G44" s="3"/>
      <c r="H44" s="3"/>
      <c r="I44" s="3"/>
      <c r="J44" s="3"/>
      <c r="K44" s="3"/>
      <c r="L44" s="3"/>
      <c r="M44" s="409"/>
      <c r="N44" s="416">
        <f>'[7]BD construcción trimestral'!F225</f>
        <v>676558</v>
      </c>
      <c r="O44" s="417">
        <v>44896</v>
      </c>
      <c r="P44" s="416">
        <f t="shared" si="7"/>
        <v>676.55799999999999</v>
      </c>
      <c r="Q44" s="409"/>
      <c r="R44" s="228"/>
    </row>
    <row r="45" spans="1:26" s="9" customFormat="1" x14ac:dyDescent="0.2">
      <c r="A45" s="54"/>
      <c r="E45" s="54"/>
      <c r="F45" s="54"/>
      <c r="G45" s="3"/>
      <c r="H45" s="3"/>
      <c r="I45" s="3"/>
      <c r="J45" s="3"/>
      <c r="K45" s="3"/>
      <c r="L45" s="3"/>
      <c r="M45" s="409"/>
      <c r="N45" s="416">
        <f>'[7]BD construcción trimestral'!F226</f>
        <v>958666</v>
      </c>
      <c r="O45" s="417">
        <v>44986</v>
      </c>
      <c r="P45" s="416">
        <f t="shared" ref="P45:P46" si="8">+N45/1000</f>
        <v>958.66600000000005</v>
      </c>
      <c r="Q45" s="409"/>
      <c r="R45" s="228"/>
    </row>
    <row r="46" spans="1:26" s="9" customFormat="1" x14ac:dyDescent="0.2">
      <c r="A46" s="54"/>
      <c r="E46" s="54"/>
      <c r="F46" s="54"/>
      <c r="G46" s="3"/>
      <c r="H46" s="3"/>
      <c r="I46" s="3"/>
      <c r="J46" s="3"/>
      <c r="K46" s="3"/>
      <c r="L46" s="3"/>
      <c r="M46" s="409"/>
      <c r="N46" s="416">
        <f>'[7]BD construcción trimestral'!F227</f>
        <v>1035151</v>
      </c>
      <c r="O46" s="417">
        <v>45078</v>
      </c>
      <c r="P46" s="416">
        <f t="shared" si="8"/>
        <v>1035.1510000000001</v>
      </c>
      <c r="Q46" s="409"/>
      <c r="R46" s="228"/>
    </row>
    <row r="47" spans="1:26" s="9" customFormat="1" x14ac:dyDescent="0.2">
      <c r="A47" s="54"/>
      <c r="E47" s="54"/>
      <c r="F47" s="54"/>
      <c r="G47" s="3"/>
      <c r="H47" s="3"/>
      <c r="I47" s="3"/>
      <c r="J47" s="3"/>
      <c r="K47" s="3"/>
      <c r="L47" s="3"/>
      <c r="M47" s="409"/>
      <c r="N47" s="409"/>
      <c r="O47" s="409"/>
      <c r="P47" s="409"/>
      <c r="Q47" s="409"/>
    </row>
    <row r="48" spans="1:26" s="9" customFormat="1" x14ac:dyDescent="0.2">
      <c r="A48" s="54"/>
      <c r="E48" s="54"/>
      <c r="F48" s="54"/>
      <c r="G48" s="3"/>
      <c r="H48" s="3"/>
      <c r="I48" s="3"/>
      <c r="J48" s="3"/>
      <c r="K48" s="3"/>
      <c r="L48" s="3"/>
      <c r="M48" s="409"/>
      <c r="N48" s="409"/>
      <c r="O48" s="409"/>
      <c r="P48" s="409"/>
      <c r="Q48" s="409"/>
    </row>
    <row r="49" spans="1:17" s="9" customFormat="1" x14ac:dyDescent="0.2">
      <c r="A49" s="54"/>
      <c r="E49" s="54"/>
      <c r="F49" s="54"/>
      <c r="G49" s="3"/>
      <c r="H49" s="3"/>
      <c r="I49" s="3"/>
      <c r="J49" s="3"/>
      <c r="K49" s="3"/>
      <c r="L49" s="3"/>
      <c r="M49" s="409"/>
      <c r="N49" s="409"/>
      <c r="O49" s="409"/>
      <c r="P49" s="409"/>
      <c r="Q49" s="409"/>
    </row>
    <row r="50" spans="1:17" s="9" customFormat="1" x14ac:dyDescent="0.2">
      <c r="A50" s="54"/>
      <c r="E50" s="54"/>
      <c r="F50" s="54"/>
      <c r="G50" s="3"/>
      <c r="H50" s="3"/>
      <c r="I50" s="3"/>
      <c r="J50" s="3"/>
      <c r="K50" s="3"/>
      <c r="L50" s="3"/>
      <c r="M50" s="409"/>
      <c r="N50" s="409"/>
      <c r="O50" s="409"/>
      <c r="P50" s="409"/>
      <c r="Q50" s="409"/>
    </row>
    <row r="51" spans="1:17" s="9" customFormat="1" x14ac:dyDescent="0.2">
      <c r="A51" s="54"/>
      <c r="E51" s="54"/>
      <c r="F51" s="54"/>
      <c r="G51" s="3"/>
      <c r="H51" s="3"/>
      <c r="I51" s="3"/>
      <c r="J51" s="3"/>
      <c r="K51" s="3"/>
      <c r="L51" s="3"/>
      <c r="M51" s="409"/>
      <c r="N51" s="409"/>
      <c r="O51" s="409"/>
      <c r="P51" s="409"/>
      <c r="Q51" s="409"/>
    </row>
    <row r="52" spans="1:17" s="9" customFormat="1" x14ac:dyDescent="0.2">
      <c r="A52" s="54"/>
      <c r="E52" s="54"/>
      <c r="F52" s="54"/>
      <c r="G52" s="3"/>
      <c r="H52" s="3"/>
      <c r="I52" s="3"/>
      <c r="J52" s="3"/>
      <c r="K52" s="3"/>
      <c r="L52" s="3"/>
      <c r="M52" s="409"/>
      <c r="N52" s="409"/>
      <c r="O52" s="409"/>
      <c r="P52" s="409"/>
      <c r="Q52" s="409"/>
    </row>
    <row r="53" spans="1:17" s="9" customFormat="1" x14ac:dyDescent="0.2">
      <c r="A53" s="54"/>
      <c r="E53" s="54"/>
      <c r="F53" s="54"/>
      <c r="G53" s="3"/>
      <c r="H53" s="3"/>
      <c r="I53" s="3"/>
      <c r="J53" s="3"/>
      <c r="K53" s="3"/>
      <c r="L53" s="3"/>
      <c r="M53" s="409"/>
      <c r="N53" s="409"/>
      <c r="O53" s="409"/>
      <c r="P53" s="409"/>
      <c r="Q53" s="409"/>
    </row>
    <row r="54" spans="1:17" s="9" customFormat="1" x14ac:dyDescent="0.2">
      <c r="A54" s="54"/>
      <c r="E54" s="54"/>
      <c r="F54" s="54"/>
      <c r="G54" s="3"/>
      <c r="H54" s="3"/>
      <c r="I54" s="3"/>
      <c r="J54" s="3"/>
      <c r="K54" s="3"/>
      <c r="L54" s="3"/>
      <c r="M54" s="409"/>
      <c r="N54" s="409"/>
      <c r="O54" s="409"/>
      <c r="P54" s="409"/>
      <c r="Q54" s="409"/>
    </row>
    <row r="55" spans="1:17" s="9" customFormat="1" x14ac:dyDescent="0.2">
      <c r="A55" s="54"/>
      <c r="E55" s="92"/>
      <c r="F55" s="54"/>
      <c r="G55" s="3"/>
      <c r="H55" s="3"/>
      <c r="I55" s="3"/>
      <c r="J55" s="3"/>
      <c r="K55" s="3"/>
      <c r="L55" s="3"/>
      <c r="M55" s="409"/>
      <c r="N55" s="409"/>
      <c r="O55" s="409"/>
      <c r="P55" s="409"/>
      <c r="Q55" s="409"/>
    </row>
    <row r="56" spans="1:17" s="9" customFormat="1" x14ac:dyDescent="0.2">
      <c r="A56" s="54"/>
      <c r="E56" s="92"/>
      <c r="F56" s="54"/>
      <c r="G56" s="3"/>
      <c r="H56" s="3"/>
      <c r="I56" s="3"/>
      <c r="J56" s="3"/>
      <c r="K56" s="3"/>
      <c r="L56" s="3"/>
      <c r="M56" s="409"/>
      <c r="N56" s="409"/>
      <c r="O56" s="409"/>
      <c r="P56" s="409"/>
      <c r="Q56" s="409"/>
    </row>
    <row r="57" spans="1:17" s="9" customFormat="1" x14ac:dyDescent="0.2">
      <c r="A57" s="54"/>
      <c r="E57" s="92"/>
      <c r="F57" s="54"/>
      <c r="G57" s="3"/>
      <c r="H57" s="3"/>
      <c r="I57" s="3"/>
      <c r="J57" s="3"/>
      <c r="K57" s="3"/>
      <c r="L57" s="3"/>
      <c r="M57" s="409"/>
      <c r="N57" s="409"/>
      <c r="O57" s="409"/>
      <c r="P57" s="409"/>
      <c r="Q57" s="409"/>
    </row>
    <row r="58" spans="1:17" s="9" customFormat="1" x14ac:dyDescent="0.2">
      <c r="A58" s="54"/>
      <c r="E58" s="92"/>
      <c r="F58" s="54"/>
      <c r="G58" s="3"/>
      <c r="H58" s="3"/>
      <c r="I58" s="3"/>
      <c r="J58" s="3"/>
      <c r="K58" s="3"/>
      <c r="L58" s="3"/>
      <c r="M58" s="409"/>
      <c r="N58" s="409"/>
      <c r="O58" s="409"/>
      <c r="P58" s="409"/>
      <c r="Q58" s="409"/>
    </row>
    <row r="59" spans="1:17" s="9" customFormat="1" x14ac:dyDescent="0.2">
      <c r="A59" s="54"/>
      <c r="E59" s="92"/>
      <c r="F59" s="54"/>
      <c r="G59" s="3"/>
      <c r="H59" s="3"/>
      <c r="I59" s="3"/>
      <c r="J59" s="3"/>
      <c r="K59" s="3"/>
      <c r="L59" s="3"/>
      <c r="M59" s="409"/>
      <c r="N59" s="409"/>
      <c r="O59" s="409"/>
      <c r="P59" s="409"/>
      <c r="Q59" s="409"/>
    </row>
    <row r="60" spans="1:17" s="9" customFormat="1" x14ac:dyDescent="0.2">
      <c r="A60" s="54"/>
      <c r="E60" s="92"/>
      <c r="F60" s="54"/>
      <c r="G60" s="3"/>
      <c r="H60" s="3"/>
      <c r="I60" s="3"/>
      <c r="J60" s="3"/>
      <c r="K60" s="3"/>
      <c r="L60" s="3"/>
      <c r="M60" s="409"/>
      <c r="N60" s="409"/>
      <c r="O60" s="409"/>
      <c r="P60" s="409"/>
      <c r="Q60" s="409"/>
    </row>
    <row r="61" spans="1:17" s="9" customFormat="1" x14ac:dyDescent="0.2">
      <c r="A61" s="54"/>
      <c r="E61" s="92"/>
      <c r="F61" s="54"/>
      <c r="G61" s="3"/>
      <c r="H61" s="3"/>
      <c r="I61" s="3"/>
      <c r="J61" s="3"/>
      <c r="K61" s="3"/>
      <c r="L61" s="3"/>
      <c r="M61" s="409"/>
      <c r="N61" s="409"/>
      <c r="O61" s="409"/>
      <c r="P61" s="409"/>
      <c r="Q61" s="409"/>
    </row>
    <row r="62" spans="1:17" s="9" customFormat="1" x14ac:dyDescent="0.2">
      <c r="A62" s="54"/>
      <c r="E62" s="92"/>
      <c r="F62" s="54"/>
      <c r="G62" s="3"/>
      <c r="H62" s="3"/>
      <c r="I62" s="3"/>
      <c r="J62" s="3"/>
      <c r="K62" s="3"/>
      <c r="L62" s="3"/>
      <c r="M62" s="409"/>
      <c r="N62" s="409"/>
      <c r="O62" s="409"/>
      <c r="P62" s="409"/>
      <c r="Q62" s="409"/>
    </row>
    <row r="63" spans="1:17" s="9" customFormat="1" x14ac:dyDescent="0.2">
      <c r="A63" s="54"/>
      <c r="E63" s="92"/>
      <c r="F63" s="54"/>
      <c r="G63" s="3"/>
      <c r="H63" s="3"/>
      <c r="I63" s="3"/>
      <c r="J63" s="3"/>
      <c r="K63" s="3"/>
      <c r="L63" s="3"/>
      <c r="M63" s="409"/>
      <c r="N63" s="409"/>
      <c r="O63" s="409"/>
      <c r="P63" s="409"/>
      <c r="Q63" s="409"/>
    </row>
    <row r="64" spans="1:17" s="9" customFormat="1" x14ac:dyDescent="0.2">
      <c r="A64" s="54"/>
      <c r="E64" s="92"/>
      <c r="F64" s="54"/>
      <c r="G64" s="3"/>
      <c r="H64" s="3"/>
      <c r="I64" s="3"/>
      <c r="J64" s="3"/>
      <c r="K64" s="3"/>
      <c r="L64" s="3"/>
      <c r="M64" s="409"/>
      <c r="N64" s="409"/>
      <c r="O64" s="409"/>
      <c r="P64" s="409"/>
      <c r="Q64" s="409"/>
    </row>
    <row r="65" spans="1:17" s="9" customFormat="1" x14ac:dyDescent="0.2">
      <c r="A65" s="54"/>
      <c r="E65" s="92"/>
      <c r="F65" s="54"/>
      <c r="G65" s="3"/>
      <c r="H65" s="3"/>
      <c r="I65" s="3"/>
      <c r="J65" s="3"/>
      <c r="K65" s="3"/>
      <c r="L65" s="3"/>
      <c r="M65" s="409"/>
      <c r="N65" s="409"/>
      <c r="O65" s="409"/>
      <c r="P65" s="409"/>
      <c r="Q65" s="409"/>
    </row>
    <row r="66" spans="1:17" s="9" customFormat="1" x14ac:dyDescent="0.2">
      <c r="A66" s="54"/>
      <c r="E66" s="84"/>
      <c r="F66" s="54"/>
      <c r="G66" s="3"/>
      <c r="H66" s="3"/>
      <c r="I66" s="3"/>
      <c r="J66" s="3"/>
      <c r="K66" s="3"/>
      <c r="L66" s="3"/>
      <c r="M66" s="409"/>
      <c r="N66" s="409"/>
      <c r="O66" s="409"/>
      <c r="P66" s="409"/>
      <c r="Q66" s="409"/>
    </row>
    <row r="67" spans="1:17" s="9" customFormat="1" x14ac:dyDescent="0.2">
      <c r="A67" s="3"/>
      <c r="E67" s="84"/>
      <c r="F67" s="54"/>
      <c r="G67" s="3"/>
      <c r="H67" s="3"/>
      <c r="I67" s="3"/>
      <c r="J67" s="3"/>
      <c r="K67" s="3"/>
      <c r="L67" s="3"/>
      <c r="M67" s="409"/>
      <c r="N67" s="409"/>
      <c r="O67" s="409"/>
      <c r="P67" s="409"/>
      <c r="Q67" s="409"/>
    </row>
    <row r="68" spans="1:17" s="9" customFormat="1" x14ac:dyDescent="0.2">
      <c r="A68" s="3"/>
      <c r="E68" s="84"/>
      <c r="F68" s="54"/>
      <c r="G68" s="3"/>
      <c r="H68" s="3"/>
      <c r="I68" s="3"/>
      <c r="J68" s="3"/>
      <c r="K68" s="3"/>
      <c r="L68" s="3"/>
      <c r="M68" s="409"/>
      <c r="N68" s="409"/>
      <c r="O68" s="409"/>
      <c r="P68" s="409"/>
      <c r="Q68" s="409"/>
    </row>
    <row r="69" spans="1:17" s="9" customFormat="1" x14ac:dyDescent="0.2">
      <c r="A69" s="3"/>
      <c r="E69" s="84"/>
      <c r="F69" s="54"/>
      <c r="G69" s="3"/>
      <c r="H69" s="3"/>
      <c r="I69" s="3"/>
      <c r="J69" s="3"/>
      <c r="K69" s="3"/>
      <c r="L69" s="3"/>
      <c r="M69" s="409"/>
      <c r="N69" s="409"/>
      <c r="O69" s="409"/>
      <c r="P69" s="409"/>
      <c r="Q69" s="409"/>
    </row>
    <row r="70" spans="1:17" s="9" customFormat="1" x14ac:dyDescent="0.2">
      <c r="A70" s="3"/>
      <c r="E70" s="84"/>
      <c r="F70" s="54"/>
      <c r="G70" s="3"/>
      <c r="H70" s="3"/>
      <c r="I70" s="3"/>
      <c r="J70" s="3"/>
      <c r="K70" s="3"/>
      <c r="L70" s="3"/>
      <c r="M70" s="409"/>
      <c r="N70" s="409"/>
      <c r="O70" s="409"/>
      <c r="P70" s="409"/>
      <c r="Q70" s="409"/>
    </row>
    <row r="71" spans="1:17" s="9" customFormat="1" x14ac:dyDescent="0.2">
      <c r="A71" s="3"/>
      <c r="E71" s="84"/>
      <c r="F71" s="54"/>
      <c r="G71" s="3"/>
      <c r="H71" s="3"/>
      <c r="I71" s="3"/>
      <c r="J71" s="3"/>
      <c r="K71" s="3"/>
      <c r="L71" s="3"/>
      <c r="M71" s="409"/>
      <c r="N71" s="409"/>
      <c r="O71" s="409"/>
      <c r="P71" s="409"/>
      <c r="Q71" s="409"/>
    </row>
    <row r="72" spans="1:17" s="9" customFormat="1" x14ac:dyDescent="0.2">
      <c r="A72" s="3"/>
      <c r="E72" s="84"/>
      <c r="F72" s="54"/>
      <c r="G72" s="3"/>
      <c r="H72" s="3"/>
      <c r="I72" s="3"/>
      <c r="J72" s="3"/>
      <c r="K72" s="3"/>
      <c r="L72" s="3"/>
      <c r="M72" s="409"/>
      <c r="N72" s="409"/>
      <c r="O72" s="409"/>
      <c r="P72" s="409"/>
      <c r="Q72" s="409"/>
    </row>
    <row r="73" spans="1:17" s="9" customFormat="1" x14ac:dyDescent="0.2">
      <c r="A73" s="3"/>
      <c r="E73" s="84"/>
      <c r="F73" s="54"/>
      <c r="G73" s="3"/>
      <c r="H73" s="3"/>
      <c r="I73" s="3"/>
      <c r="J73" s="3"/>
      <c r="K73" s="3"/>
      <c r="L73" s="3"/>
      <c r="M73" s="409"/>
      <c r="N73" s="409"/>
      <c r="O73" s="409"/>
      <c r="P73" s="409"/>
      <c r="Q73" s="409"/>
    </row>
    <row r="74" spans="1:17" s="9" customFormat="1" x14ac:dyDescent="0.2">
      <c r="A74" s="3"/>
      <c r="E74" s="84"/>
      <c r="F74" s="54"/>
      <c r="G74" s="3"/>
      <c r="H74" s="3"/>
      <c r="I74" s="3"/>
      <c r="J74" s="3"/>
      <c r="K74" s="3"/>
      <c r="L74" s="3"/>
      <c r="M74" s="409"/>
      <c r="N74" s="409"/>
      <c r="O74" s="409"/>
      <c r="P74" s="409"/>
      <c r="Q74" s="409"/>
    </row>
    <row r="75" spans="1:17" s="9" customFormat="1" x14ac:dyDescent="0.2">
      <c r="A75" s="3"/>
      <c r="E75" s="84"/>
      <c r="F75" s="54"/>
      <c r="G75" s="3"/>
      <c r="H75" s="3"/>
      <c r="I75" s="3"/>
      <c r="J75" s="3"/>
      <c r="K75" s="3"/>
      <c r="L75" s="3"/>
      <c r="M75" s="409"/>
      <c r="N75" s="409"/>
      <c r="O75" s="409"/>
      <c r="P75" s="409"/>
      <c r="Q75" s="409"/>
    </row>
    <row r="76" spans="1:17" s="9" customFormat="1" x14ac:dyDescent="0.2">
      <c r="A76" s="3"/>
      <c r="E76" s="84"/>
      <c r="F76" s="54"/>
      <c r="G76" s="3"/>
      <c r="H76" s="3"/>
      <c r="I76" s="3"/>
      <c r="J76" s="3"/>
      <c r="K76" s="3"/>
      <c r="L76" s="3"/>
      <c r="M76" s="409"/>
      <c r="N76" s="409"/>
      <c r="O76" s="409"/>
      <c r="P76" s="409"/>
      <c r="Q76" s="409"/>
    </row>
    <row r="77" spans="1:17" s="9" customFormat="1" x14ac:dyDescent="0.2">
      <c r="A77" s="3"/>
      <c r="E77" s="84"/>
      <c r="F77" s="54"/>
      <c r="G77" s="3"/>
      <c r="H77" s="3"/>
      <c r="I77" s="3"/>
      <c r="J77" s="3"/>
      <c r="K77" s="3"/>
      <c r="L77" s="3"/>
      <c r="M77" s="409"/>
      <c r="N77" s="409"/>
      <c r="O77" s="409"/>
      <c r="P77" s="409"/>
      <c r="Q77" s="409"/>
    </row>
    <row r="78" spans="1:17" s="9" customFormat="1" x14ac:dyDescent="0.2">
      <c r="A78" s="3"/>
      <c r="E78" s="84"/>
      <c r="F78" s="54"/>
      <c r="G78" s="3"/>
      <c r="H78" s="3"/>
      <c r="I78" s="3"/>
      <c r="J78" s="3"/>
      <c r="K78" s="3"/>
      <c r="L78" s="3"/>
      <c r="M78" s="409"/>
      <c r="N78" s="409"/>
      <c r="O78" s="409"/>
      <c r="P78" s="409"/>
      <c r="Q78" s="409"/>
    </row>
    <row r="79" spans="1:17" s="9" customFormat="1" x14ac:dyDescent="0.2">
      <c r="A79" s="3"/>
      <c r="E79" s="84"/>
      <c r="F79" s="54"/>
      <c r="G79" s="3"/>
      <c r="H79" s="3"/>
      <c r="I79" s="3"/>
      <c r="J79" s="3"/>
      <c r="K79" s="3"/>
      <c r="L79" s="3"/>
      <c r="M79" s="409"/>
      <c r="N79" s="409"/>
      <c r="O79" s="409"/>
      <c r="P79" s="409"/>
      <c r="Q79" s="409"/>
    </row>
    <row r="80" spans="1:17" s="9" customFormat="1" x14ac:dyDescent="0.2">
      <c r="A80" s="3"/>
      <c r="E80" s="84"/>
      <c r="F80" s="54"/>
      <c r="G80" s="3"/>
      <c r="H80" s="3"/>
      <c r="I80" s="3"/>
      <c r="J80" s="3"/>
      <c r="K80" s="3"/>
      <c r="L80" s="3"/>
      <c r="M80" s="409"/>
      <c r="N80" s="409"/>
      <c r="O80" s="409"/>
      <c r="P80" s="409"/>
      <c r="Q80" s="409"/>
    </row>
    <row r="81" spans="1:21" s="9" customFormat="1" x14ac:dyDescent="0.2">
      <c r="A81" s="3"/>
      <c r="E81" s="84"/>
      <c r="F81" s="54"/>
      <c r="G81" s="3"/>
      <c r="H81" s="3"/>
      <c r="I81" s="3"/>
      <c r="J81" s="3"/>
      <c r="K81" s="3"/>
      <c r="L81" s="3"/>
      <c r="M81" s="409"/>
      <c r="N81" s="409"/>
      <c r="O81" s="409"/>
      <c r="P81" s="409"/>
      <c r="Q81" s="409"/>
    </row>
    <row r="82" spans="1:21" s="9" customFormat="1" x14ac:dyDescent="0.2">
      <c r="A82" s="54"/>
      <c r="B82" s="53"/>
      <c r="C82" s="54"/>
      <c r="D82" s="91"/>
      <c r="E82" s="92"/>
      <c r="F82" s="54"/>
      <c r="G82" s="3"/>
      <c r="H82" s="3"/>
      <c r="I82" s="3"/>
      <c r="J82" s="3"/>
      <c r="K82" s="3"/>
      <c r="L82" s="3"/>
      <c r="M82" s="409"/>
      <c r="N82" s="409"/>
      <c r="O82" s="409"/>
      <c r="P82" s="409"/>
      <c r="Q82" s="409"/>
    </row>
    <row r="83" spans="1:21" s="9" customFormat="1" x14ac:dyDescent="0.2">
      <c r="A83" s="54"/>
      <c r="B83" s="53"/>
      <c r="C83" s="54"/>
      <c r="D83" s="91"/>
      <c r="E83" s="92"/>
      <c r="F83" s="54"/>
      <c r="G83" s="3"/>
      <c r="H83" s="3"/>
      <c r="I83" s="3"/>
      <c r="J83" s="3"/>
      <c r="K83" s="3"/>
      <c r="L83" s="3"/>
      <c r="M83" s="409"/>
      <c r="N83" s="409"/>
      <c r="O83" s="409"/>
      <c r="P83" s="409"/>
      <c r="Q83" s="409"/>
    </row>
    <row r="84" spans="1:21" s="208" customFormat="1" x14ac:dyDescent="0.2">
      <c r="A84" s="54"/>
      <c r="B84" s="53"/>
      <c r="C84" s="54"/>
      <c r="D84" s="91"/>
      <c r="E84" s="92"/>
      <c r="F84" s="54"/>
      <c r="G84" s="3"/>
      <c r="H84" s="3"/>
      <c r="I84" s="3"/>
      <c r="J84" s="33"/>
      <c r="K84" s="33"/>
      <c r="L84" s="33"/>
      <c r="M84" s="409"/>
      <c r="N84" s="409"/>
      <c r="O84" s="409"/>
      <c r="P84" s="409"/>
      <c r="Q84" s="409"/>
      <c r="R84" s="9"/>
      <c r="S84" s="9"/>
      <c r="T84" s="9"/>
      <c r="U84" s="9"/>
    </row>
    <row r="85" spans="1:21" s="208" customFormat="1" x14ac:dyDescent="0.2">
      <c r="A85" s="54"/>
      <c r="B85" s="53"/>
      <c r="C85" s="54"/>
      <c r="D85" s="91"/>
      <c r="E85" s="92"/>
      <c r="F85" s="54"/>
      <c r="G85" s="3"/>
      <c r="H85" s="3"/>
      <c r="I85" s="3"/>
      <c r="J85" s="33"/>
      <c r="K85" s="33"/>
      <c r="L85" s="33"/>
      <c r="M85" s="409"/>
      <c r="N85" s="409"/>
      <c r="O85" s="409"/>
      <c r="P85" s="409"/>
      <c r="Q85" s="409"/>
      <c r="R85" s="9"/>
      <c r="S85" s="9"/>
      <c r="T85" s="9"/>
      <c r="U85" s="9"/>
    </row>
    <row r="86" spans="1:21" s="208" customFormat="1" x14ac:dyDescent="0.2">
      <c r="A86" s="54"/>
      <c r="B86" s="53"/>
      <c r="C86" s="54"/>
      <c r="D86" s="91"/>
      <c r="E86" s="92"/>
      <c r="F86" s="54"/>
      <c r="G86" s="3"/>
      <c r="H86" s="3"/>
      <c r="I86" s="3"/>
      <c r="J86" s="33"/>
      <c r="K86" s="33"/>
      <c r="L86" s="33"/>
      <c r="M86" s="409"/>
      <c r="N86" s="409"/>
      <c r="O86" s="409"/>
      <c r="P86" s="409"/>
      <c r="Q86" s="409"/>
      <c r="R86" s="9"/>
      <c r="S86" s="9"/>
      <c r="T86" s="9"/>
      <c r="U86" s="9"/>
    </row>
    <row r="87" spans="1:21" s="208" customFormat="1" x14ac:dyDescent="0.2">
      <c r="A87" s="54"/>
      <c r="B87" s="53"/>
      <c r="C87" s="54"/>
      <c r="D87" s="91"/>
      <c r="E87" s="92"/>
      <c r="F87" s="54"/>
      <c r="G87" s="3"/>
      <c r="H87" s="3"/>
      <c r="I87" s="3"/>
      <c r="J87" s="33"/>
      <c r="K87" s="33"/>
      <c r="L87" s="33"/>
      <c r="M87" s="409"/>
      <c r="N87" s="409"/>
      <c r="O87" s="409"/>
      <c r="P87" s="409"/>
      <c r="Q87" s="409"/>
      <c r="R87" s="9"/>
      <c r="S87" s="9"/>
      <c r="T87" s="9"/>
      <c r="U87" s="9"/>
    </row>
    <row r="88" spans="1:21" s="208" customFormat="1" x14ac:dyDescent="0.2">
      <c r="A88" s="54"/>
      <c r="B88" s="53"/>
      <c r="C88" s="54"/>
      <c r="D88" s="91"/>
      <c r="E88" s="92"/>
      <c r="F88" s="54"/>
      <c r="G88" s="3"/>
      <c r="H88" s="3"/>
      <c r="I88" s="3"/>
      <c r="J88" s="33"/>
      <c r="K88" s="33"/>
      <c r="L88" s="33"/>
      <c r="M88" s="409"/>
      <c r="N88" s="409"/>
      <c r="O88" s="409"/>
      <c r="P88" s="409"/>
      <c r="Q88" s="409"/>
      <c r="R88" s="9"/>
      <c r="S88" s="9"/>
      <c r="T88" s="9"/>
      <c r="U88" s="9"/>
    </row>
    <row r="89" spans="1:21" s="208" customFormat="1" x14ac:dyDescent="0.2">
      <c r="A89" s="54"/>
      <c r="B89" s="53"/>
      <c r="C89" s="54"/>
      <c r="D89" s="91"/>
      <c r="E89" s="92"/>
      <c r="F89" s="54"/>
      <c r="G89" s="3"/>
      <c r="H89" s="3"/>
      <c r="I89" s="3"/>
      <c r="J89" s="33"/>
      <c r="K89" s="33"/>
      <c r="L89" s="33"/>
      <c r="M89" s="409"/>
      <c r="N89" s="409"/>
      <c r="O89" s="409"/>
      <c r="P89" s="409"/>
      <c r="Q89" s="409"/>
      <c r="R89" s="9"/>
      <c r="S89" s="9"/>
      <c r="T89" s="9"/>
      <c r="U89" s="9"/>
    </row>
    <row r="90" spans="1:21" s="208" customFormat="1" x14ac:dyDescent="0.2">
      <c r="A90" s="54"/>
      <c r="B90" s="53"/>
      <c r="C90" s="54"/>
      <c r="D90" s="91"/>
      <c r="E90" s="92"/>
      <c r="F90" s="54"/>
      <c r="G90" s="3"/>
      <c r="H90" s="3"/>
      <c r="I90" s="3"/>
      <c r="J90" s="33"/>
      <c r="K90" s="33"/>
      <c r="L90" s="33"/>
      <c r="M90" s="409"/>
      <c r="N90" s="409"/>
      <c r="O90" s="409"/>
      <c r="P90" s="409"/>
      <c r="Q90" s="409"/>
      <c r="R90" s="9"/>
      <c r="S90" s="9"/>
      <c r="T90" s="9"/>
      <c r="U90" s="9"/>
    </row>
    <row r="91" spans="1:21" s="208" customFormat="1" x14ac:dyDescent="0.2">
      <c r="A91" s="54"/>
      <c r="B91" s="53"/>
      <c r="C91" s="54"/>
      <c r="D91" s="91"/>
      <c r="E91" s="92"/>
      <c r="F91" s="54"/>
      <c r="G91" s="3"/>
      <c r="H91" s="3"/>
      <c r="I91" s="3"/>
      <c r="J91" s="33"/>
      <c r="K91" s="33"/>
      <c r="L91" s="33"/>
      <c r="M91" s="409"/>
      <c r="N91" s="409"/>
      <c r="O91" s="409"/>
      <c r="P91" s="409"/>
      <c r="Q91" s="409"/>
      <c r="R91" s="9"/>
      <c r="S91" s="9"/>
      <c r="T91" s="9"/>
      <c r="U91" s="9"/>
    </row>
    <row r="92" spans="1:21" s="208" customFormat="1" x14ac:dyDescent="0.2">
      <c r="A92" s="54"/>
      <c r="B92" s="53"/>
      <c r="C92" s="54"/>
      <c r="D92" s="91"/>
      <c r="E92" s="92"/>
      <c r="F92" s="54"/>
      <c r="G92" s="3"/>
      <c r="H92" s="3"/>
      <c r="I92" s="3"/>
      <c r="J92" s="33"/>
      <c r="K92" s="33"/>
      <c r="L92" s="33"/>
      <c r="M92" s="409"/>
      <c r="N92" s="409"/>
      <c r="O92" s="409"/>
      <c r="P92" s="409"/>
      <c r="Q92" s="409"/>
      <c r="R92" s="9"/>
      <c r="S92" s="9"/>
      <c r="T92" s="9"/>
      <c r="U92" s="9"/>
    </row>
    <row r="93" spans="1:21" s="208" customFormat="1" x14ac:dyDescent="0.2">
      <c r="A93" s="207"/>
      <c r="B93" s="87"/>
      <c r="C93" s="3"/>
      <c r="D93" s="88"/>
      <c r="E93" s="84"/>
      <c r="F93" s="3"/>
      <c r="G93" s="3"/>
      <c r="H93" s="3"/>
      <c r="I93" s="3"/>
      <c r="J93" s="33"/>
      <c r="K93" s="33"/>
      <c r="L93" s="33"/>
      <c r="M93" s="409"/>
      <c r="N93" s="409"/>
      <c r="O93" s="409"/>
      <c r="P93" s="409"/>
      <c r="Q93" s="409"/>
      <c r="R93" s="9"/>
      <c r="S93" s="9"/>
      <c r="T93" s="9"/>
      <c r="U93" s="9"/>
    </row>
    <row r="94" spans="1:21" s="208" customFormat="1" x14ac:dyDescent="0.2">
      <c r="A94" s="207"/>
      <c r="B94" s="87"/>
      <c r="C94" s="3"/>
      <c r="D94" s="88"/>
      <c r="E94" s="84"/>
      <c r="F94" s="3"/>
      <c r="G94" s="3"/>
      <c r="H94" s="3"/>
      <c r="I94" s="3"/>
      <c r="J94" s="33"/>
      <c r="K94" s="33"/>
      <c r="L94" s="33"/>
      <c r="M94" s="409"/>
      <c r="N94" s="409"/>
      <c r="O94" s="409"/>
      <c r="P94" s="409"/>
      <c r="Q94" s="409"/>
      <c r="R94" s="9"/>
      <c r="S94" s="9"/>
      <c r="T94" s="9"/>
      <c r="U94" s="9"/>
    </row>
    <row r="95" spans="1:21" s="208" customFormat="1" x14ac:dyDescent="0.2">
      <c r="A95" s="207"/>
      <c r="B95" s="87"/>
      <c r="C95" s="3"/>
      <c r="D95" s="88"/>
      <c r="E95" s="84"/>
      <c r="F95" s="3"/>
      <c r="G95" s="3"/>
      <c r="H95" s="3"/>
      <c r="I95" s="3"/>
      <c r="J95" s="33"/>
      <c r="K95" s="33"/>
      <c r="L95" s="33"/>
      <c r="M95" s="409"/>
      <c r="N95" s="409"/>
      <c r="O95" s="409"/>
      <c r="P95" s="409"/>
      <c r="Q95" s="409"/>
      <c r="R95" s="9"/>
      <c r="S95" s="9"/>
      <c r="T95" s="9"/>
      <c r="U95" s="9"/>
    </row>
    <row r="96" spans="1:21" s="208" customFormat="1" x14ac:dyDescent="0.2">
      <c r="A96" s="207"/>
      <c r="B96" s="87"/>
      <c r="C96" s="3"/>
      <c r="D96" s="88"/>
      <c r="E96" s="84"/>
      <c r="F96" s="3"/>
      <c r="G96" s="3"/>
      <c r="H96" s="3"/>
      <c r="I96" s="3"/>
      <c r="J96" s="33"/>
      <c r="K96" s="33"/>
      <c r="L96" s="33"/>
      <c r="M96" s="409"/>
      <c r="N96" s="409"/>
      <c r="O96" s="409"/>
      <c r="P96" s="409"/>
      <c r="Q96" s="409"/>
      <c r="R96" s="9"/>
      <c r="S96" s="9"/>
      <c r="T96" s="9"/>
      <c r="U96" s="9"/>
    </row>
    <row r="97" spans="1:21" s="208" customFormat="1" x14ac:dyDescent="0.2">
      <c r="A97" s="207"/>
      <c r="B97" s="87"/>
      <c r="C97" s="3"/>
      <c r="D97" s="88"/>
      <c r="E97" s="84"/>
      <c r="F97" s="3"/>
      <c r="G97" s="3"/>
      <c r="H97" s="3"/>
      <c r="I97" s="3"/>
      <c r="J97" s="33"/>
      <c r="K97" s="33"/>
      <c r="L97" s="33"/>
      <c r="M97" s="409"/>
      <c r="N97" s="409"/>
      <c r="O97" s="409"/>
      <c r="P97" s="409"/>
      <c r="Q97" s="409"/>
      <c r="R97" s="9"/>
      <c r="S97" s="9"/>
      <c r="T97" s="9"/>
      <c r="U97" s="9"/>
    </row>
    <row r="98" spans="1:21" s="208" customFormat="1" x14ac:dyDescent="0.2">
      <c r="A98" s="207"/>
      <c r="B98" s="87"/>
      <c r="C98" s="3"/>
      <c r="D98" s="88"/>
      <c r="E98" s="84"/>
      <c r="F98" s="3"/>
      <c r="G98" s="3"/>
      <c r="H98" s="3"/>
      <c r="I98" s="3"/>
      <c r="J98" s="33"/>
      <c r="K98" s="33"/>
      <c r="L98" s="33"/>
      <c r="M98" s="409"/>
      <c r="N98" s="409"/>
      <c r="O98" s="409"/>
      <c r="P98" s="409"/>
      <c r="Q98" s="409"/>
      <c r="R98" s="9"/>
      <c r="S98" s="9"/>
      <c r="T98" s="9"/>
      <c r="U98" s="9"/>
    </row>
    <row r="99" spans="1:21" s="208" customFormat="1" x14ac:dyDescent="0.2">
      <c r="A99" s="207"/>
      <c r="B99" s="87"/>
      <c r="C99" s="3"/>
      <c r="D99" s="88"/>
      <c r="E99" s="84"/>
      <c r="F99" s="3"/>
      <c r="G99" s="3"/>
      <c r="H99" s="3"/>
      <c r="I99" s="3"/>
      <c r="J99" s="33"/>
      <c r="K99" s="33"/>
      <c r="L99" s="33"/>
      <c r="M99" s="409"/>
      <c r="N99" s="409"/>
      <c r="O99" s="409"/>
      <c r="P99" s="409"/>
      <c r="Q99" s="409"/>
      <c r="R99" s="9"/>
      <c r="S99" s="9"/>
      <c r="T99" s="9"/>
      <c r="U99" s="9"/>
    </row>
    <row r="100" spans="1:21" s="208" customFormat="1" x14ac:dyDescent="0.2">
      <c r="A100" s="207"/>
      <c r="B100" s="87"/>
      <c r="C100" s="3"/>
      <c r="D100" s="88"/>
      <c r="E100" s="84"/>
      <c r="F100" s="3"/>
      <c r="G100" s="3"/>
      <c r="H100" s="3"/>
      <c r="I100" s="3"/>
      <c r="J100" s="33"/>
      <c r="K100" s="33"/>
      <c r="L100" s="33"/>
      <c r="M100" s="409"/>
      <c r="N100" s="409"/>
      <c r="O100" s="409"/>
      <c r="P100" s="409"/>
      <c r="Q100" s="409"/>
      <c r="R100" s="9"/>
      <c r="S100" s="9"/>
      <c r="T100" s="9"/>
      <c r="U100" s="9"/>
    </row>
    <row r="101" spans="1:21" s="208" customFormat="1" x14ac:dyDescent="0.2">
      <c r="A101" s="207"/>
      <c r="B101" s="87"/>
      <c r="C101" s="3"/>
      <c r="D101" s="88"/>
      <c r="E101" s="84"/>
      <c r="F101" s="3"/>
      <c r="G101" s="3"/>
      <c r="H101" s="3"/>
      <c r="I101" s="3"/>
      <c r="J101" s="33"/>
      <c r="K101" s="33"/>
      <c r="L101" s="33"/>
      <c r="M101" s="409"/>
      <c r="N101" s="409"/>
      <c r="O101" s="409"/>
      <c r="P101" s="409"/>
      <c r="Q101" s="409"/>
      <c r="R101" s="9"/>
      <c r="S101" s="9"/>
      <c r="T101" s="9"/>
      <c r="U101" s="9"/>
    </row>
    <row r="102" spans="1:21" s="208" customFormat="1" x14ac:dyDescent="0.2">
      <c r="A102" s="207"/>
      <c r="B102" s="87"/>
      <c r="C102" s="3"/>
      <c r="D102" s="88"/>
      <c r="E102" s="84"/>
      <c r="F102" s="3"/>
      <c r="G102" s="3"/>
      <c r="H102" s="3"/>
      <c r="I102" s="3"/>
      <c r="J102" s="33"/>
      <c r="K102" s="33"/>
      <c r="L102" s="33"/>
      <c r="M102" s="409"/>
      <c r="N102" s="409"/>
      <c r="O102" s="409"/>
      <c r="P102" s="409"/>
      <c r="Q102" s="409"/>
      <c r="R102" s="9"/>
      <c r="S102" s="9"/>
      <c r="T102" s="9"/>
      <c r="U102" s="9"/>
    </row>
    <row r="103" spans="1:21" s="208" customFormat="1" x14ac:dyDescent="0.2">
      <c r="A103" s="207"/>
      <c r="B103" s="87"/>
      <c r="C103" s="3"/>
      <c r="D103" s="88"/>
      <c r="E103" s="84"/>
      <c r="F103" s="3"/>
      <c r="G103" s="3"/>
      <c r="H103" s="3"/>
      <c r="I103" s="3"/>
      <c r="J103" s="33"/>
      <c r="K103" s="33"/>
      <c r="L103" s="33"/>
      <c r="M103" s="409"/>
      <c r="N103" s="409"/>
      <c r="O103" s="409"/>
      <c r="P103" s="409"/>
      <c r="Q103" s="409"/>
      <c r="R103" s="9"/>
      <c r="S103" s="9"/>
      <c r="T103" s="9"/>
      <c r="U103" s="9"/>
    </row>
    <row r="104" spans="1:21" s="208" customFormat="1" x14ac:dyDescent="0.2">
      <c r="A104" s="207"/>
      <c r="B104" s="87"/>
      <c r="C104" s="3"/>
      <c r="D104" s="88"/>
      <c r="E104" s="84"/>
      <c r="F104" s="3"/>
      <c r="G104" s="3"/>
      <c r="H104" s="3"/>
      <c r="I104" s="3"/>
      <c r="J104" s="33"/>
      <c r="K104" s="33"/>
      <c r="L104" s="33"/>
      <c r="M104" s="409"/>
      <c r="N104" s="409"/>
      <c r="O104" s="409"/>
      <c r="P104" s="409"/>
      <c r="Q104" s="409"/>
      <c r="R104" s="9"/>
      <c r="S104" s="9"/>
      <c r="T104" s="9"/>
      <c r="U104" s="9"/>
    </row>
    <row r="105" spans="1:21" s="208" customFormat="1" x14ac:dyDescent="0.2">
      <c r="A105" s="207"/>
      <c r="B105" s="87"/>
      <c r="C105" s="3"/>
      <c r="D105" s="88"/>
      <c r="E105" s="84"/>
      <c r="F105" s="3"/>
      <c r="G105" s="3"/>
      <c r="H105" s="3"/>
      <c r="I105" s="3"/>
      <c r="J105" s="33"/>
      <c r="K105" s="33"/>
      <c r="L105" s="33"/>
      <c r="M105" s="409"/>
      <c r="N105" s="409"/>
      <c r="O105" s="409"/>
      <c r="P105" s="409"/>
      <c r="Q105" s="409"/>
      <c r="R105" s="9"/>
      <c r="S105" s="9"/>
      <c r="T105" s="9"/>
      <c r="U105" s="9"/>
    </row>
    <row r="106" spans="1:21" s="208" customFormat="1" x14ac:dyDescent="0.2">
      <c r="A106" s="207"/>
      <c r="B106" s="87"/>
      <c r="C106" s="3"/>
      <c r="D106" s="88"/>
      <c r="E106" s="84"/>
      <c r="F106" s="3"/>
      <c r="G106" s="3"/>
      <c r="H106" s="3"/>
      <c r="I106" s="3"/>
      <c r="J106" s="33"/>
      <c r="K106" s="33"/>
      <c r="L106" s="33"/>
      <c r="M106" s="409"/>
      <c r="N106" s="409"/>
      <c r="O106" s="409"/>
      <c r="P106" s="409"/>
      <c r="Q106" s="409"/>
      <c r="R106" s="9"/>
      <c r="S106" s="9"/>
      <c r="T106" s="9"/>
      <c r="U106" s="9"/>
    </row>
    <row r="107" spans="1:21" s="208" customFormat="1" x14ac:dyDescent="0.2">
      <c r="A107" s="207"/>
      <c r="B107" s="87"/>
      <c r="C107" s="3"/>
      <c r="D107" s="88"/>
      <c r="E107" s="84"/>
      <c r="F107" s="3"/>
      <c r="G107" s="3"/>
      <c r="H107" s="3"/>
      <c r="I107" s="3"/>
      <c r="J107" s="33"/>
      <c r="K107" s="33"/>
      <c r="L107" s="33"/>
      <c r="M107" s="409"/>
      <c r="N107" s="409"/>
      <c r="O107" s="409"/>
      <c r="P107" s="409"/>
      <c r="Q107" s="409"/>
      <c r="R107" s="9"/>
      <c r="S107" s="9"/>
      <c r="T107" s="9"/>
      <c r="U107" s="9"/>
    </row>
    <row r="108" spans="1:21" s="208" customFormat="1" x14ac:dyDescent="0.2">
      <c r="A108" s="207"/>
      <c r="B108" s="87"/>
      <c r="C108" s="3"/>
      <c r="D108" s="88"/>
      <c r="E108" s="84"/>
      <c r="F108" s="3"/>
      <c r="G108" s="3"/>
      <c r="H108" s="3"/>
      <c r="I108" s="3"/>
      <c r="J108" s="33"/>
      <c r="K108" s="33"/>
      <c r="L108" s="33"/>
      <c r="M108" s="409"/>
      <c r="N108" s="409"/>
      <c r="O108" s="409"/>
      <c r="P108" s="409"/>
      <c r="Q108" s="409"/>
      <c r="R108" s="9"/>
      <c r="S108" s="9"/>
      <c r="T108" s="9"/>
      <c r="U108" s="9"/>
    </row>
    <row r="109" spans="1:21" s="208" customFormat="1" x14ac:dyDescent="0.2">
      <c r="A109" s="207"/>
      <c r="B109" s="87"/>
      <c r="C109" s="3"/>
      <c r="D109" s="88"/>
      <c r="E109" s="84"/>
      <c r="F109" s="3"/>
      <c r="G109" s="3"/>
      <c r="H109" s="3"/>
      <c r="I109" s="3"/>
      <c r="J109" s="33"/>
      <c r="K109" s="33"/>
      <c r="L109" s="33"/>
      <c r="M109" s="409"/>
      <c r="N109" s="409"/>
      <c r="O109" s="409"/>
      <c r="P109" s="409"/>
      <c r="Q109" s="409"/>
      <c r="R109" s="9"/>
      <c r="S109" s="9"/>
      <c r="T109" s="9"/>
      <c r="U109" s="9"/>
    </row>
    <row r="110" spans="1:21" s="208" customFormat="1" x14ac:dyDescent="0.2">
      <c r="A110" s="207"/>
      <c r="B110" s="87"/>
      <c r="C110" s="3"/>
      <c r="D110" s="88"/>
      <c r="E110" s="84"/>
      <c r="F110" s="3"/>
      <c r="G110" s="3"/>
      <c r="H110" s="3"/>
      <c r="I110" s="3"/>
      <c r="J110" s="33"/>
      <c r="K110" s="33"/>
      <c r="L110" s="33"/>
      <c r="M110" s="409"/>
      <c r="N110" s="409"/>
      <c r="O110" s="409"/>
      <c r="P110" s="409"/>
      <c r="Q110" s="409"/>
      <c r="R110" s="9"/>
      <c r="S110" s="9"/>
      <c r="T110" s="9"/>
      <c r="U110" s="9"/>
    </row>
    <row r="111" spans="1:21" s="208" customFormat="1" x14ac:dyDescent="0.2">
      <c r="A111" s="207"/>
      <c r="B111" s="48"/>
      <c r="C111" s="33"/>
      <c r="D111" s="89"/>
      <c r="E111" s="90"/>
      <c r="F111" s="33"/>
      <c r="G111" s="33"/>
      <c r="H111" s="33"/>
      <c r="I111" s="33"/>
      <c r="J111" s="33"/>
      <c r="K111" s="33"/>
      <c r="L111" s="33"/>
      <c r="M111" s="409"/>
      <c r="N111" s="409"/>
      <c r="O111" s="409"/>
      <c r="P111" s="409"/>
      <c r="Q111" s="409"/>
      <c r="R111" s="9"/>
      <c r="S111" s="9"/>
      <c r="T111" s="9"/>
      <c r="U111" s="9"/>
    </row>
    <row r="112" spans="1:21" s="208" customFormat="1" x14ac:dyDescent="0.2">
      <c r="A112" s="207"/>
      <c r="B112" s="48"/>
      <c r="C112" s="33"/>
      <c r="D112" s="89"/>
      <c r="E112" s="90"/>
      <c r="F112" s="33"/>
      <c r="G112" s="33"/>
      <c r="H112" s="33"/>
      <c r="I112" s="33"/>
      <c r="J112" s="33"/>
      <c r="K112" s="33"/>
      <c r="L112" s="33"/>
      <c r="M112" s="409"/>
      <c r="N112" s="409"/>
      <c r="O112" s="409"/>
      <c r="P112" s="409"/>
      <c r="Q112" s="409"/>
      <c r="R112" s="9"/>
      <c r="S112" s="9"/>
      <c r="T112" s="9"/>
      <c r="U112" s="9"/>
    </row>
    <row r="113" spans="1:21" s="208" customFormat="1" x14ac:dyDescent="0.2">
      <c r="A113" s="207"/>
      <c r="B113" s="48"/>
      <c r="C113" s="33"/>
      <c r="D113" s="89"/>
      <c r="E113" s="90"/>
      <c r="F113" s="33"/>
      <c r="G113" s="33"/>
      <c r="H113" s="33"/>
      <c r="I113" s="33"/>
      <c r="J113" s="33"/>
      <c r="K113" s="33"/>
      <c r="L113" s="33"/>
      <c r="M113" s="409"/>
      <c r="N113" s="409"/>
      <c r="O113" s="409"/>
      <c r="P113" s="409"/>
      <c r="Q113" s="409"/>
      <c r="R113" s="9"/>
      <c r="S113" s="9"/>
      <c r="T113" s="9"/>
      <c r="U113" s="9"/>
    </row>
    <row r="114" spans="1:21" s="208" customFormat="1" x14ac:dyDescent="0.2">
      <c r="A114" s="207"/>
      <c r="B114" s="48"/>
      <c r="C114" s="33"/>
      <c r="D114" s="89"/>
      <c r="E114" s="90"/>
      <c r="F114" s="33"/>
      <c r="G114" s="33"/>
      <c r="H114" s="33"/>
      <c r="I114" s="33"/>
      <c r="J114" s="33"/>
      <c r="K114" s="33"/>
      <c r="L114" s="33"/>
      <c r="M114" s="409"/>
      <c r="N114" s="409"/>
      <c r="O114" s="409"/>
      <c r="P114" s="409"/>
      <c r="Q114" s="409"/>
      <c r="R114" s="9"/>
      <c r="S114" s="9"/>
      <c r="T114" s="9"/>
      <c r="U114" s="9"/>
    </row>
    <row r="115" spans="1:21" s="208" customFormat="1" x14ac:dyDescent="0.2">
      <c r="A115" s="207"/>
      <c r="B115" s="48"/>
      <c r="C115" s="33"/>
      <c r="D115" s="89"/>
      <c r="E115" s="90"/>
      <c r="F115" s="33"/>
      <c r="G115" s="33"/>
      <c r="H115" s="33"/>
      <c r="I115" s="33"/>
      <c r="J115" s="33"/>
      <c r="K115" s="33"/>
      <c r="L115" s="33"/>
      <c r="M115" s="409"/>
      <c r="N115" s="409"/>
      <c r="O115" s="409"/>
      <c r="P115" s="409"/>
      <c r="Q115" s="409"/>
      <c r="R115" s="9"/>
      <c r="S115" s="9"/>
      <c r="T115" s="9"/>
      <c r="U115" s="9"/>
    </row>
    <row r="116" spans="1:21" s="208" customFormat="1" x14ac:dyDescent="0.2">
      <c r="A116" s="207"/>
      <c r="B116" s="48"/>
      <c r="C116" s="33"/>
      <c r="D116" s="89"/>
      <c r="E116" s="90"/>
      <c r="F116" s="33"/>
      <c r="G116" s="33"/>
      <c r="H116" s="33"/>
      <c r="I116" s="33"/>
      <c r="J116" s="33"/>
      <c r="K116" s="33"/>
      <c r="L116" s="33"/>
      <c r="M116" s="409"/>
      <c r="N116" s="409"/>
      <c r="O116" s="409"/>
      <c r="P116" s="409"/>
      <c r="Q116" s="409"/>
      <c r="R116" s="9"/>
      <c r="S116" s="9"/>
      <c r="T116" s="9"/>
      <c r="U116" s="9"/>
    </row>
    <row r="117" spans="1:21" s="208" customFormat="1" x14ac:dyDescent="0.2">
      <c r="A117" s="207"/>
      <c r="B117" s="48"/>
      <c r="C117" s="33"/>
      <c r="D117" s="89"/>
      <c r="E117" s="90"/>
      <c r="F117" s="33"/>
      <c r="G117" s="33"/>
      <c r="H117" s="33"/>
      <c r="I117" s="33"/>
      <c r="J117" s="33"/>
      <c r="K117" s="33"/>
      <c r="L117" s="33"/>
      <c r="M117" s="409"/>
      <c r="N117" s="409"/>
      <c r="O117" s="409"/>
      <c r="P117" s="409"/>
      <c r="Q117" s="409"/>
      <c r="R117" s="9"/>
      <c r="S117" s="9"/>
      <c r="T117" s="9"/>
      <c r="U117" s="9"/>
    </row>
    <row r="118" spans="1:21" s="208" customFormat="1" x14ac:dyDescent="0.2">
      <c r="A118" s="207"/>
      <c r="B118" s="48"/>
      <c r="C118" s="33"/>
      <c r="D118" s="89"/>
      <c r="E118" s="90"/>
      <c r="F118" s="33"/>
      <c r="G118" s="33"/>
      <c r="H118" s="33"/>
      <c r="I118" s="33"/>
      <c r="J118" s="33"/>
      <c r="K118" s="33"/>
      <c r="L118" s="33"/>
      <c r="M118" s="409"/>
      <c r="N118" s="409"/>
      <c r="O118" s="409"/>
      <c r="P118" s="409"/>
      <c r="Q118" s="409"/>
      <c r="R118" s="9"/>
      <c r="S118" s="9"/>
      <c r="T118" s="9"/>
      <c r="U118" s="9"/>
    </row>
    <row r="119" spans="1:21" s="208" customFormat="1" x14ac:dyDescent="0.2">
      <c r="A119" s="207"/>
      <c r="B119" s="48"/>
      <c r="C119" s="33"/>
      <c r="D119" s="89"/>
      <c r="E119" s="90"/>
      <c r="F119" s="33"/>
      <c r="G119" s="33"/>
      <c r="H119" s="33"/>
      <c r="I119" s="33"/>
      <c r="J119" s="33"/>
      <c r="K119" s="33"/>
      <c r="L119" s="33"/>
      <c r="M119" s="409"/>
      <c r="N119" s="409"/>
      <c r="O119" s="409"/>
      <c r="P119" s="409"/>
      <c r="Q119" s="409"/>
      <c r="R119" s="9"/>
      <c r="S119" s="9"/>
      <c r="T119" s="9"/>
      <c r="U119" s="9"/>
    </row>
    <row r="120" spans="1:21" s="208" customFormat="1" x14ac:dyDescent="0.2">
      <c r="A120" s="207"/>
      <c r="B120" s="48"/>
      <c r="C120" s="33"/>
      <c r="D120" s="89"/>
      <c r="E120" s="90"/>
      <c r="F120" s="33"/>
      <c r="G120" s="33"/>
      <c r="H120" s="33"/>
      <c r="I120" s="33"/>
      <c r="J120" s="33"/>
      <c r="K120" s="33"/>
      <c r="L120" s="33"/>
      <c r="M120" s="409"/>
      <c r="N120" s="409"/>
      <c r="O120" s="409"/>
      <c r="P120" s="409"/>
      <c r="Q120" s="409"/>
      <c r="R120" s="9"/>
      <c r="S120" s="9"/>
      <c r="T120" s="9"/>
      <c r="U120" s="9"/>
    </row>
    <row r="121" spans="1:21" s="208" customFormat="1" x14ac:dyDescent="0.2">
      <c r="A121" s="207"/>
      <c r="B121" s="48"/>
      <c r="C121" s="33"/>
      <c r="D121" s="89"/>
      <c r="E121" s="90"/>
      <c r="F121" s="33"/>
      <c r="G121" s="33"/>
      <c r="H121" s="33"/>
      <c r="I121" s="33"/>
      <c r="J121" s="33"/>
      <c r="K121" s="33"/>
      <c r="L121" s="33"/>
      <c r="M121" s="409"/>
      <c r="N121" s="409"/>
      <c r="O121" s="409"/>
      <c r="P121" s="409"/>
      <c r="Q121" s="409"/>
      <c r="R121" s="9"/>
      <c r="S121" s="9"/>
      <c r="T121" s="9"/>
      <c r="U121" s="9"/>
    </row>
    <row r="122" spans="1:21" s="208" customFormat="1" x14ac:dyDescent="0.2">
      <c r="A122" s="207"/>
      <c r="B122" s="48"/>
      <c r="C122" s="33"/>
      <c r="D122" s="89"/>
      <c r="E122" s="90"/>
      <c r="F122" s="33"/>
      <c r="G122" s="33"/>
      <c r="H122" s="33"/>
      <c r="I122" s="33"/>
      <c r="J122" s="33"/>
      <c r="K122" s="33"/>
      <c r="L122" s="33"/>
      <c r="M122" s="409"/>
      <c r="N122" s="409"/>
      <c r="O122" s="409"/>
      <c r="P122" s="409"/>
      <c r="Q122" s="409"/>
      <c r="R122" s="9"/>
      <c r="S122" s="9"/>
      <c r="T122" s="9"/>
      <c r="U122" s="9"/>
    </row>
    <row r="123" spans="1:21" s="208" customFormat="1" x14ac:dyDescent="0.2">
      <c r="A123" s="207"/>
      <c r="B123" s="48"/>
      <c r="C123" s="33"/>
      <c r="D123" s="89"/>
      <c r="E123" s="90"/>
      <c r="F123" s="33"/>
      <c r="G123" s="33"/>
      <c r="H123" s="33"/>
      <c r="I123" s="33"/>
      <c r="J123" s="33"/>
      <c r="K123" s="33"/>
      <c r="L123" s="33"/>
      <c r="M123" s="409"/>
      <c r="N123" s="409"/>
      <c r="O123" s="409"/>
      <c r="P123" s="409"/>
      <c r="Q123" s="409"/>
      <c r="R123" s="9"/>
      <c r="S123" s="9"/>
      <c r="T123" s="9"/>
      <c r="U123" s="9"/>
    </row>
    <row r="124" spans="1:21" s="208" customFormat="1" x14ac:dyDescent="0.2">
      <c r="A124" s="207"/>
      <c r="B124" s="48"/>
      <c r="C124" s="33"/>
      <c r="D124" s="89"/>
      <c r="E124" s="90"/>
      <c r="F124" s="33"/>
      <c r="G124" s="33"/>
      <c r="H124" s="33"/>
      <c r="I124" s="33"/>
      <c r="J124" s="33"/>
      <c r="K124" s="33"/>
      <c r="L124" s="33"/>
      <c r="M124" s="409"/>
      <c r="N124" s="409"/>
      <c r="O124" s="409"/>
      <c r="P124" s="409"/>
      <c r="Q124" s="409"/>
      <c r="R124" s="9"/>
      <c r="S124" s="9"/>
      <c r="T124" s="9"/>
      <c r="U124" s="9"/>
    </row>
    <row r="125" spans="1:21" s="208" customFormat="1" x14ac:dyDescent="0.2">
      <c r="A125" s="207"/>
      <c r="B125" s="33"/>
      <c r="C125" s="33"/>
      <c r="D125" s="89"/>
      <c r="E125" s="90"/>
      <c r="F125" s="33"/>
      <c r="G125" s="33"/>
      <c r="H125" s="33"/>
      <c r="I125" s="33"/>
      <c r="J125" s="33"/>
      <c r="K125" s="33"/>
      <c r="L125" s="33"/>
      <c r="M125" s="409"/>
      <c r="N125" s="409"/>
      <c r="O125" s="409"/>
      <c r="P125" s="409"/>
      <c r="Q125" s="409"/>
      <c r="R125" s="9"/>
      <c r="S125" s="9"/>
      <c r="T125" s="9"/>
      <c r="U125" s="9"/>
    </row>
    <row r="126" spans="1:21" s="208" customFormat="1" x14ac:dyDescent="0.2">
      <c r="A126" s="207"/>
      <c r="B126" s="33"/>
      <c r="C126" s="33"/>
      <c r="D126" s="89"/>
      <c r="E126" s="90"/>
      <c r="F126" s="33"/>
      <c r="G126" s="33"/>
      <c r="H126" s="33"/>
      <c r="I126" s="33"/>
      <c r="J126" s="33"/>
      <c r="K126" s="33"/>
      <c r="L126" s="33"/>
      <c r="M126" s="409"/>
      <c r="N126" s="409"/>
      <c r="O126" s="409"/>
      <c r="P126" s="409"/>
      <c r="Q126" s="409"/>
      <c r="R126" s="9"/>
      <c r="S126" s="9"/>
      <c r="T126" s="9"/>
      <c r="U126" s="9"/>
    </row>
    <row r="127" spans="1:21" s="208" customFormat="1" x14ac:dyDescent="0.2">
      <c r="A127" s="207"/>
      <c r="B127" s="33"/>
      <c r="C127" s="33"/>
      <c r="D127" s="89"/>
      <c r="E127" s="90"/>
      <c r="F127" s="33"/>
      <c r="G127" s="33"/>
      <c r="H127" s="33"/>
      <c r="I127" s="33"/>
      <c r="J127" s="33"/>
      <c r="K127" s="33"/>
      <c r="L127" s="33"/>
      <c r="M127" s="409"/>
      <c r="N127" s="409"/>
      <c r="O127" s="409"/>
      <c r="P127" s="409"/>
      <c r="Q127" s="409"/>
      <c r="R127" s="9"/>
      <c r="S127" s="9"/>
      <c r="T127" s="9"/>
      <c r="U127" s="9"/>
    </row>
    <row r="128" spans="1:21" s="208" customFormat="1" x14ac:dyDescent="0.2">
      <c r="A128" s="207"/>
      <c r="B128" s="33"/>
      <c r="C128" s="33"/>
      <c r="D128" s="89"/>
      <c r="E128" s="90"/>
      <c r="F128" s="33"/>
      <c r="G128" s="33"/>
      <c r="H128" s="33"/>
      <c r="I128" s="33"/>
      <c r="J128" s="33"/>
      <c r="K128" s="33"/>
      <c r="L128" s="33"/>
      <c r="M128" s="409"/>
      <c r="N128" s="409"/>
      <c r="O128" s="409"/>
      <c r="P128" s="409"/>
      <c r="Q128" s="409"/>
      <c r="R128" s="9"/>
      <c r="S128" s="9"/>
      <c r="T128" s="9"/>
      <c r="U128" s="9"/>
    </row>
    <row r="129" spans="1:26" s="208" customFormat="1" x14ac:dyDescent="0.2">
      <c r="A129" s="207"/>
      <c r="B129" s="33"/>
      <c r="C129" s="33"/>
      <c r="D129" s="89"/>
      <c r="E129" s="90"/>
      <c r="F129" s="33"/>
      <c r="G129" s="33"/>
      <c r="H129" s="33"/>
      <c r="I129" s="33"/>
      <c r="J129" s="33"/>
      <c r="K129" s="33"/>
      <c r="L129" s="33"/>
      <c r="M129" s="5"/>
      <c r="N129" s="5"/>
      <c r="O129" s="5"/>
      <c r="P129" s="5"/>
      <c r="Q129" s="5"/>
      <c r="R129" s="9"/>
      <c r="S129" s="9"/>
      <c r="T129" s="9"/>
      <c r="U129" s="9"/>
    </row>
    <row r="130" spans="1:26" s="208" customFormat="1" x14ac:dyDescent="0.2">
      <c r="A130" s="207"/>
      <c r="B130" s="33"/>
      <c r="C130" s="33"/>
      <c r="D130" s="89"/>
      <c r="E130" s="90"/>
      <c r="F130" s="33"/>
      <c r="G130" s="33"/>
      <c r="H130" s="33"/>
      <c r="I130" s="33"/>
      <c r="J130" s="33"/>
      <c r="K130" s="33"/>
      <c r="L130" s="33"/>
      <c r="M130" s="5"/>
      <c r="N130" s="5"/>
      <c r="O130" s="5"/>
      <c r="P130" s="5"/>
      <c r="Q130" s="5"/>
      <c r="R130" s="9"/>
      <c r="S130" s="9"/>
      <c r="T130" s="9"/>
      <c r="U130" s="9"/>
    </row>
    <row r="131" spans="1:26" s="208" customFormat="1" x14ac:dyDescent="0.2">
      <c r="A131" s="207"/>
      <c r="B131" s="33"/>
      <c r="C131" s="33"/>
      <c r="D131" s="89"/>
      <c r="E131" s="90"/>
      <c r="F131" s="33"/>
      <c r="G131" s="33"/>
      <c r="H131" s="33"/>
      <c r="I131" s="33"/>
      <c r="J131" s="33"/>
      <c r="K131" s="33"/>
      <c r="L131" s="33"/>
      <c r="M131" s="5"/>
      <c r="N131" s="5"/>
      <c r="O131" s="5"/>
      <c r="P131" s="5"/>
      <c r="Q131" s="5"/>
      <c r="R131" s="9"/>
      <c r="S131" s="9"/>
      <c r="T131" s="9"/>
      <c r="U131" s="9"/>
    </row>
    <row r="132" spans="1:26" s="209" customFormat="1" x14ac:dyDescent="0.2">
      <c r="A132" s="54"/>
      <c r="B132" s="33"/>
      <c r="C132" s="33"/>
      <c r="D132" s="89"/>
      <c r="E132" s="90"/>
      <c r="F132" s="33"/>
      <c r="G132" s="33"/>
      <c r="H132" s="33"/>
      <c r="I132" s="33"/>
      <c r="J132" s="33"/>
      <c r="K132" s="33"/>
      <c r="L132" s="33"/>
      <c r="M132" s="5"/>
      <c r="N132" s="5"/>
      <c r="O132" s="5"/>
      <c r="P132" s="5"/>
      <c r="Q132" s="5"/>
      <c r="R132" s="9"/>
      <c r="S132" s="9"/>
      <c r="T132" s="9"/>
      <c r="U132" s="9"/>
      <c r="V132" s="226"/>
      <c r="W132" s="226"/>
      <c r="X132" s="226"/>
      <c r="Y132" s="226"/>
      <c r="Z132" s="226"/>
    </row>
    <row r="133" spans="1:26" s="209" customFormat="1" x14ac:dyDescent="0.2">
      <c r="A133" s="54"/>
      <c r="B133" s="33"/>
      <c r="C133" s="33"/>
      <c r="D133" s="89"/>
      <c r="E133" s="90"/>
      <c r="F133" s="33"/>
      <c r="G133" s="33"/>
      <c r="H133" s="33"/>
      <c r="I133" s="33"/>
      <c r="J133" s="33"/>
      <c r="K133" s="33"/>
      <c r="L133" s="33"/>
      <c r="M133" s="5"/>
      <c r="N133" s="5"/>
      <c r="O133" s="5"/>
      <c r="P133" s="5"/>
      <c r="Q133" s="5"/>
      <c r="R133" s="9"/>
      <c r="S133" s="9"/>
      <c r="T133" s="9"/>
      <c r="U133" s="9"/>
      <c r="V133" s="226"/>
      <c r="W133" s="226"/>
      <c r="X133" s="226"/>
      <c r="Y133" s="226"/>
      <c r="Z133" s="226"/>
    </row>
    <row r="134" spans="1:26" s="209" customFormat="1" x14ac:dyDescent="0.2">
      <c r="A134" s="5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5"/>
      <c r="N134" s="5"/>
      <c r="O134" s="5"/>
      <c r="P134" s="5"/>
      <c r="Q134" s="5"/>
      <c r="R134" s="9"/>
      <c r="S134" s="9"/>
      <c r="T134" s="9"/>
      <c r="U134" s="9"/>
      <c r="V134" s="226"/>
      <c r="W134" s="226"/>
      <c r="X134" s="226"/>
      <c r="Y134" s="226"/>
      <c r="Z134" s="226"/>
    </row>
    <row r="135" spans="1:26" s="209" customFormat="1" x14ac:dyDescent="0.2">
      <c r="A135" s="5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"/>
      <c r="N135" s="5"/>
      <c r="O135" s="5"/>
      <c r="P135" s="5"/>
      <c r="Q135" s="5"/>
      <c r="R135" s="9"/>
      <c r="S135" s="9"/>
      <c r="T135" s="9"/>
      <c r="U135" s="9"/>
      <c r="V135" s="226"/>
      <c r="W135" s="226"/>
      <c r="X135" s="226"/>
      <c r="Y135" s="226"/>
      <c r="Z135" s="226"/>
    </row>
    <row r="136" spans="1:26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"/>
      <c r="N136" s="5"/>
      <c r="O136" s="5"/>
      <c r="P136" s="5"/>
      <c r="Q136" s="5"/>
      <c r="R136" s="9"/>
      <c r="S136" s="9"/>
      <c r="T136" s="9"/>
      <c r="U136" s="9"/>
      <c r="V136" s="226"/>
      <c r="W136" s="226"/>
      <c r="X136" s="226"/>
      <c r="Y136" s="226"/>
      <c r="Z136" s="226"/>
    </row>
    <row r="137" spans="1:26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"/>
      <c r="N137" s="5"/>
      <c r="O137" s="5"/>
      <c r="P137" s="5"/>
      <c r="Q137" s="5"/>
      <c r="R137" s="9"/>
      <c r="S137" s="9"/>
      <c r="T137" s="9"/>
      <c r="U137" s="9"/>
      <c r="V137" s="226"/>
      <c r="W137" s="226"/>
      <c r="X137" s="226"/>
      <c r="Y137" s="226"/>
      <c r="Z137" s="226"/>
    </row>
    <row r="138" spans="1:26" s="103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"/>
      <c r="N138" s="5"/>
      <c r="O138" s="5"/>
      <c r="P138" s="5"/>
      <c r="Q138" s="5"/>
      <c r="R138" s="9"/>
      <c r="S138" s="9"/>
      <c r="T138" s="9"/>
      <c r="U138" s="9"/>
      <c r="V138" s="226"/>
      <c r="W138" s="226"/>
      <c r="X138" s="226"/>
      <c r="Y138" s="226"/>
      <c r="Z138" s="226"/>
    </row>
    <row r="139" spans="1:26" s="103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"/>
      <c r="N139" s="5"/>
      <c r="O139" s="5"/>
      <c r="P139" s="5"/>
      <c r="Q139" s="5"/>
      <c r="R139" s="9"/>
      <c r="S139" s="9"/>
      <c r="T139" s="9"/>
      <c r="U139" s="9"/>
      <c r="V139" s="226"/>
      <c r="W139" s="226"/>
      <c r="X139" s="226"/>
      <c r="Y139" s="226"/>
      <c r="Z139" s="226"/>
    </row>
    <row r="140" spans="1:26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"/>
      <c r="N140" s="5"/>
      <c r="O140" s="5"/>
      <c r="P140" s="5"/>
      <c r="Q140" s="5"/>
      <c r="R140" s="9"/>
      <c r="S140" s="9"/>
      <c r="T140" s="9"/>
      <c r="U140" s="9"/>
      <c r="V140" s="226"/>
      <c r="W140" s="226"/>
      <c r="X140" s="226"/>
      <c r="Y140" s="226"/>
      <c r="Z140" s="226"/>
    </row>
    <row r="141" spans="1:26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"/>
      <c r="N141" s="5"/>
      <c r="O141" s="5"/>
      <c r="P141" s="5"/>
      <c r="Q141" s="5"/>
      <c r="R141" s="9"/>
      <c r="S141" s="9"/>
      <c r="T141" s="9"/>
      <c r="U141" s="9"/>
      <c r="V141" s="226"/>
      <c r="W141" s="226"/>
      <c r="X141" s="226"/>
      <c r="Y141" s="226"/>
      <c r="Z141" s="226"/>
    </row>
    <row r="142" spans="1:26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T142" s="9"/>
      <c r="U142" s="9"/>
      <c r="V142" s="226"/>
      <c r="W142" s="226"/>
      <c r="X142" s="226"/>
      <c r="Y142" s="226"/>
      <c r="Z142" s="226"/>
    </row>
    <row r="143" spans="1:26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T143" s="9"/>
      <c r="U143" s="9"/>
      <c r="V143" s="226"/>
      <c r="W143" s="226"/>
      <c r="X143" s="226"/>
      <c r="Y143" s="226"/>
      <c r="Z143" s="226"/>
    </row>
    <row r="144" spans="1:26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T144" s="9"/>
      <c r="U144" s="9"/>
      <c r="V144" s="226"/>
      <c r="W144" s="226"/>
      <c r="X144" s="226"/>
      <c r="Y144" s="226"/>
      <c r="Z144" s="226"/>
    </row>
    <row r="145" spans="1:26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T145" s="9"/>
      <c r="U145" s="9"/>
      <c r="V145" s="226"/>
      <c r="W145" s="226"/>
      <c r="X145" s="226"/>
      <c r="Y145" s="226"/>
      <c r="Z145" s="226"/>
    </row>
    <row r="146" spans="1:26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T146" s="9"/>
      <c r="U146" s="9"/>
      <c r="V146" s="226"/>
      <c r="W146" s="226"/>
      <c r="X146" s="226"/>
      <c r="Y146" s="226"/>
      <c r="Z146" s="226"/>
    </row>
    <row r="147" spans="1:26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T147" s="9"/>
      <c r="U147" s="9"/>
      <c r="V147" s="226"/>
      <c r="W147" s="226"/>
      <c r="X147" s="226"/>
      <c r="Y147" s="226"/>
      <c r="Z147" s="226"/>
    </row>
    <row r="148" spans="1:26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T148" s="9"/>
      <c r="U148" s="9"/>
      <c r="V148" s="226"/>
      <c r="W148" s="226"/>
      <c r="X148" s="226"/>
      <c r="Y148" s="226"/>
      <c r="Z148" s="226"/>
    </row>
    <row r="149" spans="1:26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T149" s="9"/>
      <c r="U149" s="9"/>
      <c r="V149" s="226"/>
      <c r="W149" s="226"/>
      <c r="X149" s="226"/>
      <c r="Y149" s="226"/>
      <c r="Z149" s="226"/>
    </row>
    <row r="150" spans="1:26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T150" s="9"/>
      <c r="U150" s="9"/>
      <c r="V150" s="226"/>
      <c r="W150" s="226"/>
      <c r="X150" s="226"/>
      <c r="Y150" s="226"/>
      <c r="Z150" s="226"/>
    </row>
    <row r="151" spans="1:26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T151" s="9"/>
      <c r="U151" s="9"/>
      <c r="V151" s="226"/>
      <c r="W151" s="226"/>
      <c r="X151" s="226"/>
      <c r="Y151" s="226"/>
      <c r="Z151" s="226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3.140625" style="34" customWidth="1"/>
    <col min="10" max="11" width="10.85546875" style="34" customWidth="1"/>
    <col min="12" max="12" width="2" style="34" customWidth="1"/>
    <col min="13" max="17" width="11.42578125" style="5"/>
    <col min="18" max="18" width="11.42578125" style="103"/>
    <col min="19" max="22" width="11.42578125" style="9"/>
    <col min="23" max="16384" width="11.42578125" style="104"/>
  </cols>
  <sheetData>
    <row r="1" spans="1:1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03"/>
      <c r="N1" s="33" t="s">
        <v>103</v>
      </c>
      <c r="O1" s="33"/>
      <c r="P1" s="33"/>
    </row>
    <row r="2" spans="1:1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105"/>
      <c r="O2" s="107"/>
      <c r="P2" s="107"/>
    </row>
    <row r="3" spans="1:1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5"/>
      <c r="O3" s="107"/>
      <c r="P3" s="107"/>
    </row>
    <row r="4" spans="1:1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5"/>
      <c r="O4" s="107"/>
      <c r="P4" s="107"/>
    </row>
    <row r="5" spans="1:1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5"/>
      <c r="O5" s="107"/>
      <c r="P5" s="107"/>
    </row>
    <row r="6" spans="1:1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5"/>
      <c r="O6" s="107"/>
      <c r="P6" s="107"/>
      <c r="R6" s="9"/>
    </row>
    <row r="7" spans="1:1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105">
        <f>'[7]BD construcción trimestral'!N187</f>
        <v>791000</v>
      </c>
      <c r="O7" s="89">
        <v>41426</v>
      </c>
      <c r="P7" s="105">
        <f t="shared" ref="P7:P32" si="0">+N7/1000</f>
        <v>791</v>
      </c>
      <c r="R7" s="9"/>
    </row>
    <row r="8" spans="1:1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105">
        <f>'[7]BD construcción trimestral'!N188</f>
        <v>906154</v>
      </c>
      <c r="O8" s="414">
        <v>41518</v>
      </c>
      <c r="P8" s="105">
        <f t="shared" si="0"/>
        <v>906.154</v>
      </c>
      <c r="R8" s="9"/>
    </row>
    <row r="9" spans="1:18" x14ac:dyDescent="0.2">
      <c r="A9" s="35"/>
      <c r="B9" s="36"/>
      <c r="C9" s="384" t="s">
        <v>129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105">
        <f>'[7]BD construcción trimestral'!N189</f>
        <v>772885</v>
      </c>
      <c r="O9" s="89">
        <v>41609</v>
      </c>
      <c r="P9" s="105">
        <f t="shared" si="0"/>
        <v>772.88499999999999</v>
      </c>
      <c r="R9" s="9"/>
    </row>
    <row r="10" spans="1:18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105">
        <f>'[7]BD construcción trimestral'!N190</f>
        <v>860823</v>
      </c>
      <c r="O10" s="414">
        <v>41699</v>
      </c>
      <c r="P10" s="105">
        <f t="shared" si="0"/>
        <v>860.82299999999998</v>
      </c>
      <c r="R10" s="9"/>
    </row>
    <row r="11" spans="1:18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105">
        <f>'[7]BD construcción trimestral'!N191</f>
        <v>800260</v>
      </c>
      <c r="O11" s="414">
        <v>41791</v>
      </c>
      <c r="P11" s="105">
        <f t="shared" si="0"/>
        <v>800.26</v>
      </c>
      <c r="R11" s="9"/>
    </row>
    <row r="12" spans="1:18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105">
        <f>'[7]BD construcción trimestral'!N192</f>
        <v>822252</v>
      </c>
      <c r="O12" s="89">
        <v>41883</v>
      </c>
      <c r="P12" s="105">
        <f t="shared" si="0"/>
        <v>822.25199999999995</v>
      </c>
      <c r="R12" s="9"/>
    </row>
    <row r="13" spans="1:18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103"/>
      <c r="N13" s="105">
        <f>'[7]BD construcción trimestral'!N193</f>
        <v>748069</v>
      </c>
      <c r="O13" s="414">
        <v>41974</v>
      </c>
      <c r="P13" s="105">
        <f t="shared" si="0"/>
        <v>748.06899999999996</v>
      </c>
      <c r="R13" s="9"/>
    </row>
    <row r="14" spans="1:18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105">
        <f>'[7]BD construcción trimestral'!N194</f>
        <v>855071</v>
      </c>
      <c r="O14" s="414">
        <v>42064</v>
      </c>
      <c r="P14" s="105">
        <f t="shared" si="0"/>
        <v>855.07100000000003</v>
      </c>
      <c r="R14" s="9"/>
    </row>
    <row r="15" spans="1:18" x14ac:dyDescent="0.2">
      <c r="A15" s="35"/>
      <c r="B15" s="7" t="s">
        <v>8</v>
      </c>
      <c r="C15" s="245">
        <v>552.86300000000006</v>
      </c>
      <c r="D15" s="245">
        <v>543.77200000000005</v>
      </c>
      <c r="E15" s="245">
        <v>416.73500000000001</v>
      </c>
      <c r="F15" s="245">
        <v>532.92899999999997</v>
      </c>
      <c r="G15" s="245">
        <v>939.09299999999996</v>
      </c>
      <c r="H15" s="306">
        <v>706.24400000000003</v>
      </c>
      <c r="I15" s="334">
        <v>-24.795094841511968</v>
      </c>
      <c r="J15" s="334">
        <v>75.204905158488032</v>
      </c>
      <c r="K15" s="334">
        <v>76.213529381962701</v>
      </c>
      <c r="L15" s="38"/>
      <c r="M15" s="224">
        <f>IF(H15&lt;&gt;"",1,0)</f>
        <v>1</v>
      </c>
      <c r="N15" s="105">
        <f>'[7]BD construcción trimestral'!N195</f>
        <v>843060</v>
      </c>
      <c r="O15" s="89">
        <v>42156</v>
      </c>
      <c r="P15" s="105">
        <f t="shared" si="0"/>
        <v>843.06</v>
      </c>
      <c r="R15" s="9"/>
    </row>
    <row r="16" spans="1:18" x14ac:dyDescent="0.2">
      <c r="A16" s="35"/>
      <c r="B16" s="7" t="s">
        <v>9</v>
      </c>
      <c r="C16" s="245">
        <v>543.46900000000005</v>
      </c>
      <c r="D16" s="245">
        <v>462.70100000000002</v>
      </c>
      <c r="E16" s="245">
        <v>462.70100000000002</v>
      </c>
      <c r="F16" s="245">
        <v>552.19399999999996</v>
      </c>
      <c r="G16" s="245">
        <v>665.59299999999996</v>
      </c>
      <c r="H16" s="282">
        <v>811.10699999999997</v>
      </c>
      <c r="I16" s="283">
        <v>21.862309249045598</v>
      </c>
      <c r="J16" s="283">
        <v>121.86230924904559</v>
      </c>
      <c r="K16" s="283">
        <v>20.536079711116017</v>
      </c>
      <c r="L16" s="38"/>
      <c r="M16" s="224">
        <v>1</v>
      </c>
      <c r="N16" s="105">
        <f>'[7]BD construcción trimestral'!N196</f>
        <v>674946</v>
      </c>
      <c r="O16" s="414">
        <v>42248</v>
      </c>
      <c r="P16" s="105">
        <f t="shared" si="0"/>
        <v>674.94600000000003</v>
      </c>
      <c r="R16" s="9"/>
    </row>
    <row r="17" spans="1:18" x14ac:dyDescent="0.2">
      <c r="A17" s="35"/>
      <c r="B17" s="7" t="s">
        <v>92</v>
      </c>
      <c r="C17" s="245">
        <v>554.14599999999996</v>
      </c>
      <c r="D17" s="245">
        <v>565.59100000000001</v>
      </c>
      <c r="E17" s="245">
        <v>565.59100000000001</v>
      </c>
      <c r="F17" s="245">
        <v>641.79200000000003</v>
      </c>
      <c r="G17" s="245">
        <v>645.73699999999997</v>
      </c>
      <c r="H17" s="245"/>
      <c r="I17" s="52">
        <v>-100</v>
      </c>
      <c r="J17" s="52">
        <v>0</v>
      </c>
      <c r="K17" s="52">
        <v>0.61468513163143168</v>
      </c>
      <c r="L17" s="38"/>
      <c r="M17" s="224">
        <f>IF(H17&lt;&gt;"",1,0)</f>
        <v>0</v>
      </c>
      <c r="N17" s="105">
        <f>'[7]BD construcción trimestral'!N197</f>
        <v>536195</v>
      </c>
      <c r="O17" s="414">
        <v>42339</v>
      </c>
      <c r="P17" s="105">
        <f t="shared" si="0"/>
        <v>536.19500000000005</v>
      </c>
      <c r="R17" s="9"/>
    </row>
    <row r="18" spans="1:18" x14ac:dyDescent="0.2">
      <c r="A18" s="35"/>
      <c r="B18" s="7" t="s">
        <v>10</v>
      </c>
      <c r="C18" s="245">
        <v>565.18700000000001</v>
      </c>
      <c r="D18" s="245">
        <v>504.64600000000002</v>
      </c>
      <c r="E18" s="245">
        <v>504.64600000000002</v>
      </c>
      <c r="F18" s="245">
        <v>666.14700000000005</v>
      </c>
      <c r="G18" s="245">
        <v>570.32000000000005</v>
      </c>
      <c r="H18" s="245"/>
      <c r="I18" s="52">
        <v>-100</v>
      </c>
      <c r="J18" s="52">
        <v>0</v>
      </c>
      <c r="K18" s="52">
        <v>-14.385263312752294</v>
      </c>
      <c r="L18" s="38"/>
      <c r="M18" s="224">
        <f>IF(H18&lt;&gt;"",1,0)</f>
        <v>0</v>
      </c>
      <c r="N18" s="105">
        <f>'[7]BD construcción trimestral'!N198</f>
        <v>820280</v>
      </c>
      <c r="O18" s="89">
        <v>42430</v>
      </c>
      <c r="P18" s="105">
        <f t="shared" si="0"/>
        <v>820.28</v>
      </c>
      <c r="R18" s="9"/>
    </row>
    <row r="19" spans="1:18" x14ac:dyDescent="0.2">
      <c r="A19" s="35"/>
      <c r="B19" s="41" t="s">
        <v>126</v>
      </c>
      <c r="C19" s="214">
        <v>2215.665</v>
      </c>
      <c r="D19" s="214">
        <v>2076.71</v>
      </c>
      <c r="E19" s="214">
        <v>1949.673</v>
      </c>
      <c r="F19" s="214">
        <v>2393.0619999999999</v>
      </c>
      <c r="G19" s="214">
        <v>2820.7429999999999</v>
      </c>
      <c r="H19" s="282">
        <v>1517.3510000000001</v>
      </c>
      <c r="I19" s="196"/>
      <c r="J19" s="197"/>
      <c r="K19" s="197"/>
      <c r="L19" s="38"/>
      <c r="M19" s="103"/>
      <c r="N19" s="105">
        <f>'[7]BD construcción trimestral'!N199</f>
        <v>580942</v>
      </c>
      <c r="O19" s="414">
        <v>42522</v>
      </c>
      <c r="P19" s="105">
        <f t="shared" si="0"/>
        <v>580.94200000000001</v>
      </c>
      <c r="R19" s="9"/>
    </row>
    <row r="20" spans="1:18" x14ac:dyDescent="0.2">
      <c r="A20" s="35"/>
      <c r="B20" s="41" t="s">
        <v>3</v>
      </c>
      <c r="C20" s="60"/>
      <c r="D20" s="60">
        <v>-6.2714805712957507</v>
      </c>
      <c r="E20" s="60">
        <v>-6.1172238781534212</v>
      </c>
      <c r="F20" s="60">
        <v>22.741711045903589</v>
      </c>
      <c r="G20" s="60">
        <v>17.871705789486448</v>
      </c>
      <c r="H20" s="62"/>
      <c r="I20" s="62"/>
      <c r="J20" s="62"/>
      <c r="K20" s="62"/>
      <c r="L20" s="38"/>
      <c r="M20" s="103"/>
      <c r="N20" s="105">
        <f>'[7]BD construcción trimestral'!N200</f>
        <v>697471</v>
      </c>
      <c r="O20" s="414">
        <v>42614</v>
      </c>
      <c r="P20" s="105">
        <f t="shared" si="0"/>
        <v>697.471</v>
      </c>
      <c r="R20" s="9"/>
    </row>
    <row r="21" spans="1:18" x14ac:dyDescent="0.2">
      <c r="A21" s="35"/>
      <c r="B21" s="7"/>
      <c r="C21" s="198"/>
      <c r="D21" s="198"/>
      <c r="E21" s="198"/>
      <c r="F21" s="198"/>
      <c r="G21" s="198"/>
      <c r="H21" s="58"/>
      <c r="I21" s="174"/>
      <c r="J21" s="174"/>
      <c r="K21" s="174"/>
      <c r="L21" s="38"/>
      <c r="M21" s="103"/>
      <c r="N21" s="105">
        <f>'[7]BD construcción trimestral'!N201</f>
        <v>633838</v>
      </c>
      <c r="O21" s="89">
        <v>42705</v>
      </c>
      <c r="P21" s="105">
        <f t="shared" si="0"/>
        <v>633.83799999999997</v>
      </c>
      <c r="R21" s="9"/>
    </row>
    <row r="22" spans="1:18" x14ac:dyDescent="0.2">
      <c r="A22" s="35"/>
      <c r="B22" s="41" t="s">
        <v>4</v>
      </c>
      <c r="C22" s="214">
        <v>1096.3320000000001</v>
      </c>
      <c r="D22" s="214">
        <v>1006.4730000000001</v>
      </c>
      <c r="E22" s="214">
        <v>879.43600000000004</v>
      </c>
      <c r="F22" s="214">
        <v>1085.123</v>
      </c>
      <c r="G22" s="214">
        <v>1604.6859999999999</v>
      </c>
      <c r="H22" s="282">
        <v>1517.3510000000001</v>
      </c>
      <c r="I22" s="283">
        <v>-5.4424977846132983</v>
      </c>
      <c r="J22" s="283">
        <v>94.557502215386705</v>
      </c>
      <c r="K22" s="283">
        <v>47.880562848635577</v>
      </c>
      <c r="L22" s="38"/>
      <c r="M22" s="103"/>
      <c r="N22" s="105">
        <f>'[7]BD construcción trimestral'!N202</f>
        <v>966171</v>
      </c>
      <c r="O22" s="414">
        <v>42795</v>
      </c>
      <c r="P22" s="105">
        <f t="shared" si="0"/>
        <v>966.17100000000005</v>
      </c>
      <c r="R22" s="9"/>
    </row>
    <row r="23" spans="1:18" x14ac:dyDescent="0.2">
      <c r="A23" s="35"/>
      <c r="B23" s="41" t="s">
        <v>3</v>
      </c>
      <c r="C23" s="64"/>
      <c r="D23" s="60">
        <v>-8.1963310384080774</v>
      </c>
      <c r="E23" s="60">
        <v>-12.621997808187601</v>
      </c>
      <c r="F23" s="60">
        <v>23.388512637645032</v>
      </c>
      <c r="G23" s="60">
        <v>47.880562848635577</v>
      </c>
      <c r="H23" s="283">
        <v>-5.4424977846132983</v>
      </c>
      <c r="I23" s="62"/>
      <c r="J23" s="62"/>
      <c r="K23" s="62"/>
      <c r="L23" s="38"/>
      <c r="M23" s="103"/>
      <c r="N23" s="105">
        <f>'[7]BD construcción trimestral'!N203</f>
        <v>741299</v>
      </c>
      <c r="O23" s="414">
        <v>42887</v>
      </c>
      <c r="P23" s="105">
        <f t="shared" si="0"/>
        <v>741.29899999999998</v>
      </c>
      <c r="R23" s="9"/>
    </row>
    <row r="24" spans="1:18" ht="12" customHeight="1" x14ac:dyDescent="0.2">
      <c r="A24" s="35"/>
      <c r="C24" s="198"/>
      <c r="D24" s="198"/>
      <c r="E24" s="198"/>
      <c r="F24" s="198"/>
      <c r="G24" s="198"/>
      <c r="H24" s="58"/>
      <c r="I24" s="174"/>
      <c r="J24" s="174"/>
      <c r="K24" s="174"/>
      <c r="L24" s="38"/>
      <c r="M24" s="103"/>
      <c r="N24" s="105">
        <f>'[7]BD construcción trimestral'!N204</f>
        <v>606507</v>
      </c>
      <c r="O24" s="89">
        <v>42979</v>
      </c>
      <c r="P24" s="105">
        <f t="shared" si="0"/>
        <v>606.50699999999995</v>
      </c>
      <c r="R24" s="228"/>
    </row>
    <row r="25" spans="1:18" ht="12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103"/>
      <c r="N25" s="105">
        <f>'[7]BD construcción trimestral'!N205</f>
        <v>504523</v>
      </c>
      <c r="O25" s="414">
        <v>43070</v>
      </c>
      <c r="P25" s="105">
        <f t="shared" si="0"/>
        <v>504.52300000000002</v>
      </c>
      <c r="R25" s="228"/>
    </row>
    <row r="26" spans="1:18" ht="14.25" customHeight="1" x14ac:dyDescent="0.2">
      <c r="A26" s="35"/>
      <c r="B26" s="199"/>
      <c r="C26" s="385" t="s">
        <v>128</v>
      </c>
      <c r="D26" s="385"/>
      <c r="E26" s="385"/>
      <c r="F26" s="385"/>
      <c r="G26" s="385"/>
      <c r="H26" s="385"/>
      <c r="I26" s="385"/>
      <c r="J26" s="385"/>
      <c r="K26" s="385"/>
      <c r="L26" s="38"/>
      <c r="M26" s="103"/>
      <c r="N26" s="105">
        <f>'[7]BD construcción trimestral'!N206</f>
        <v>552863</v>
      </c>
      <c r="O26" s="414">
        <v>43160</v>
      </c>
      <c r="P26" s="105">
        <f t="shared" si="0"/>
        <v>552.86300000000006</v>
      </c>
      <c r="R26" s="228"/>
    </row>
    <row r="27" spans="1:18" x14ac:dyDescent="0.2">
      <c r="A27" s="200"/>
      <c r="C27" s="385" t="str">
        <f>'Área proceso edificaciones Btá'!$C$25</f>
        <v>II trimestre, miles de metros cuadrados, 2018-2023</v>
      </c>
      <c r="D27" s="385"/>
      <c r="E27" s="385"/>
      <c r="F27" s="385"/>
      <c r="G27" s="385"/>
      <c r="H27" s="385"/>
      <c r="I27" s="385"/>
      <c r="J27" s="385"/>
      <c r="K27" s="385"/>
      <c r="L27" s="38"/>
      <c r="M27" s="103"/>
      <c r="N27" s="105">
        <f>'[7]BD construcción trimestral'!N207</f>
        <v>543469</v>
      </c>
      <c r="O27" s="89">
        <v>43252</v>
      </c>
      <c r="P27" s="105">
        <f t="shared" si="0"/>
        <v>543.46900000000005</v>
      </c>
      <c r="R27" s="228"/>
    </row>
    <row r="28" spans="1:18" x14ac:dyDescent="0.2">
      <c r="A28" s="200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105">
        <f>'[7]BD construcción trimestral'!N208</f>
        <v>554146</v>
      </c>
      <c r="O28" s="414">
        <v>43344</v>
      </c>
      <c r="P28" s="105">
        <f t="shared" si="0"/>
        <v>554.14599999999996</v>
      </c>
      <c r="R28" s="228"/>
    </row>
    <row r="29" spans="1:18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105">
        <f>'[7]BD construcción trimestral'!N209</f>
        <v>565187</v>
      </c>
      <c r="O29" s="414">
        <v>43435</v>
      </c>
      <c r="P29" s="105">
        <f t="shared" si="0"/>
        <v>565.18700000000001</v>
      </c>
      <c r="R29" s="228"/>
    </row>
    <row r="30" spans="1:18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105">
        <f>'[7]BD construcción trimestral'!N210</f>
        <v>543772</v>
      </c>
      <c r="O30" s="89">
        <v>43525</v>
      </c>
      <c r="P30" s="105">
        <f t="shared" si="0"/>
        <v>543.77200000000005</v>
      </c>
      <c r="R30" s="228"/>
    </row>
    <row r="31" spans="1:18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105">
        <f>'[7]BD construcción trimestral'!N211</f>
        <v>462701</v>
      </c>
      <c r="O31" s="414">
        <v>43617</v>
      </c>
      <c r="P31" s="105">
        <f t="shared" si="0"/>
        <v>462.70100000000002</v>
      </c>
      <c r="R31" s="228"/>
    </row>
    <row r="32" spans="1:18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105">
        <f>'[7]BD construcción trimestral'!N212</f>
        <v>565591</v>
      </c>
      <c r="O32" s="414">
        <v>43709</v>
      </c>
      <c r="P32" s="105">
        <f t="shared" si="0"/>
        <v>565.59100000000001</v>
      </c>
      <c r="R32" s="228"/>
    </row>
    <row r="33" spans="1:22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105">
        <f>'[7]BD construcción trimestral'!N213</f>
        <v>504646</v>
      </c>
      <c r="O33" s="89">
        <v>43800</v>
      </c>
      <c r="P33" s="105">
        <f t="shared" ref="P33:P34" si="1">+N33/1000</f>
        <v>504.64600000000002</v>
      </c>
      <c r="R33" s="228"/>
    </row>
    <row r="34" spans="1:22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105">
        <f>'[7]BD construcción trimestral'!N214</f>
        <v>416735</v>
      </c>
      <c r="O34" s="414">
        <v>43891</v>
      </c>
      <c r="P34" s="105">
        <f t="shared" si="1"/>
        <v>416.73500000000001</v>
      </c>
      <c r="R34" s="228"/>
    </row>
    <row r="35" spans="1:22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105">
        <f>'[7]BD construcción trimestral'!N215</f>
        <v>134190</v>
      </c>
      <c r="O35" s="89">
        <v>43983</v>
      </c>
      <c r="P35" s="105">
        <f t="shared" ref="P35:P36" si="2">+N35/1000</f>
        <v>134.19</v>
      </c>
      <c r="R35" s="228"/>
      <c r="S35" s="104"/>
      <c r="T35" s="104"/>
      <c r="U35" s="104"/>
      <c r="V35" s="104"/>
    </row>
    <row r="36" spans="1:22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105">
        <f>'[7]BD construcción trimestral'!N216</f>
        <v>501394</v>
      </c>
      <c r="O36" s="414">
        <v>44075</v>
      </c>
      <c r="P36" s="105">
        <f t="shared" si="2"/>
        <v>501.39400000000001</v>
      </c>
      <c r="R36" s="228"/>
      <c r="S36" s="104"/>
      <c r="T36" s="104"/>
      <c r="U36" s="104"/>
      <c r="V36" s="104"/>
    </row>
    <row r="37" spans="1:22" x14ac:dyDescent="0.2">
      <c r="A37" s="200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M37" s="103"/>
      <c r="N37" s="105">
        <f>'[7]BD construcción trimestral'!N217</f>
        <v>451762</v>
      </c>
      <c r="O37" s="89">
        <v>44166</v>
      </c>
      <c r="P37" s="105">
        <f t="shared" ref="P37:P38" si="3">+N37/1000</f>
        <v>451.762</v>
      </c>
      <c r="R37" s="228"/>
      <c r="S37" s="104"/>
      <c r="T37" s="104"/>
      <c r="U37" s="104"/>
      <c r="V37" s="104"/>
    </row>
    <row r="38" spans="1:22" x14ac:dyDescent="0.2">
      <c r="A38" s="200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M38" s="103"/>
      <c r="N38" s="105">
        <f>'[7]BD construcción trimestral'!N218</f>
        <v>532929</v>
      </c>
      <c r="O38" s="414">
        <v>44256</v>
      </c>
      <c r="P38" s="105">
        <f t="shared" si="3"/>
        <v>532.92899999999997</v>
      </c>
      <c r="R38" s="228"/>
      <c r="S38" s="104"/>
      <c r="T38" s="104"/>
      <c r="U38" s="104"/>
      <c r="V38" s="104"/>
    </row>
    <row r="39" spans="1:22" x14ac:dyDescent="0.2">
      <c r="A39" s="200"/>
      <c r="B39" s="199"/>
      <c r="C39" s="202"/>
      <c r="D39" s="202"/>
      <c r="E39" s="202"/>
      <c r="F39" s="202"/>
      <c r="G39" s="202"/>
      <c r="H39" s="202"/>
      <c r="I39" s="204"/>
      <c r="J39" s="204"/>
      <c r="K39" s="204"/>
      <c r="L39" s="38"/>
      <c r="M39" s="103"/>
      <c r="N39" s="105">
        <f>'[7]BD construcción trimestral'!N219</f>
        <v>552194</v>
      </c>
      <c r="O39" s="89">
        <v>44348</v>
      </c>
      <c r="P39" s="105">
        <f t="shared" ref="P39" si="4">+N39/1000</f>
        <v>552.19399999999996</v>
      </c>
      <c r="R39" s="228"/>
      <c r="S39" s="104"/>
      <c r="T39" s="104"/>
      <c r="U39" s="104"/>
      <c r="V39" s="104"/>
    </row>
    <row r="40" spans="1:22" x14ac:dyDescent="0.2">
      <c r="A40" s="246" t="s">
        <v>101</v>
      </c>
      <c r="B40" s="4"/>
      <c r="C40" s="216"/>
      <c r="D40" s="216"/>
      <c r="E40" s="216"/>
      <c r="F40" s="216"/>
      <c r="G40" s="216"/>
      <c r="H40" s="216"/>
      <c r="I40" s="216"/>
      <c r="J40" s="216"/>
      <c r="K40" s="216"/>
      <c r="L40" s="205"/>
      <c r="M40" s="103"/>
      <c r="N40" s="105">
        <f>'[7]BD construcción trimestral'!N220</f>
        <v>641792</v>
      </c>
      <c r="O40" s="414">
        <v>44440</v>
      </c>
      <c r="P40" s="105">
        <f t="shared" ref="P40:P41" si="5">+N40/1000</f>
        <v>641.79200000000003</v>
      </c>
      <c r="R40" s="228"/>
      <c r="S40" s="104"/>
      <c r="T40" s="104"/>
      <c r="U40" s="104"/>
      <c r="V40" s="104"/>
    </row>
    <row r="41" spans="1:22" s="9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03"/>
      <c r="N41" s="105">
        <f>'[7]BD construcción trimestral'!N221</f>
        <v>666147</v>
      </c>
      <c r="O41" s="89">
        <v>44531</v>
      </c>
      <c r="P41" s="105">
        <f t="shared" si="5"/>
        <v>666.14700000000005</v>
      </c>
      <c r="Q41" s="5"/>
      <c r="R41" s="228"/>
    </row>
    <row r="42" spans="1:22" s="9" customFormat="1" x14ac:dyDescent="0.2">
      <c r="A42" s="3"/>
      <c r="B42" s="192"/>
      <c r="C42" s="192"/>
      <c r="D42" s="192"/>
      <c r="E42" s="192"/>
      <c r="F42" s="192"/>
      <c r="G42" s="3"/>
      <c r="H42" s="3"/>
      <c r="I42" s="3"/>
      <c r="J42" s="3"/>
      <c r="K42" s="3"/>
      <c r="L42" s="3"/>
      <c r="M42" s="103"/>
      <c r="N42" s="105">
        <f>'[7]BD construcción trimestral'!N222</f>
        <v>939093</v>
      </c>
      <c r="O42" s="414">
        <v>44621</v>
      </c>
      <c r="P42" s="105">
        <f t="shared" ref="P42:P43" si="6">+N42/1000</f>
        <v>939.09299999999996</v>
      </c>
      <c r="Q42" s="5"/>
      <c r="R42" s="228"/>
    </row>
    <row r="43" spans="1:22" s="9" customFormat="1" x14ac:dyDescent="0.2">
      <c r="A43" s="3"/>
      <c r="E43" s="192"/>
      <c r="F43" s="54"/>
      <c r="G43" s="3"/>
      <c r="H43" s="3"/>
      <c r="I43" s="3"/>
      <c r="J43" s="3"/>
      <c r="K43" s="3"/>
      <c r="L43" s="3"/>
      <c r="M43" s="103"/>
      <c r="N43" s="105">
        <f>'[7]BD construcción trimestral'!N223</f>
        <v>665593</v>
      </c>
      <c r="O43" s="89">
        <v>44713</v>
      </c>
      <c r="P43" s="105">
        <f t="shared" si="6"/>
        <v>665.59299999999996</v>
      </c>
      <c r="Q43" s="5"/>
      <c r="R43" s="228"/>
    </row>
    <row r="44" spans="1:22" s="9" customFormat="1" x14ac:dyDescent="0.2">
      <c r="A44" s="3"/>
      <c r="E44" s="192"/>
      <c r="F44" s="54"/>
      <c r="G44" s="3"/>
      <c r="H44" s="3"/>
      <c r="I44" s="3"/>
      <c r="J44" s="3"/>
      <c r="K44" s="3"/>
      <c r="L44" s="3"/>
      <c r="M44" s="103"/>
      <c r="N44" s="105">
        <f>'[7]BD construcción trimestral'!N224</f>
        <v>645737</v>
      </c>
      <c r="O44" s="414">
        <v>44805</v>
      </c>
      <c r="P44" s="105">
        <f t="shared" ref="P44:P45" si="7">+N44/1000</f>
        <v>645.73699999999997</v>
      </c>
      <c r="Q44" s="5"/>
      <c r="R44" s="228"/>
    </row>
    <row r="45" spans="1:22" s="9" customFormat="1" x14ac:dyDescent="0.2">
      <c r="A45" s="3"/>
      <c r="E45" s="192"/>
      <c r="F45" s="54"/>
      <c r="G45" s="3"/>
      <c r="H45" s="3"/>
      <c r="I45" s="3"/>
      <c r="J45" s="3"/>
      <c r="K45" s="3"/>
      <c r="L45" s="3"/>
      <c r="M45" s="103"/>
      <c r="N45" s="105">
        <f>'[7]BD construcción trimestral'!N225</f>
        <v>570320</v>
      </c>
      <c r="O45" s="89">
        <v>44896</v>
      </c>
      <c r="P45" s="105">
        <f t="shared" si="7"/>
        <v>570.32000000000005</v>
      </c>
      <c r="Q45" s="5"/>
      <c r="R45" s="228"/>
    </row>
    <row r="46" spans="1:22" s="9" customFormat="1" x14ac:dyDescent="0.2">
      <c r="A46" s="3"/>
      <c r="E46" s="192"/>
      <c r="F46" s="54"/>
      <c r="G46" s="3"/>
      <c r="H46" s="3"/>
      <c r="I46" s="3"/>
      <c r="J46" s="3"/>
      <c r="K46" s="3"/>
      <c r="L46" s="3"/>
      <c r="M46" s="103"/>
      <c r="N46" s="105">
        <f>'[7]BD construcción trimestral'!N226</f>
        <v>706244</v>
      </c>
      <c r="O46" s="414">
        <v>44986</v>
      </c>
      <c r="P46" s="105">
        <f t="shared" ref="P46:P47" si="8">+N46/1000</f>
        <v>706.24400000000003</v>
      </c>
      <c r="Q46" s="5"/>
      <c r="R46" s="228"/>
    </row>
    <row r="47" spans="1:22" s="9" customFormat="1" x14ac:dyDescent="0.2">
      <c r="A47" s="3"/>
      <c r="E47" s="192"/>
      <c r="F47" s="54"/>
      <c r="G47" s="3"/>
      <c r="H47" s="3"/>
      <c r="I47" s="3"/>
      <c r="J47" s="3"/>
      <c r="K47" s="3"/>
      <c r="L47" s="3"/>
      <c r="M47" s="103"/>
      <c r="N47" s="105">
        <f>'[7]BD construcción trimestral'!N227</f>
        <v>811107</v>
      </c>
      <c r="O47" s="414">
        <v>45078</v>
      </c>
      <c r="P47" s="105">
        <f t="shared" si="8"/>
        <v>811.10699999999997</v>
      </c>
      <c r="Q47" s="5"/>
    </row>
    <row r="48" spans="1:22" s="9" customFormat="1" x14ac:dyDescent="0.2">
      <c r="A48" s="3"/>
      <c r="E48" s="192"/>
      <c r="F48" s="54"/>
      <c r="G48" s="3"/>
      <c r="H48" s="3"/>
      <c r="I48" s="3"/>
      <c r="J48" s="3"/>
      <c r="K48" s="3"/>
      <c r="L48" s="3"/>
      <c r="M48" s="103"/>
      <c r="N48" s="103"/>
      <c r="O48" s="103"/>
      <c r="P48" s="103"/>
      <c r="Q48" s="5"/>
    </row>
    <row r="49" spans="1:17" s="9" customFormat="1" x14ac:dyDescent="0.2">
      <c r="A49" s="3"/>
      <c r="E49" s="192"/>
      <c r="F49" s="54"/>
      <c r="G49" s="3"/>
      <c r="H49" s="3"/>
      <c r="I49" s="3"/>
      <c r="J49" s="3"/>
      <c r="K49" s="3"/>
      <c r="L49" s="3"/>
      <c r="M49" s="103"/>
      <c r="N49" s="103"/>
      <c r="O49" s="103"/>
      <c r="P49" s="103"/>
      <c r="Q49" s="5"/>
    </row>
    <row r="50" spans="1:17" s="9" customFormat="1" x14ac:dyDescent="0.2">
      <c r="A50" s="3"/>
      <c r="E50" s="192"/>
      <c r="F50" s="54"/>
      <c r="G50" s="3"/>
      <c r="H50" s="3"/>
      <c r="I50" s="3"/>
      <c r="J50" s="3"/>
      <c r="K50" s="3"/>
      <c r="L50" s="3"/>
      <c r="M50" s="103"/>
      <c r="N50" s="103"/>
      <c r="O50" s="103"/>
      <c r="P50" s="103"/>
      <c r="Q50" s="5"/>
    </row>
    <row r="51" spans="1:17" s="9" customFormat="1" x14ac:dyDescent="0.2">
      <c r="A51" s="3"/>
      <c r="E51" s="192"/>
      <c r="F51" s="54"/>
      <c r="G51" s="3"/>
      <c r="H51" s="3"/>
      <c r="I51" s="3"/>
      <c r="J51" s="3"/>
      <c r="K51" s="3"/>
      <c r="L51" s="3"/>
      <c r="M51" s="103"/>
      <c r="N51" s="103"/>
      <c r="O51" s="103"/>
      <c r="P51" s="103"/>
      <c r="Q51" s="5"/>
    </row>
    <row r="52" spans="1:17" s="9" customFormat="1" x14ac:dyDescent="0.2">
      <c r="A52" s="3"/>
      <c r="E52" s="192"/>
      <c r="F52" s="54"/>
      <c r="G52" s="3"/>
      <c r="H52" s="3"/>
      <c r="I52" s="3"/>
      <c r="J52" s="3"/>
      <c r="K52" s="3"/>
      <c r="L52" s="3"/>
      <c r="M52" s="103"/>
      <c r="N52" s="103"/>
      <c r="O52" s="103"/>
      <c r="P52" s="103"/>
      <c r="Q52" s="5"/>
    </row>
    <row r="53" spans="1:17" s="9" customFormat="1" x14ac:dyDescent="0.2">
      <c r="A53" s="3"/>
      <c r="E53" s="192"/>
      <c r="F53" s="54"/>
      <c r="G53" s="3"/>
      <c r="H53" s="3"/>
      <c r="I53" s="3"/>
      <c r="J53" s="3"/>
      <c r="K53" s="3"/>
      <c r="L53" s="3"/>
      <c r="M53" s="103"/>
      <c r="N53" s="103"/>
      <c r="O53" s="103"/>
      <c r="P53" s="103"/>
      <c r="Q53" s="5"/>
    </row>
    <row r="54" spans="1:17" s="9" customFormat="1" x14ac:dyDescent="0.2">
      <c r="A54" s="3"/>
      <c r="E54" s="192"/>
      <c r="F54" s="54"/>
      <c r="G54" s="3"/>
      <c r="H54" s="3"/>
      <c r="I54" s="3"/>
      <c r="J54" s="3"/>
      <c r="K54" s="3"/>
      <c r="L54" s="3"/>
      <c r="M54" s="103"/>
      <c r="N54" s="103"/>
      <c r="O54" s="103"/>
      <c r="P54" s="103"/>
      <c r="Q54" s="5"/>
    </row>
    <row r="55" spans="1:17" s="9" customFormat="1" x14ac:dyDescent="0.2">
      <c r="A55" s="3"/>
      <c r="E55" s="206"/>
      <c r="F55" s="54"/>
      <c r="G55" s="3"/>
      <c r="H55" s="3"/>
      <c r="I55" s="3"/>
      <c r="J55" s="3"/>
      <c r="K55" s="3"/>
      <c r="L55" s="3"/>
      <c r="M55" s="103"/>
      <c r="N55" s="103"/>
      <c r="O55" s="103"/>
      <c r="P55" s="103"/>
      <c r="Q55" s="5"/>
    </row>
    <row r="56" spans="1:17" s="9" customFormat="1" x14ac:dyDescent="0.2">
      <c r="A56" s="3"/>
      <c r="E56" s="206"/>
      <c r="F56" s="54"/>
      <c r="G56" s="3"/>
      <c r="H56" s="3"/>
      <c r="I56" s="3"/>
      <c r="J56" s="3"/>
      <c r="K56" s="3"/>
      <c r="L56" s="3"/>
      <c r="M56" s="103"/>
      <c r="N56" s="103"/>
      <c r="O56" s="103"/>
      <c r="P56" s="103"/>
      <c r="Q56" s="5"/>
    </row>
    <row r="57" spans="1:17" s="9" customFormat="1" x14ac:dyDescent="0.2">
      <c r="A57" s="3"/>
      <c r="E57" s="206"/>
      <c r="F57" s="54"/>
      <c r="G57" s="3"/>
      <c r="H57" s="3"/>
      <c r="I57" s="3"/>
      <c r="J57" s="3"/>
      <c r="K57" s="3"/>
      <c r="L57" s="3"/>
      <c r="M57" s="103"/>
      <c r="N57" s="103"/>
      <c r="O57" s="103"/>
      <c r="P57" s="103"/>
      <c r="Q57" s="5"/>
    </row>
    <row r="58" spans="1:17" s="9" customFormat="1" x14ac:dyDescent="0.2">
      <c r="A58" s="3"/>
      <c r="E58" s="206"/>
      <c r="F58" s="54"/>
      <c r="G58" s="3"/>
      <c r="H58" s="3"/>
      <c r="I58" s="3"/>
      <c r="J58" s="3"/>
      <c r="K58" s="3"/>
      <c r="L58" s="3"/>
      <c r="M58" s="103"/>
      <c r="N58" s="103"/>
      <c r="O58" s="103"/>
      <c r="P58" s="103"/>
      <c r="Q58" s="5"/>
    </row>
    <row r="59" spans="1:17" s="9" customFormat="1" x14ac:dyDescent="0.2">
      <c r="A59" s="3"/>
      <c r="E59" s="206"/>
      <c r="F59" s="54"/>
      <c r="G59" s="3"/>
      <c r="H59" s="3"/>
      <c r="I59" s="3"/>
      <c r="J59" s="3"/>
      <c r="K59" s="3"/>
      <c r="L59" s="3"/>
      <c r="M59" s="103"/>
      <c r="N59" s="103"/>
      <c r="O59" s="103"/>
      <c r="P59" s="103"/>
      <c r="Q59" s="5"/>
    </row>
    <row r="60" spans="1:17" s="9" customFormat="1" x14ac:dyDescent="0.2">
      <c r="A60" s="3"/>
      <c r="E60" s="206"/>
      <c r="F60" s="54"/>
      <c r="G60" s="3"/>
      <c r="H60" s="3"/>
      <c r="I60" s="3"/>
      <c r="J60" s="3"/>
      <c r="K60" s="3"/>
      <c r="L60" s="3"/>
      <c r="M60" s="103"/>
      <c r="N60" s="103"/>
      <c r="O60" s="103"/>
      <c r="P60" s="103"/>
      <c r="Q60" s="5"/>
    </row>
    <row r="61" spans="1:17" s="9" customFormat="1" x14ac:dyDescent="0.2">
      <c r="A61" s="3"/>
      <c r="E61" s="206"/>
      <c r="F61" s="54"/>
      <c r="G61" s="3"/>
      <c r="H61" s="3"/>
      <c r="I61" s="3"/>
      <c r="J61" s="3"/>
      <c r="K61" s="3"/>
      <c r="L61" s="3"/>
      <c r="M61" s="103"/>
      <c r="N61" s="103"/>
      <c r="O61" s="103"/>
      <c r="P61" s="103"/>
      <c r="Q61" s="5"/>
    </row>
    <row r="62" spans="1:17" s="9" customFormat="1" x14ac:dyDescent="0.2">
      <c r="A62" s="3"/>
      <c r="E62" s="206"/>
      <c r="F62" s="54"/>
      <c r="G62" s="3"/>
      <c r="H62" s="3"/>
      <c r="I62" s="3"/>
      <c r="J62" s="3"/>
      <c r="K62" s="3"/>
      <c r="L62" s="3"/>
      <c r="M62" s="103"/>
      <c r="N62" s="103"/>
      <c r="O62" s="103"/>
      <c r="P62" s="103"/>
      <c r="Q62" s="5"/>
    </row>
    <row r="63" spans="1:17" s="9" customFormat="1" x14ac:dyDescent="0.2">
      <c r="A63" s="3"/>
      <c r="E63" s="206"/>
      <c r="F63" s="54"/>
      <c r="G63" s="3"/>
      <c r="H63" s="3"/>
      <c r="I63" s="3"/>
      <c r="J63" s="3"/>
      <c r="K63" s="3"/>
      <c r="L63" s="3"/>
      <c r="M63" s="103"/>
      <c r="N63" s="103"/>
      <c r="O63" s="103"/>
      <c r="P63" s="103"/>
      <c r="Q63" s="5"/>
    </row>
    <row r="64" spans="1:17" s="9" customFormat="1" x14ac:dyDescent="0.2">
      <c r="A64" s="3"/>
      <c r="E64" s="206"/>
      <c r="F64" s="54"/>
      <c r="G64" s="3"/>
      <c r="H64" s="3"/>
      <c r="I64" s="3"/>
      <c r="J64" s="3"/>
      <c r="K64" s="3"/>
      <c r="L64" s="3"/>
      <c r="M64" s="103"/>
      <c r="N64" s="103"/>
      <c r="O64" s="103"/>
      <c r="P64" s="103"/>
      <c r="Q64" s="5"/>
    </row>
    <row r="65" spans="1:18" s="9" customFormat="1" x14ac:dyDescent="0.2">
      <c r="A65" s="3"/>
      <c r="E65" s="206"/>
      <c r="F65" s="54"/>
      <c r="G65" s="3"/>
      <c r="H65" s="3"/>
      <c r="I65" s="3"/>
      <c r="J65" s="3"/>
      <c r="K65" s="3"/>
      <c r="L65" s="3"/>
      <c r="M65" s="103"/>
      <c r="N65" s="103"/>
      <c r="O65" s="103"/>
      <c r="P65" s="103"/>
      <c r="Q65" s="5"/>
    </row>
    <row r="66" spans="1:18" s="9" customFormat="1" x14ac:dyDescent="0.2">
      <c r="A66" s="3"/>
      <c r="E66" s="206"/>
      <c r="F66" s="54"/>
      <c r="G66" s="3"/>
      <c r="H66" s="3"/>
      <c r="I66" s="3"/>
      <c r="J66" s="3"/>
      <c r="K66" s="3"/>
      <c r="L66" s="3"/>
      <c r="M66" s="103"/>
      <c r="N66" s="103"/>
      <c r="O66" s="103"/>
      <c r="P66" s="103"/>
      <c r="Q66" s="5"/>
    </row>
    <row r="67" spans="1:18" s="9" customFormat="1" x14ac:dyDescent="0.2">
      <c r="A67" s="3"/>
      <c r="E67" s="206"/>
      <c r="F67" s="54"/>
      <c r="G67" s="3"/>
      <c r="H67" s="3"/>
      <c r="I67" s="3"/>
      <c r="J67" s="3"/>
      <c r="K67" s="3"/>
      <c r="L67" s="3"/>
      <c r="M67" s="103"/>
      <c r="N67" s="103"/>
      <c r="O67" s="103"/>
      <c r="P67" s="103"/>
      <c r="Q67" s="5"/>
    </row>
    <row r="68" spans="1:18" s="9" customFormat="1" x14ac:dyDescent="0.2">
      <c r="A68" s="3"/>
      <c r="E68" s="206"/>
      <c r="F68" s="54"/>
      <c r="G68" s="3"/>
      <c r="H68" s="3"/>
      <c r="I68" s="3"/>
      <c r="J68" s="3"/>
      <c r="K68" s="3"/>
      <c r="L68" s="3"/>
      <c r="M68" s="103"/>
      <c r="N68" s="103"/>
      <c r="O68" s="103"/>
      <c r="P68" s="103"/>
      <c r="Q68" s="5"/>
    </row>
    <row r="69" spans="1:18" s="9" customFormat="1" x14ac:dyDescent="0.2">
      <c r="A69" s="3"/>
      <c r="E69" s="206"/>
      <c r="F69" s="54"/>
      <c r="G69" s="3"/>
      <c r="H69" s="3"/>
      <c r="I69" s="3"/>
      <c r="J69" s="3"/>
      <c r="K69" s="3"/>
      <c r="L69" s="3"/>
      <c r="M69" s="103"/>
      <c r="N69" s="103"/>
      <c r="O69" s="103"/>
      <c r="P69" s="103"/>
      <c r="Q69" s="5"/>
    </row>
    <row r="70" spans="1:18" s="9" customFormat="1" x14ac:dyDescent="0.2">
      <c r="A70" s="3"/>
      <c r="E70" s="206"/>
      <c r="F70" s="54"/>
      <c r="G70" s="3"/>
      <c r="H70" s="3"/>
      <c r="I70" s="3"/>
      <c r="J70" s="3"/>
      <c r="K70" s="3"/>
      <c r="L70" s="3"/>
      <c r="M70" s="103"/>
      <c r="N70" s="103"/>
      <c r="O70" s="103"/>
      <c r="P70" s="103"/>
      <c r="Q70" s="5"/>
    </row>
    <row r="71" spans="1:18" s="9" customFormat="1" x14ac:dyDescent="0.2">
      <c r="A71" s="3"/>
      <c r="E71" s="206"/>
      <c r="F71" s="54"/>
      <c r="G71" s="3"/>
      <c r="H71" s="3"/>
      <c r="I71" s="3"/>
      <c r="J71" s="3"/>
      <c r="K71" s="3"/>
      <c r="L71" s="3"/>
      <c r="M71" s="103"/>
      <c r="N71" s="103"/>
      <c r="O71" s="103"/>
      <c r="P71" s="103"/>
      <c r="Q71" s="5"/>
    </row>
    <row r="72" spans="1:18" s="9" customFormat="1" x14ac:dyDescent="0.2">
      <c r="A72" s="3"/>
      <c r="E72" s="206"/>
      <c r="F72" s="54"/>
      <c r="G72" s="3"/>
      <c r="H72" s="3"/>
      <c r="I72" s="3"/>
      <c r="J72" s="3"/>
      <c r="K72" s="3"/>
      <c r="L72" s="3"/>
      <c r="M72" s="103"/>
      <c r="N72" s="103"/>
      <c r="O72" s="103"/>
      <c r="P72" s="103"/>
      <c r="Q72" s="5"/>
    </row>
    <row r="73" spans="1:18" s="9" customFormat="1" x14ac:dyDescent="0.2">
      <c r="A73" s="3"/>
      <c r="E73" s="206"/>
      <c r="F73" s="54"/>
      <c r="G73" s="3"/>
      <c r="H73" s="3"/>
      <c r="I73" s="3"/>
      <c r="J73" s="3"/>
      <c r="K73" s="3"/>
      <c r="L73" s="3"/>
      <c r="M73" s="103"/>
      <c r="N73" s="103"/>
      <c r="O73" s="103"/>
      <c r="P73" s="103"/>
      <c r="Q73" s="5"/>
    </row>
    <row r="74" spans="1:18" s="9" customFormat="1" x14ac:dyDescent="0.2">
      <c r="A74" s="3"/>
      <c r="E74" s="206"/>
      <c r="F74" s="54"/>
      <c r="G74" s="3"/>
      <c r="H74" s="3"/>
      <c r="I74" s="3"/>
      <c r="J74" s="3"/>
      <c r="K74" s="3"/>
      <c r="L74" s="3"/>
      <c r="M74" s="103"/>
      <c r="N74" s="103"/>
      <c r="O74" s="103"/>
      <c r="P74" s="103"/>
      <c r="Q74" s="5"/>
    </row>
    <row r="75" spans="1:18" s="9" customFormat="1" x14ac:dyDescent="0.2">
      <c r="A75" s="3"/>
      <c r="E75" s="206"/>
      <c r="F75" s="54"/>
      <c r="G75" s="3"/>
      <c r="H75" s="3"/>
      <c r="I75" s="3"/>
      <c r="J75" s="3"/>
      <c r="K75" s="3"/>
      <c r="L75" s="3"/>
      <c r="M75" s="103"/>
      <c r="N75" s="103"/>
      <c r="O75" s="103"/>
      <c r="P75" s="103"/>
      <c r="Q75" s="5"/>
    </row>
    <row r="76" spans="1:18" s="9" customFormat="1" x14ac:dyDescent="0.2">
      <c r="A76" s="3"/>
      <c r="E76" s="206"/>
      <c r="F76" s="54"/>
      <c r="G76" s="3"/>
      <c r="H76" s="3"/>
      <c r="I76" s="3"/>
      <c r="J76" s="3"/>
      <c r="K76" s="3"/>
      <c r="L76" s="3"/>
      <c r="M76" s="103"/>
      <c r="N76" s="103"/>
      <c r="O76" s="103"/>
      <c r="P76" s="103"/>
      <c r="Q76" s="5"/>
    </row>
    <row r="77" spans="1:18" s="9" customFormat="1" x14ac:dyDescent="0.2">
      <c r="A77" s="3"/>
      <c r="E77" s="206"/>
      <c r="F77" s="54"/>
      <c r="G77" s="3"/>
      <c r="H77" s="3"/>
      <c r="I77" s="3"/>
      <c r="J77" s="3"/>
      <c r="K77" s="3"/>
      <c r="L77" s="3"/>
      <c r="M77" s="103"/>
      <c r="N77" s="103"/>
      <c r="O77" s="103"/>
      <c r="P77" s="103"/>
      <c r="Q77" s="5"/>
      <c r="R77" s="103"/>
    </row>
    <row r="78" spans="1:18" s="9" customFormat="1" x14ac:dyDescent="0.2">
      <c r="A78" s="3"/>
      <c r="E78" s="206"/>
      <c r="F78" s="54"/>
      <c r="G78" s="3"/>
      <c r="H78" s="3"/>
      <c r="I78" s="3"/>
      <c r="J78" s="3"/>
      <c r="K78" s="3"/>
      <c r="L78" s="3"/>
      <c r="M78" s="103"/>
      <c r="N78" s="103"/>
      <c r="O78" s="103"/>
      <c r="P78" s="103"/>
      <c r="Q78" s="5"/>
      <c r="R78" s="103"/>
    </row>
    <row r="79" spans="1:18" s="9" customFormat="1" x14ac:dyDescent="0.2">
      <c r="A79" s="3"/>
      <c r="E79" s="206"/>
      <c r="F79" s="54"/>
      <c r="G79" s="3"/>
      <c r="H79" s="3"/>
      <c r="I79" s="3"/>
      <c r="J79" s="3"/>
      <c r="K79" s="3"/>
      <c r="L79" s="3"/>
      <c r="M79" s="103"/>
      <c r="N79" s="103"/>
      <c r="O79" s="103"/>
      <c r="P79" s="103"/>
      <c r="Q79" s="5"/>
      <c r="R79" s="103"/>
    </row>
    <row r="80" spans="1:18" s="9" customFormat="1" x14ac:dyDescent="0.2">
      <c r="A80" s="3"/>
      <c r="E80" s="206"/>
      <c r="F80" s="54"/>
      <c r="G80" s="3"/>
      <c r="H80" s="3"/>
      <c r="I80" s="3"/>
      <c r="J80" s="3"/>
      <c r="K80" s="3"/>
      <c r="L80" s="3"/>
      <c r="M80" s="103"/>
      <c r="N80" s="103"/>
      <c r="O80" s="103"/>
      <c r="P80" s="103"/>
      <c r="Q80" s="5"/>
      <c r="R80" s="103"/>
    </row>
    <row r="81" spans="1:22" s="9" customFormat="1" x14ac:dyDescent="0.2">
      <c r="A81" s="3"/>
      <c r="E81" s="206"/>
      <c r="F81" s="54"/>
      <c r="G81" s="3"/>
      <c r="H81" s="3"/>
      <c r="I81" s="3"/>
      <c r="J81" s="3"/>
      <c r="K81" s="3"/>
      <c r="L81" s="3"/>
      <c r="M81" s="103"/>
      <c r="N81" s="103"/>
      <c r="O81" s="103"/>
      <c r="P81" s="103"/>
      <c r="Q81" s="5"/>
      <c r="R81" s="103"/>
    </row>
    <row r="82" spans="1:22" s="9" customFormat="1" x14ac:dyDescent="0.2">
      <c r="A82" s="3"/>
      <c r="B82" s="227"/>
      <c r="C82" s="192"/>
      <c r="D82" s="194"/>
      <c r="E82" s="206"/>
      <c r="F82" s="54"/>
      <c r="G82" s="3"/>
      <c r="H82" s="3"/>
      <c r="I82" s="3"/>
      <c r="J82" s="3"/>
      <c r="K82" s="3"/>
      <c r="L82" s="3"/>
      <c r="M82" s="103"/>
      <c r="N82" s="103"/>
      <c r="O82" s="103"/>
      <c r="P82" s="103"/>
      <c r="Q82" s="5"/>
      <c r="R82" s="103"/>
    </row>
    <row r="83" spans="1:22" s="9" customFormat="1" x14ac:dyDescent="0.2">
      <c r="A83" s="3"/>
      <c r="B83" s="227"/>
      <c r="C83" s="192"/>
      <c r="D83" s="194"/>
      <c r="E83" s="206"/>
      <c r="F83" s="3"/>
      <c r="G83" s="3"/>
      <c r="H83" s="3"/>
      <c r="I83" s="3"/>
      <c r="J83" s="3"/>
      <c r="K83" s="3"/>
      <c r="L83" s="3"/>
      <c r="M83" s="103"/>
      <c r="N83" s="103"/>
      <c r="O83" s="103"/>
      <c r="P83" s="103"/>
      <c r="Q83" s="5"/>
      <c r="R83" s="103"/>
    </row>
    <row r="84" spans="1:22" s="103" customFormat="1" x14ac:dyDescent="0.2">
      <c r="A84" s="33"/>
      <c r="B84" s="227"/>
      <c r="C84" s="192"/>
      <c r="D84" s="194"/>
      <c r="E84" s="206"/>
      <c r="F84" s="33"/>
      <c r="G84" s="33"/>
      <c r="H84" s="33"/>
      <c r="I84" s="33"/>
      <c r="J84" s="33"/>
      <c r="K84" s="33"/>
      <c r="L84" s="33"/>
      <c r="Q84" s="5"/>
      <c r="S84" s="9"/>
      <c r="T84" s="9"/>
      <c r="U84" s="9"/>
      <c r="V84" s="9"/>
    </row>
    <row r="85" spans="1:22" s="103" customFormat="1" x14ac:dyDescent="0.2">
      <c r="A85" s="33"/>
      <c r="B85" s="227"/>
      <c r="C85" s="192"/>
      <c r="D85" s="194"/>
      <c r="E85" s="206"/>
      <c r="F85" s="33"/>
      <c r="G85" s="33"/>
      <c r="H85" s="33"/>
      <c r="I85" s="33"/>
      <c r="J85" s="33"/>
      <c r="K85" s="33"/>
      <c r="L85" s="33"/>
      <c r="Q85" s="5"/>
      <c r="S85" s="9"/>
      <c r="T85" s="9"/>
      <c r="U85" s="9"/>
      <c r="V85" s="9"/>
    </row>
    <row r="86" spans="1:22" s="103" customFormat="1" x14ac:dyDescent="0.2">
      <c r="A86" s="33"/>
      <c r="B86" s="227"/>
      <c r="C86" s="192"/>
      <c r="D86" s="194"/>
      <c r="E86" s="206"/>
      <c r="F86" s="33"/>
      <c r="G86" s="33"/>
      <c r="H86" s="33"/>
      <c r="I86" s="33"/>
      <c r="J86" s="33"/>
      <c r="K86" s="33"/>
      <c r="L86" s="33"/>
      <c r="Q86" s="5"/>
      <c r="S86" s="9"/>
      <c r="T86" s="9"/>
      <c r="U86" s="9"/>
      <c r="V86" s="9"/>
    </row>
    <row r="87" spans="1:22" s="103" customFormat="1" x14ac:dyDescent="0.2">
      <c r="A87" s="33"/>
      <c r="B87" s="227"/>
      <c r="C87" s="192"/>
      <c r="D87" s="194"/>
      <c r="E87" s="206"/>
      <c r="F87" s="33"/>
      <c r="G87" s="33"/>
      <c r="H87" s="33"/>
      <c r="I87" s="33"/>
      <c r="J87" s="33"/>
      <c r="K87" s="33"/>
      <c r="L87" s="33"/>
      <c r="Q87" s="5"/>
      <c r="S87" s="9"/>
      <c r="T87" s="9"/>
      <c r="U87" s="9"/>
      <c r="V87" s="9"/>
    </row>
    <row r="88" spans="1:22" s="103" customFormat="1" x14ac:dyDescent="0.2">
      <c r="A88" s="33"/>
      <c r="B88" s="227"/>
      <c r="C88" s="192"/>
      <c r="D88" s="194"/>
      <c r="E88" s="206"/>
      <c r="F88" s="33"/>
      <c r="G88" s="33"/>
      <c r="H88" s="33"/>
      <c r="I88" s="33"/>
      <c r="J88" s="33"/>
      <c r="K88" s="33"/>
      <c r="L88" s="33"/>
      <c r="Q88" s="5"/>
      <c r="S88" s="9"/>
      <c r="T88" s="9"/>
      <c r="U88" s="9"/>
      <c r="V88" s="9"/>
    </row>
    <row r="89" spans="1:22" s="103" customFormat="1" x14ac:dyDescent="0.2">
      <c r="A89" s="33"/>
      <c r="B89" s="227"/>
      <c r="C89" s="192"/>
      <c r="D89" s="194"/>
      <c r="E89" s="206"/>
      <c r="F89" s="33"/>
      <c r="G89" s="33"/>
      <c r="H89" s="33"/>
      <c r="I89" s="33"/>
      <c r="J89" s="33"/>
      <c r="K89" s="33"/>
      <c r="L89" s="33"/>
      <c r="Q89" s="5"/>
      <c r="S89" s="9"/>
      <c r="T89" s="9"/>
      <c r="U89" s="9"/>
      <c r="V89" s="9"/>
    </row>
    <row r="90" spans="1:22" s="103" customFormat="1" x14ac:dyDescent="0.2">
      <c r="A90" s="33"/>
      <c r="B90" s="227"/>
      <c r="C90" s="192"/>
      <c r="D90" s="194"/>
      <c r="E90" s="206"/>
      <c r="F90" s="33"/>
      <c r="G90" s="33"/>
      <c r="H90" s="33"/>
      <c r="I90" s="33"/>
      <c r="J90" s="33"/>
      <c r="K90" s="33"/>
      <c r="L90" s="33"/>
      <c r="Q90" s="5"/>
      <c r="S90" s="9"/>
      <c r="T90" s="9"/>
      <c r="U90" s="9"/>
      <c r="V90" s="9"/>
    </row>
    <row r="91" spans="1:22" s="103" customFormat="1" x14ac:dyDescent="0.2">
      <c r="A91" s="33"/>
      <c r="B91" s="227"/>
      <c r="C91" s="192"/>
      <c r="D91" s="194"/>
      <c r="E91" s="206"/>
      <c r="F91" s="33"/>
      <c r="G91" s="33"/>
      <c r="H91" s="33"/>
      <c r="I91" s="33"/>
      <c r="J91" s="33"/>
      <c r="K91" s="33"/>
      <c r="L91" s="33"/>
      <c r="Q91" s="5"/>
      <c r="S91" s="9"/>
      <c r="T91" s="9"/>
      <c r="U91" s="9"/>
      <c r="V91" s="9"/>
    </row>
    <row r="92" spans="1:22" s="103" customFormat="1" x14ac:dyDescent="0.2">
      <c r="A92" s="33"/>
      <c r="B92" s="227"/>
      <c r="C92" s="192"/>
      <c r="D92" s="194"/>
      <c r="E92" s="206"/>
      <c r="F92" s="33"/>
      <c r="G92" s="33"/>
      <c r="H92" s="33"/>
      <c r="I92" s="33"/>
      <c r="J92" s="33"/>
      <c r="K92" s="33"/>
      <c r="L92" s="33"/>
      <c r="Q92" s="5"/>
      <c r="S92" s="9"/>
      <c r="T92" s="9"/>
      <c r="U92" s="9"/>
      <c r="V92" s="9"/>
    </row>
    <row r="93" spans="1:22" s="103" customFormat="1" x14ac:dyDescent="0.2">
      <c r="A93" s="33"/>
      <c r="B93" s="227"/>
      <c r="C93" s="192"/>
      <c r="D93" s="194"/>
      <c r="E93" s="206"/>
      <c r="F93" s="33"/>
      <c r="G93" s="33"/>
      <c r="H93" s="33"/>
      <c r="I93" s="33"/>
      <c r="J93" s="33"/>
      <c r="K93" s="33"/>
      <c r="L93" s="33"/>
      <c r="Q93" s="5"/>
      <c r="S93" s="9"/>
      <c r="T93" s="9"/>
      <c r="U93" s="9"/>
      <c r="V93" s="9"/>
    </row>
    <row r="94" spans="1:22" s="103" customFormat="1" x14ac:dyDescent="0.2">
      <c r="A94" s="33"/>
      <c r="B94" s="227"/>
      <c r="C94" s="192"/>
      <c r="D94" s="194"/>
      <c r="E94" s="206"/>
      <c r="F94" s="33"/>
      <c r="G94" s="33"/>
      <c r="H94" s="33"/>
      <c r="I94" s="33"/>
      <c r="J94" s="33"/>
      <c r="K94" s="33"/>
      <c r="L94" s="33"/>
      <c r="Q94" s="5"/>
      <c r="S94" s="9"/>
      <c r="T94" s="9"/>
      <c r="U94" s="9"/>
      <c r="V94" s="9"/>
    </row>
    <row r="95" spans="1:22" s="103" customFormat="1" x14ac:dyDescent="0.2">
      <c r="A95" s="33"/>
      <c r="B95" s="227"/>
      <c r="C95" s="192"/>
      <c r="D95" s="194"/>
      <c r="E95" s="206"/>
      <c r="F95" s="33"/>
      <c r="G95" s="33"/>
      <c r="H95" s="33"/>
      <c r="I95" s="33"/>
      <c r="J95" s="33"/>
      <c r="K95" s="33"/>
      <c r="L95" s="33"/>
      <c r="Q95" s="5"/>
      <c r="S95" s="9"/>
      <c r="T95" s="9"/>
      <c r="U95" s="9"/>
      <c r="V95" s="9"/>
    </row>
    <row r="96" spans="1:22" s="103" customFormat="1" x14ac:dyDescent="0.2">
      <c r="A96" s="33"/>
      <c r="B96" s="227"/>
      <c r="C96" s="192"/>
      <c r="D96" s="194"/>
      <c r="E96" s="206"/>
      <c r="F96" s="33"/>
      <c r="G96" s="33"/>
      <c r="H96" s="33"/>
      <c r="I96" s="33"/>
      <c r="J96" s="33"/>
      <c r="K96" s="33"/>
      <c r="L96" s="33"/>
      <c r="Q96" s="5"/>
      <c r="S96" s="9"/>
      <c r="T96" s="9"/>
      <c r="U96" s="9"/>
      <c r="V96" s="9"/>
    </row>
    <row r="97" spans="1:22" s="103" customFormat="1" x14ac:dyDescent="0.2">
      <c r="A97" s="33"/>
      <c r="B97" s="227"/>
      <c r="C97" s="192"/>
      <c r="D97" s="194"/>
      <c r="E97" s="206"/>
      <c r="F97" s="33"/>
      <c r="G97" s="33"/>
      <c r="H97" s="33"/>
      <c r="I97" s="33"/>
      <c r="J97" s="33"/>
      <c r="K97" s="33"/>
      <c r="L97" s="33"/>
      <c r="Q97" s="5"/>
      <c r="S97" s="9"/>
      <c r="T97" s="9"/>
      <c r="U97" s="9"/>
      <c r="V97" s="9"/>
    </row>
    <row r="98" spans="1:22" s="103" customFormat="1" x14ac:dyDescent="0.2">
      <c r="A98" s="33"/>
      <c r="B98" s="227"/>
      <c r="C98" s="192"/>
      <c r="D98" s="194"/>
      <c r="E98" s="206"/>
      <c r="F98" s="33"/>
      <c r="G98" s="33"/>
      <c r="H98" s="33"/>
      <c r="I98" s="33"/>
      <c r="J98" s="33"/>
      <c r="K98" s="33"/>
      <c r="L98" s="33"/>
      <c r="Q98" s="5"/>
      <c r="S98" s="9"/>
      <c r="T98" s="9"/>
      <c r="U98" s="9"/>
      <c r="V98" s="9"/>
    </row>
    <row r="99" spans="1:22" s="103" customFormat="1" x14ac:dyDescent="0.2">
      <c r="A99" s="33"/>
      <c r="B99" s="227"/>
      <c r="C99" s="192"/>
      <c r="D99" s="194"/>
      <c r="E99" s="206"/>
      <c r="F99" s="33"/>
      <c r="G99" s="33"/>
      <c r="H99" s="33"/>
      <c r="I99" s="33"/>
      <c r="J99" s="33"/>
      <c r="K99" s="33"/>
      <c r="L99" s="33"/>
      <c r="Q99" s="5"/>
      <c r="S99" s="9"/>
      <c r="T99" s="9"/>
      <c r="U99" s="9"/>
      <c r="V99" s="9"/>
    </row>
    <row r="100" spans="1:22" s="103" customFormat="1" x14ac:dyDescent="0.2">
      <c r="A100" s="33"/>
      <c r="B100" s="227"/>
      <c r="C100" s="192"/>
      <c r="D100" s="194"/>
      <c r="E100" s="206"/>
      <c r="F100" s="33"/>
      <c r="G100" s="33"/>
      <c r="H100" s="33"/>
      <c r="I100" s="33"/>
      <c r="J100" s="33"/>
      <c r="K100" s="33"/>
      <c r="L100" s="33"/>
      <c r="Q100" s="5"/>
      <c r="S100" s="9"/>
      <c r="T100" s="9"/>
      <c r="U100" s="9"/>
      <c r="V100" s="9"/>
    </row>
    <row r="101" spans="1:22" s="103" customFormat="1" x14ac:dyDescent="0.2">
      <c r="A101" s="33"/>
      <c r="B101" s="227"/>
      <c r="C101" s="192"/>
      <c r="D101" s="194"/>
      <c r="E101" s="206"/>
      <c r="F101" s="33"/>
      <c r="G101" s="33"/>
      <c r="H101" s="33"/>
      <c r="I101" s="33"/>
      <c r="J101" s="33"/>
      <c r="K101" s="33"/>
      <c r="L101" s="33"/>
      <c r="Q101" s="5"/>
      <c r="S101" s="9"/>
      <c r="T101" s="9"/>
      <c r="U101" s="9"/>
      <c r="V101" s="9"/>
    </row>
    <row r="102" spans="1:22" s="103" customFormat="1" x14ac:dyDescent="0.2">
      <c r="A102" s="33"/>
      <c r="B102" s="227"/>
      <c r="C102" s="192"/>
      <c r="D102" s="194"/>
      <c r="E102" s="206"/>
      <c r="F102" s="33"/>
      <c r="G102" s="33"/>
      <c r="H102" s="33"/>
      <c r="I102" s="33"/>
      <c r="J102" s="33"/>
      <c r="K102" s="33"/>
      <c r="L102" s="33"/>
      <c r="Q102" s="5"/>
      <c r="S102" s="9"/>
      <c r="T102" s="9"/>
      <c r="U102" s="9"/>
      <c r="V102" s="9"/>
    </row>
    <row r="103" spans="1:22" s="103" customFormat="1" x14ac:dyDescent="0.2">
      <c r="A103" s="33"/>
      <c r="B103" s="227"/>
      <c r="C103" s="192"/>
      <c r="D103" s="194"/>
      <c r="E103" s="206"/>
      <c r="F103" s="33"/>
      <c r="G103" s="33"/>
      <c r="H103" s="33"/>
      <c r="I103" s="33"/>
      <c r="J103" s="33"/>
      <c r="K103" s="33"/>
      <c r="L103" s="33"/>
      <c r="Q103" s="5"/>
      <c r="S103" s="9"/>
      <c r="T103" s="9"/>
      <c r="U103" s="9"/>
      <c r="V103" s="9"/>
    </row>
    <row r="104" spans="1:22" s="103" customFormat="1" x14ac:dyDescent="0.2">
      <c r="A104" s="33"/>
      <c r="B104" s="227"/>
      <c r="C104" s="192"/>
      <c r="D104" s="194"/>
      <c r="E104" s="206"/>
      <c r="F104" s="33"/>
      <c r="G104" s="33"/>
      <c r="H104" s="33"/>
      <c r="I104" s="33"/>
      <c r="J104" s="33"/>
      <c r="K104" s="33"/>
      <c r="L104" s="33"/>
      <c r="Q104" s="5"/>
      <c r="S104" s="9"/>
      <c r="T104" s="9"/>
      <c r="U104" s="9"/>
      <c r="V104" s="9"/>
    </row>
    <row r="105" spans="1:22" s="103" customFormat="1" x14ac:dyDescent="0.2">
      <c r="A105" s="33"/>
      <c r="B105" s="227"/>
      <c r="C105" s="192"/>
      <c r="D105" s="194"/>
      <c r="E105" s="206"/>
      <c r="F105" s="33"/>
      <c r="G105" s="33"/>
      <c r="H105" s="33"/>
      <c r="I105" s="33"/>
      <c r="J105" s="33"/>
      <c r="K105" s="33"/>
      <c r="L105" s="33"/>
      <c r="Q105" s="5"/>
      <c r="S105" s="9"/>
      <c r="T105" s="9"/>
      <c r="U105" s="9"/>
      <c r="V105" s="9"/>
    </row>
    <row r="106" spans="1:22" s="103" customFormat="1" x14ac:dyDescent="0.2">
      <c r="A106" s="33"/>
      <c r="B106" s="227"/>
      <c r="C106" s="192"/>
      <c r="D106" s="194"/>
      <c r="E106" s="206"/>
      <c r="F106" s="33"/>
      <c r="G106" s="33"/>
      <c r="H106" s="33"/>
      <c r="I106" s="33"/>
      <c r="J106" s="33"/>
      <c r="K106" s="33"/>
      <c r="L106" s="33"/>
      <c r="Q106" s="5"/>
      <c r="S106" s="9"/>
      <c r="T106" s="9"/>
      <c r="U106" s="9"/>
      <c r="V106" s="9"/>
    </row>
    <row r="107" spans="1:22" s="103" customFormat="1" x14ac:dyDescent="0.2">
      <c r="A107" s="33"/>
      <c r="B107" s="227"/>
      <c r="C107" s="192"/>
      <c r="D107" s="194"/>
      <c r="E107" s="206"/>
      <c r="F107" s="33"/>
      <c r="G107" s="33"/>
      <c r="H107" s="33"/>
      <c r="I107" s="33"/>
      <c r="J107" s="33"/>
      <c r="K107" s="33"/>
      <c r="L107" s="33"/>
      <c r="Q107" s="5"/>
      <c r="S107" s="9"/>
      <c r="T107" s="9"/>
      <c r="U107" s="9"/>
      <c r="V107" s="9"/>
    </row>
    <row r="108" spans="1:22" s="103" customFormat="1" x14ac:dyDescent="0.2">
      <c r="A108" s="33"/>
      <c r="B108" s="227"/>
      <c r="C108" s="192"/>
      <c r="D108" s="194"/>
      <c r="E108" s="206"/>
      <c r="F108" s="33"/>
      <c r="G108" s="33"/>
      <c r="H108" s="33"/>
      <c r="I108" s="33"/>
      <c r="J108" s="33"/>
      <c r="K108" s="33"/>
      <c r="L108" s="33"/>
      <c r="Q108" s="5"/>
      <c r="S108" s="9"/>
      <c r="T108" s="9"/>
      <c r="U108" s="9"/>
      <c r="V108" s="9"/>
    </row>
    <row r="109" spans="1:22" s="103" customFormat="1" x14ac:dyDescent="0.2">
      <c r="A109" s="33"/>
      <c r="B109" s="227"/>
      <c r="C109" s="192"/>
      <c r="D109" s="194"/>
      <c r="E109" s="206"/>
      <c r="F109" s="33"/>
      <c r="G109" s="33"/>
      <c r="H109" s="33"/>
      <c r="I109" s="33"/>
      <c r="J109" s="33"/>
      <c r="K109" s="33"/>
      <c r="L109" s="33"/>
      <c r="Q109" s="5"/>
      <c r="S109" s="9"/>
      <c r="T109" s="9"/>
      <c r="U109" s="9"/>
      <c r="V109" s="9"/>
    </row>
    <row r="110" spans="1:22" s="103" customFormat="1" x14ac:dyDescent="0.2">
      <c r="A110" s="33"/>
      <c r="B110" s="227"/>
      <c r="C110" s="192"/>
      <c r="D110" s="194"/>
      <c r="E110" s="206"/>
      <c r="F110" s="33"/>
      <c r="G110" s="33"/>
      <c r="H110" s="33"/>
      <c r="I110" s="33"/>
      <c r="J110" s="33"/>
      <c r="K110" s="33"/>
      <c r="L110" s="33"/>
      <c r="Q110" s="5"/>
      <c r="S110" s="9"/>
      <c r="T110" s="9"/>
      <c r="U110" s="9"/>
      <c r="V110" s="9"/>
    </row>
    <row r="111" spans="1:22" s="103" customFormat="1" x14ac:dyDescent="0.2">
      <c r="A111" s="33"/>
      <c r="B111" s="227"/>
      <c r="C111" s="192"/>
      <c r="D111" s="194"/>
      <c r="E111" s="206"/>
      <c r="F111" s="33"/>
      <c r="G111" s="33"/>
      <c r="H111" s="33"/>
      <c r="I111" s="33"/>
      <c r="J111" s="33"/>
      <c r="K111" s="33"/>
      <c r="L111" s="33"/>
      <c r="Q111" s="5"/>
      <c r="S111" s="9"/>
      <c r="T111" s="9"/>
      <c r="U111" s="9"/>
      <c r="V111" s="9"/>
    </row>
    <row r="112" spans="1:22" s="103" customFormat="1" x14ac:dyDescent="0.2">
      <c r="A112" s="33"/>
      <c r="B112" s="227"/>
      <c r="C112" s="192"/>
      <c r="D112" s="194"/>
      <c r="E112" s="206"/>
      <c r="F112" s="33"/>
      <c r="G112" s="33"/>
      <c r="H112" s="33"/>
      <c r="I112" s="33"/>
      <c r="J112" s="33"/>
      <c r="K112" s="33"/>
      <c r="L112" s="33"/>
      <c r="Q112" s="5"/>
      <c r="S112" s="9"/>
      <c r="T112" s="9"/>
      <c r="U112" s="9"/>
      <c r="V112" s="9"/>
    </row>
    <row r="113" spans="1:22" s="103" customFormat="1" x14ac:dyDescent="0.2">
      <c r="A113" s="33"/>
      <c r="B113" s="227"/>
      <c r="C113" s="192"/>
      <c r="D113" s="194"/>
      <c r="E113" s="206"/>
      <c r="F113" s="33"/>
      <c r="G113" s="33"/>
      <c r="H113" s="33"/>
      <c r="I113" s="33"/>
      <c r="J113" s="33"/>
      <c r="K113" s="33"/>
      <c r="L113" s="33"/>
      <c r="Q113" s="5"/>
      <c r="S113" s="9"/>
      <c r="T113" s="9"/>
      <c r="U113" s="9"/>
      <c r="V113" s="9"/>
    </row>
    <row r="114" spans="1:22" s="103" customFormat="1" x14ac:dyDescent="0.2">
      <c r="A114" s="33"/>
      <c r="B114" s="227"/>
      <c r="C114" s="192"/>
      <c r="D114" s="194"/>
      <c r="E114" s="206"/>
      <c r="F114" s="33"/>
      <c r="G114" s="33"/>
      <c r="H114" s="33"/>
      <c r="I114" s="33"/>
      <c r="J114" s="33"/>
      <c r="K114" s="33"/>
      <c r="L114" s="33"/>
      <c r="Q114" s="5"/>
      <c r="S114" s="9"/>
      <c r="T114" s="9"/>
      <c r="U114" s="9"/>
      <c r="V114" s="9"/>
    </row>
    <row r="115" spans="1:22" s="103" customFormat="1" x14ac:dyDescent="0.2">
      <c r="A115" s="33"/>
      <c r="B115" s="227"/>
      <c r="C115" s="192"/>
      <c r="D115" s="194"/>
      <c r="E115" s="206"/>
      <c r="F115" s="33"/>
      <c r="G115" s="33"/>
      <c r="H115" s="33"/>
      <c r="I115" s="33"/>
      <c r="J115" s="33"/>
      <c r="K115" s="33"/>
      <c r="L115" s="33"/>
      <c r="Q115" s="5"/>
      <c r="S115" s="9"/>
      <c r="T115" s="9"/>
      <c r="U115" s="9"/>
      <c r="V115" s="9"/>
    </row>
    <row r="116" spans="1:22" s="209" customFormat="1" x14ac:dyDescent="0.2">
      <c r="A116" s="54"/>
      <c r="B116" s="227"/>
      <c r="C116" s="192"/>
      <c r="D116" s="194"/>
      <c r="E116" s="206"/>
      <c r="F116" s="54"/>
      <c r="G116" s="54"/>
      <c r="H116" s="54"/>
      <c r="I116" s="54"/>
      <c r="J116" s="54"/>
      <c r="K116" s="54"/>
      <c r="L116" s="54"/>
      <c r="M116" s="103"/>
      <c r="N116" s="103"/>
      <c r="O116" s="103"/>
      <c r="P116" s="103"/>
      <c r="Q116" s="5"/>
      <c r="R116" s="103"/>
      <c r="S116" s="9"/>
      <c r="T116" s="9"/>
      <c r="U116" s="9"/>
      <c r="V116" s="9"/>
    </row>
    <row r="117" spans="1:22" s="209" customFormat="1" x14ac:dyDescent="0.2">
      <c r="A117" s="54"/>
      <c r="B117" s="227"/>
      <c r="C117" s="192"/>
      <c r="D117" s="194"/>
      <c r="E117" s="206"/>
      <c r="F117" s="54"/>
      <c r="G117" s="54"/>
      <c r="H117" s="54"/>
      <c r="I117" s="54"/>
      <c r="J117" s="54"/>
      <c r="K117" s="54"/>
      <c r="L117" s="54"/>
      <c r="M117" s="103"/>
      <c r="N117" s="103"/>
      <c r="O117" s="103"/>
      <c r="P117" s="103"/>
      <c r="Q117" s="5"/>
      <c r="R117" s="103"/>
      <c r="S117" s="9"/>
      <c r="T117" s="9"/>
      <c r="U117" s="9"/>
      <c r="V117" s="9"/>
    </row>
    <row r="118" spans="1:22" s="209" customFormat="1" x14ac:dyDescent="0.2">
      <c r="A118" s="54"/>
      <c r="B118" s="227"/>
      <c r="C118" s="192"/>
      <c r="D118" s="194"/>
      <c r="E118" s="206"/>
      <c r="F118" s="54"/>
      <c r="G118" s="54"/>
      <c r="H118" s="54"/>
      <c r="I118" s="54"/>
      <c r="J118" s="54"/>
      <c r="K118" s="54"/>
      <c r="L118" s="54"/>
      <c r="M118" s="103"/>
      <c r="N118" s="103"/>
      <c r="O118" s="103"/>
      <c r="P118" s="103"/>
      <c r="Q118" s="5"/>
      <c r="R118" s="103"/>
      <c r="S118" s="9"/>
      <c r="T118" s="9"/>
      <c r="U118" s="9"/>
      <c r="V118" s="9"/>
    </row>
    <row r="119" spans="1:22" s="209" customFormat="1" x14ac:dyDescent="0.2">
      <c r="A119" s="54"/>
      <c r="B119" s="227"/>
      <c r="C119" s="192"/>
      <c r="D119" s="194"/>
      <c r="E119" s="206"/>
      <c r="F119" s="54"/>
      <c r="G119" s="54"/>
      <c r="H119" s="54"/>
      <c r="I119" s="54"/>
      <c r="J119" s="54"/>
      <c r="K119" s="54"/>
      <c r="L119" s="54"/>
      <c r="M119" s="103"/>
      <c r="N119" s="103"/>
      <c r="O119" s="103"/>
      <c r="P119" s="103"/>
      <c r="Q119" s="5"/>
      <c r="R119" s="103"/>
      <c r="S119" s="9"/>
      <c r="T119" s="9"/>
      <c r="U119" s="9"/>
      <c r="V119" s="9"/>
    </row>
    <row r="120" spans="1:22" s="209" customFormat="1" x14ac:dyDescent="0.2">
      <c r="A120" s="54"/>
      <c r="B120" s="227"/>
      <c r="C120" s="192"/>
      <c r="D120" s="194"/>
      <c r="E120" s="206"/>
      <c r="F120" s="54"/>
      <c r="G120" s="54"/>
      <c r="H120" s="54"/>
      <c r="I120" s="54"/>
      <c r="J120" s="54"/>
      <c r="K120" s="54"/>
      <c r="L120" s="54"/>
      <c r="M120" s="103"/>
      <c r="N120" s="103"/>
      <c r="O120" s="103"/>
      <c r="P120" s="103"/>
      <c r="Q120" s="5"/>
      <c r="R120" s="103"/>
      <c r="S120" s="9"/>
      <c r="T120" s="9"/>
      <c r="U120" s="9"/>
      <c r="V120" s="9"/>
    </row>
    <row r="121" spans="1:22" s="209" customFormat="1" x14ac:dyDescent="0.2">
      <c r="A121" s="54"/>
      <c r="B121" s="227"/>
      <c r="C121" s="192"/>
      <c r="D121" s="194"/>
      <c r="E121" s="206"/>
      <c r="F121" s="54"/>
      <c r="G121" s="54"/>
      <c r="H121" s="54"/>
      <c r="I121" s="54"/>
      <c r="J121" s="54"/>
      <c r="K121" s="54"/>
      <c r="L121" s="54"/>
      <c r="M121" s="103"/>
      <c r="N121" s="103"/>
      <c r="O121" s="103"/>
      <c r="P121" s="103"/>
      <c r="Q121" s="5"/>
      <c r="R121" s="103"/>
      <c r="S121" s="9"/>
      <c r="T121" s="9"/>
      <c r="U121" s="9"/>
      <c r="V121" s="9"/>
    </row>
    <row r="122" spans="1:22" s="209" customFormat="1" x14ac:dyDescent="0.2">
      <c r="A122" s="54"/>
      <c r="B122" s="227"/>
      <c r="C122" s="192"/>
      <c r="D122" s="194"/>
      <c r="E122" s="206"/>
      <c r="F122" s="54"/>
      <c r="G122" s="54"/>
      <c r="H122" s="54"/>
      <c r="I122" s="54"/>
      <c r="J122" s="54"/>
      <c r="K122" s="54"/>
      <c r="L122" s="54"/>
      <c r="M122" s="103"/>
      <c r="N122" s="103"/>
      <c r="O122" s="103"/>
      <c r="P122" s="103"/>
      <c r="Q122" s="5"/>
      <c r="R122" s="103"/>
      <c r="S122" s="9"/>
      <c r="T122" s="9"/>
      <c r="U122" s="9"/>
      <c r="V122" s="9"/>
    </row>
    <row r="123" spans="1:22" s="209" customFormat="1" x14ac:dyDescent="0.2">
      <c r="A123" s="54"/>
      <c r="B123" s="227"/>
      <c r="C123" s="192"/>
      <c r="D123" s="194"/>
      <c r="E123" s="206"/>
      <c r="F123" s="54"/>
      <c r="G123" s="54"/>
      <c r="H123" s="54"/>
      <c r="I123" s="54"/>
      <c r="J123" s="54"/>
      <c r="K123" s="54"/>
      <c r="L123" s="54"/>
      <c r="M123" s="103"/>
      <c r="N123" s="103"/>
      <c r="O123" s="103"/>
      <c r="P123" s="103"/>
      <c r="Q123" s="5"/>
      <c r="R123" s="103"/>
      <c r="S123" s="9"/>
      <c r="T123" s="9"/>
      <c r="U123" s="9"/>
      <c r="V123" s="9"/>
    </row>
    <row r="124" spans="1:22" s="209" customFormat="1" x14ac:dyDescent="0.2">
      <c r="A124" s="54"/>
      <c r="B124" s="227"/>
      <c r="C124" s="192"/>
      <c r="D124" s="194"/>
      <c r="E124" s="206"/>
      <c r="F124" s="54"/>
      <c r="G124" s="54"/>
      <c r="H124" s="54"/>
      <c r="I124" s="54"/>
      <c r="J124" s="54"/>
      <c r="K124" s="54"/>
      <c r="L124" s="54"/>
      <c r="M124" s="103"/>
      <c r="N124" s="103"/>
      <c r="O124" s="103"/>
      <c r="P124" s="103"/>
      <c r="Q124" s="5"/>
      <c r="R124" s="103"/>
      <c r="S124" s="9"/>
      <c r="T124" s="9"/>
      <c r="U124" s="9"/>
      <c r="V124" s="9"/>
    </row>
    <row r="125" spans="1:22" s="209" customFormat="1" x14ac:dyDescent="0.2">
      <c r="A125" s="54"/>
      <c r="B125" s="54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103"/>
      <c r="N125" s="103"/>
      <c r="O125" s="103"/>
      <c r="P125" s="103"/>
      <c r="Q125" s="5"/>
      <c r="R125" s="103"/>
      <c r="S125" s="9"/>
      <c r="T125" s="9"/>
      <c r="U125" s="9"/>
      <c r="V125" s="9"/>
    </row>
    <row r="126" spans="1:22" s="209" customFormat="1" x14ac:dyDescent="0.2">
      <c r="A126" s="54"/>
      <c r="B126" s="54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103"/>
      <c r="N126" s="103"/>
      <c r="O126" s="103"/>
      <c r="P126" s="103"/>
      <c r="Q126" s="5"/>
      <c r="R126" s="103"/>
      <c r="S126" s="9"/>
      <c r="T126" s="9"/>
      <c r="U126" s="9"/>
      <c r="V126" s="9"/>
    </row>
    <row r="127" spans="1:22" s="209" customFormat="1" x14ac:dyDescent="0.2">
      <c r="A127" s="54"/>
      <c r="B127" s="54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103"/>
      <c r="N127" s="103"/>
      <c r="O127" s="103"/>
      <c r="P127" s="103"/>
      <c r="Q127" s="5"/>
      <c r="R127" s="103"/>
      <c r="S127" s="9"/>
      <c r="T127" s="9"/>
      <c r="U127" s="9"/>
      <c r="V127" s="9"/>
    </row>
    <row r="128" spans="1:22" s="209" customFormat="1" x14ac:dyDescent="0.2">
      <c r="A128" s="54"/>
      <c r="B128" s="54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103"/>
      <c r="N128" s="103"/>
      <c r="O128" s="103"/>
      <c r="P128" s="103"/>
      <c r="Q128" s="5"/>
      <c r="R128" s="103"/>
      <c r="S128" s="9"/>
      <c r="T128" s="9"/>
      <c r="U128" s="9"/>
      <c r="V128" s="9"/>
    </row>
    <row r="129" spans="1:22" s="209" customFormat="1" x14ac:dyDescent="0.2">
      <c r="A129" s="54"/>
      <c r="B129" s="54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103"/>
      <c r="N129" s="103"/>
      <c r="O129" s="103"/>
      <c r="P129" s="103"/>
      <c r="Q129" s="5"/>
      <c r="R129" s="103"/>
      <c r="S129" s="9"/>
      <c r="T129" s="9"/>
      <c r="U129" s="9"/>
      <c r="V129" s="9"/>
    </row>
    <row r="130" spans="1:22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103"/>
      <c r="N130" s="103"/>
      <c r="O130" s="103"/>
      <c r="P130" s="103"/>
      <c r="Q130" s="5"/>
      <c r="R130" s="103"/>
      <c r="S130" s="9"/>
      <c r="T130" s="9"/>
      <c r="U130" s="9"/>
      <c r="V130" s="9"/>
    </row>
    <row r="131" spans="1:22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103"/>
      <c r="N131" s="103"/>
      <c r="O131" s="103"/>
      <c r="P131" s="103"/>
      <c r="Q131" s="5"/>
      <c r="R131" s="103"/>
      <c r="S131" s="9"/>
      <c r="T131" s="9"/>
      <c r="U131" s="9"/>
      <c r="V131" s="9"/>
    </row>
    <row r="132" spans="1:22" s="209" customFormat="1" x14ac:dyDescent="0.2">
      <c r="A132" s="54"/>
      <c r="B132" s="54"/>
      <c r="C132" s="54"/>
      <c r="D132" s="91"/>
      <c r="E132" s="92"/>
      <c r="F132" s="54"/>
      <c r="G132" s="54"/>
      <c r="H132" s="54"/>
      <c r="I132" s="54"/>
      <c r="J132" s="54"/>
      <c r="K132" s="54"/>
      <c r="L132" s="54"/>
      <c r="M132" s="103"/>
      <c r="N132" s="103"/>
      <c r="O132" s="103"/>
      <c r="P132" s="103"/>
      <c r="Q132" s="5"/>
      <c r="R132" s="103"/>
      <c r="S132" s="9"/>
      <c r="T132" s="9"/>
      <c r="U132" s="9"/>
      <c r="V132" s="9"/>
    </row>
    <row r="133" spans="1:22" s="209" customFormat="1" x14ac:dyDescent="0.2">
      <c r="A133" s="54"/>
      <c r="B133" s="54"/>
      <c r="C133" s="54"/>
      <c r="D133" s="91"/>
      <c r="E133" s="92"/>
      <c r="F133" s="54"/>
      <c r="G133" s="54"/>
      <c r="H133" s="54"/>
      <c r="I133" s="54"/>
      <c r="J133" s="54"/>
      <c r="K133" s="54"/>
      <c r="L133" s="54"/>
      <c r="M133" s="103"/>
      <c r="N133" s="103"/>
      <c r="O133" s="103"/>
      <c r="P133" s="103"/>
      <c r="Q133" s="5"/>
      <c r="R133" s="103"/>
      <c r="S133" s="9"/>
      <c r="T133" s="9"/>
      <c r="U133" s="9"/>
      <c r="V133" s="9"/>
    </row>
    <row r="134" spans="1:22" s="209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103"/>
      <c r="N134" s="103"/>
      <c r="O134" s="103"/>
      <c r="P134" s="103"/>
      <c r="Q134" s="5"/>
      <c r="R134" s="103"/>
      <c r="S134" s="9"/>
      <c r="T134" s="9"/>
      <c r="U134" s="9"/>
      <c r="V134" s="9"/>
    </row>
    <row r="135" spans="1:22" s="209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103"/>
      <c r="N135" s="103"/>
      <c r="O135" s="103"/>
      <c r="P135" s="103"/>
      <c r="Q135" s="5"/>
      <c r="R135" s="103"/>
      <c r="S135" s="9"/>
      <c r="T135" s="9"/>
      <c r="U135" s="9"/>
      <c r="V135" s="9"/>
    </row>
    <row r="136" spans="1:22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Q136" s="5"/>
      <c r="S136" s="9"/>
      <c r="T136" s="9"/>
      <c r="U136" s="9"/>
      <c r="V136" s="9"/>
    </row>
    <row r="137" spans="1:22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Q137" s="5"/>
      <c r="S137" s="9"/>
      <c r="T137" s="9"/>
      <c r="U137" s="9"/>
      <c r="V137" s="9"/>
    </row>
    <row r="138" spans="1:22" s="103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Q138" s="5"/>
      <c r="S138" s="9"/>
      <c r="T138" s="9"/>
      <c r="U138" s="9"/>
      <c r="V138" s="9"/>
    </row>
    <row r="139" spans="1:22" s="103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Q139" s="5"/>
      <c r="S139" s="9"/>
      <c r="T139" s="9"/>
      <c r="U139" s="9"/>
      <c r="V139" s="9"/>
    </row>
    <row r="140" spans="1:22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Q140" s="5"/>
      <c r="S140" s="9"/>
      <c r="T140" s="9"/>
      <c r="U140" s="9"/>
      <c r="V140" s="9"/>
    </row>
    <row r="141" spans="1:22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Q141" s="5"/>
      <c r="S141" s="9"/>
      <c r="T141" s="9"/>
      <c r="U141" s="9"/>
      <c r="V141" s="9"/>
    </row>
    <row r="142" spans="1:22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S142" s="9"/>
      <c r="T142" s="9"/>
      <c r="U142" s="9"/>
      <c r="V142" s="9"/>
    </row>
    <row r="143" spans="1:22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S143" s="9"/>
      <c r="T143" s="9"/>
      <c r="U143" s="9"/>
      <c r="V143" s="9"/>
    </row>
    <row r="144" spans="1:22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S144" s="9"/>
      <c r="T144" s="9"/>
      <c r="U144" s="9"/>
      <c r="V144" s="9"/>
    </row>
    <row r="145" spans="1:22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S145" s="9"/>
      <c r="T145" s="9"/>
      <c r="U145" s="9"/>
      <c r="V145" s="9"/>
    </row>
    <row r="146" spans="1:22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S146" s="9"/>
      <c r="T146" s="9"/>
      <c r="U146" s="9"/>
      <c r="V146" s="9"/>
    </row>
    <row r="147" spans="1:22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S147" s="9"/>
      <c r="T147" s="9"/>
      <c r="U147" s="9"/>
      <c r="V147" s="9"/>
    </row>
    <row r="148" spans="1:22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S148" s="9"/>
      <c r="T148" s="9"/>
      <c r="U148" s="9"/>
      <c r="V148" s="9"/>
    </row>
    <row r="149" spans="1:22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S149" s="9"/>
      <c r="T149" s="9"/>
      <c r="U149" s="9"/>
      <c r="V149" s="9"/>
    </row>
    <row r="150" spans="1:22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S150" s="9"/>
      <c r="T150" s="9"/>
      <c r="U150" s="9"/>
      <c r="V150" s="9"/>
    </row>
    <row r="151" spans="1:22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S151" s="9"/>
      <c r="T151" s="9"/>
      <c r="U151" s="9"/>
      <c r="V151" s="9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42578125" style="34" customWidth="1"/>
    <col min="9" max="11" width="10.85546875" style="34" customWidth="1"/>
    <col min="12" max="12" width="1.85546875" style="34" customWidth="1"/>
    <col min="13" max="17" width="11.42578125" style="5"/>
    <col min="18" max="20" width="11.42578125" style="103"/>
    <col min="21" max="21" width="11.42578125" style="9"/>
    <col min="22" max="16384" width="11.42578125" style="104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03"/>
      <c r="N1" s="33" t="s">
        <v>130</v>
      </c>
      <c r="O1" s="33"/>
      <c r="P1" s="33"/>
      <c r="R1" s="5"/>
      <c r="S1" s="5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105"/>
      <c r="O2" s="107"/>
      <c r="P2" s="107"/>
      <c r="R2" s="5"/>
      <c r="S2" s="5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5"/>
      <c r="O3" s="107"/>
      <c r="P3" s="107"/>
      <c r="R3" s="5"/>
      <c r="S3" s="5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5"/>
      <c r="O4" s="107"/>
      <c r="P4" s="107"/>
      <c r="R4" s="5"/>
      <c r="S4" s="5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5"/>
      <c r="O5" s="107"/>
      <c r="P5" s="107"/>
      <c r="R5" s="5"/>
      <c r="S5" s="5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3"/>
      <c r="O6" s="103"/>
      <c r="P6" s="103"/>
      <c r="R6" s="5"/>
      <c r="S6" s="5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105"/>
      <c r="O7" s="89"/>
      <c r="P7" s="105"/>
      <c r="R7" s="5"/>
      <c r="S7" s="5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105">
        <f>'[7]BD construcción trimestral'!AR188</f>
        <v>116568</v>
      </c>
      <c r="O8" s="414">
        <v>41518</v>
      </c>
      <c r="P8" s="105">
        <f t="shared" ref="P8:P32" si="0">+N8/1000</f>
        <v>116.568</v>
      </c>
      <c r="R8" s="5"/>
      <c r="S8" s="5"/>
    </row>
    <row r="9" spans="1:19" ht="14.25" x14ac:dyDescent="0.2">
      <c r="A9" s="35"/>
      <c r="B9" s="36"/>
      <c r="C9" s="384" t="s">
        <v>161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105">
        <f>'[7]BD construcción trimestral'!AR189</f>
        <v>50877</v>
      </c>
      <c r="O9" s="89">
        <v>41609</v>
      </c>
      <c r="P9" s="105">
        <f t="shared" si="0"/>
        <v>50.877000000000002</v>
      </c>
      <c r="R9" s="5"/>
      <c r="S9" s="5"/>
    </row>
    <row r="10" spans="1:19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105">
        <f>'[7]BD construcción trimestral'!AR190</f>
        <v>178623</v>
      </c>
      <c r="O10" s="414">
        <v>41699</v>
      </c>
      <c r="P10" s="105">
        <f t="shared" si="0"/>
        <v>178.62299999999999</v>
      </c>
      <c r="R10" s="5"/>
      <c r="S10" s="5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105">
        <f>'[7]BD construcción trimestral'!AR191</f>
        <v>160540</v>
      </c>
      <c r="O11" s="414">
        <v>41791</v>
      </c>
      <c r="P11" s="105">
        <f t="shared" si="0"/>
        <v>160.54</v>
      </c>
      <c r="R11" s="5"/>
      <c r="S11" s="5"/>
    </row>
    <row r="12" spans="1:19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105">
        <f>'[7]BD construcción trimestral'!AR192</f>
        <v>343459</v>
      </c>
      <c r="O12" s="89">
        <v>41883</v>
      </c>
      <c r="P12" s="105">
        <f t="shared" si="0"/>
        <v>343.459</v>
      </c>
      <c r="R12" s="5"/>
      <c r="S12" s="5"/>
    </row>
    <row r="13" spans="1:19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103"/>
      <c r="N13" s="105">
        <f>'[7]BD construcción trimestral'!AR193</f>
        <v>103190</v>
      </c>
      <c r="O13" s="414">
        <v>41974</v>
      </c>
      <c r="P13" s="105">
        <f t="shared" si="0"/>
        <v>103.19</v>
      </c>
      <c r="R13" s="5"/>
      <c r="S13" s="5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105">
        <f>'[7]BD construcción trimestral'!AR194</f>
        <v>197211</v>
      </c>
      <c r="O14" s="414">
        <v>42064</v>
      </c>
      <c r="P14" s="105">
        <f t="shared" si="0"/>
        <v>197.21100000000001</v>
      </c>
      <c r="R14" s="5"/>
      <c r="S14" s="5"/>
    </row>
    <row r="15" spans="1:19" x14ac:dyDescent="0.2">
      <c r="A15" s="35"/>
      <c r="B15" s="7" t="s">
        <v>8</v>
      </c>
      <c r="C15" s="245">
        <v>103.479</v>
      </c>
      <c r="D15" s="245">
        <v>189.32300000000001</v>
      </c>
      <c r="E15" s="245">
        <v>99.927999999999997</v>
      </c>
      <c r="F15" s="245">
        <v>158.59200000000001</v>
      </c>
      <c r="G15" s="245">
        <v>391.28</v>
      </c>
      <c r="H15" s="306">
        <v>318.23599999999999</v>
      </c>
      <c r="I15" s="334">
        <v>-18.667961562052749</v>
      </c>
      <c r="J15" s="334">
        <v>81.332038437947247</v>
      </c>
      <c r="K15" s="334">
        <v>146.72114608555282</v>
      </c>
      <c r="L15" s="38"/>
      <c r="M15" s="224">
        <f>IF(H15&lt;&gt;"",1,0)</f>
        <v>1</v>
      </c>
      <c r="N15" s="105">
        <f>'[7]BD construcción trimestral'!AR195</f>
        <v>216300</v>
      </c>
      <c r="O15" s="89">
        <v>42156</v>
      </c>
      <c r="P15" s="105">
        <f t="shared" si="0"/>
        <v>216.3</v>
      </c>
      <c r="R15" s="5"/>
      <c r="S15" s="5"/>
    </row>
    <row r="16" spans="1:19" x14ac:dyDescent="0.2">
      <c r="A16" s="35"/>
      <c r="B16" s="7" t="s">
        <v>9</v>
      </c>
      <c r="C16" s="245">
        <v>106.28</v>
      </c>
      <c r="D16" s="245">
        <v>84.899000000000001</v>
      </c>
      <c r="E16" s="245">
        <v>84.899000000000001</v>
      </c>
      <c r="F16" s="245">
        <v>175.21100000000001</v>
      </c>
      <c r="G16" s="245">
        <v>214.50899999999999</v>
      </c>
      <c r="H16" s="282">
        <v>368.24799999999999</v>
      </c>
      <c r="I16" s="283">
        <v>71.670186332508194</v>
      </c>
      <c r="J16" s="283">
        <v>171.67018633250819</v>
      </c>
      <c r="K16" s="283">
        <v>22.42895708602768</v>
      </c>
      <c r="L16" s="38"/>
      <c r="M16" s="224">
        <v>1</v>
      </c>
      <c r="N16" s="105">
        <f>'[7]BD construcción trimestral'!AR196</f>
        <v>144289</v>
      </c>
      <c r="O16" s="414">
        <v>42248</v>
      </c>
      <c r="P16" s="105">
        <f t="shared" si="0"/>
        <v>144.28899999999999</v>
      </c>
      <c r="R16" s="5"/>
      <c r="S16" s="5"/>
    </row>
    <row r="17" spans="1:21" x14ac:dyDescent="0.2">
      <c r="A17" s="35"/>
      <c r="B17" s="7" t="s">
        <v>92</v>
      </c>
      <c r="C17" s="245">
        <v>158.34399999999999</v>
      </c>
      <c r="D17" s="245">
        <v>105.151</v>
      </c>
      <c r="E17" s="245">
        <v>105.151</v>
      </c>
      <c r="F17" s="245">
        <v>232.84800000000001</v>
      </c>
      <c r="G17" s="245">
        <v>257.77499999999998</v>
      </c>
      <c r="H17" s="245"/>
      <c r="I17" s="52">
        <v>-100</v>
      </c>
      <c r="J17" s="52">
        <v>0</v>
      </c>
      <c r="K17" s="52">
        <v>10.705266955266946</v>
      </c>
      <c r="L17" s="38"/>
      <c r="M17" s="224">
        <f>IF(H17&lt;&gt;"",1,0)</f>
        <v>0</v>
      </c>
      <c r="N17" s="105">
        <f>'[7]BD construcción trimestral'!AR197</f>
        <v>142358</v>
      </c>
      <c r="O17" s="414">
        <v>42339</v>
      </c>
      <c r="P17" s="105">
        <f t="shared" si="0"/>
        <v>142.358</v>
      </c>
      <c r="R17" s="5"/>
      <c r="S17" s="5"/>
    </row>
    <row r="18" spans="1:21" x14ac:dyDescent="0.2">
      <c r="A18" s="35"/>
      <c r="B18" s="7" t="s">
        <v>10</v>
      </c>
      <c r="C18" s="245">
        <v>93.450999999999993</v>
      </c>
      <c r="D18" s="245">
        <v>114.316</v>
      </c>
      <c r="E18" s="245">
        <v>114.316</v>
      </c>
      <c r="F18" s="245">
        <v>351.25299999999999</v>
      </c>
      <c r="G18" s="245">
        <v>250.285</v>
      </c>
      <c r="H18" s="245"/>
      <c r="I18" s="52">
        <v>-100</v>
      </c>
      <c r="J18" s="52">
        <v>0</v>
      </c>
      <c r="K18" s="52">
        <v>-28.745092568604392</v>
      </c>
      <c r="L18" s="38"/>
      <c r="M18" s="224">
        <f>IF(H18&lt;&gt;"",1,0)</f>
        <v>0</v>
      </c>
      <c r="N18" s="105">
        <f>'[7]BD construcción trimestral'!AR198</f>
        <v>139116</v>
      </c>
      <c r="O18" s="89">
        <v>42430</v>
      </c>
      <c r="P18" s="105">
        <f t="shared" si="0"/>
        <v>139.11600000000001</v>
      </c>
      <c r="R18" s="5"/>
      <c r="S18" s="5"/>
    </row>
    <row r="19" spans="1:21" x14ac:dyDescent="0.2">
      <c r="A19" s="35"/>
      <c r="B19" s="41" t="s">
        <v>126</v>
      </c>
      <c r="C19" s="214">
        <v>461.55399999999997</v>
      </c>
      <c r="D19" s="214">
        <v>493.68899999999996</v>
      </c>
      <c r="E19" s="214">
        <v>404.29399999999998</v>
      </c>
      <c r="F19" s="214">
        <v>917.904</v>
      </c>
      <c r="G19" s="214">
        <v>1113.8489999999999</v>
      </c>
      <c r="H19" s="282">
        <v>686.48399999999992</v>
      </c>
      <c r="I19" s="196"/>
      <c r="J19" s="197"/>
      <c r="K19" s="197"/>
      <c r="L19" s="38"/>
      <c r="M19" s="103"/>
      <c r="N19" s="105">
        <f>'[7]BD construcción trimestral'!AR199</f>
        <v>141561</v>
      </c>
      <c r="O19" s="414">
        <v>42522</v>
      </c>
      <c r="P19" s="105">
        <f t="shared" si="0"/>
        <v>141.56100000000001</v>
      </c>
      <c r="R19" s="5"/>
      <c r="S19" s="5"/>
    </row>
    <row r="20" spans="1:21" x14ac:dyDescent="0.2">
      <c r="A20" s="35"/>
      <c r="B20" s="41" t="s">
        <v>3</v>
      </c>
      <c r="C20" s="60"/>
      <c r="D20" s="60">
        <v>6.962348934252538</v>
      </c>
      <c r="E20" s="60">
        <v>-18.107553540791876</v>
      </c>
      <c r="F20" s="60">
        <v>127.03873913538169</v>
      </c>
      <c r="G20" s="60">
        <v>21.347003608220462</v>
      </c>
      <c r="H20" s="62"/>
      <c r="I20" s="62"/>
      <c r="J20" s="62"/>
      <c r="K20" s="62"/>
      <c r="L20" s="38"/>
      <c r="M20" s="418"/>
      <c r="N20" s="105">
        <f>'[7]BD construcción trimestral'!AR200</f>
        <v>85755</v>
      </c>
      <c r="O20" s="414">
        <v>42614</v>
      </c>
      <c r="P20" s="105">
        <f t="shared" si="0"/>
        <v>85.754999999999995</v>
      </c>
      <c r="Q20" s="229"/>
      <c r="R20" s="229"/>
      <c r="S20" s="5"/>
    </row>
    <row r="21" spans="1:21" x14ac:dyDescent="0.2">
      <c r="A21" s="35"/>
      <c r="B21" s="7"/>
      <c r="C21" s="198"/>
      <c r="D21" s="198"/>
      <c r="E21" s="198"/>
      <c r="F21" s="198"/>
      <c r="G21" s="198"/>
      <c r="H21" s="58"/>
      <c r="I21" s="174"/>
      <c r="J21" s="174"/>
      <c r="K21" s="174"/>
      <c r="L21" s="38"/>
      <c r="M21" s="418"/>
      <c r="N21" s="105">
        <f>'[7]BD construcción trimestral'!AR201</f>
        <v>109625</v>
      </c>
      <c r="O21" s="89">
        <v>42705</v>
      </c>
      <c r="P21" s="105">
        <f t="shared" si="0"/>
        <v>109.625</v>
      </c>
      <c r="Q21" s="229"/>
      <c r="R21" s="229"/>
      <c r="S21" s="5"/>
    </row>
    <row r="22" spans="1:21" x14ac:dyDescent="0.2">
      <c r="A22" s="35"/>
      <c r="B22" s="41" t="s">
        <v>4</v>
      </c>
      <c r="C22" s="214">
        <v>209.75900000000001</v>
      </c>
      <c r="D22" s="214">
        <v>274.22199999999998</v>
      </c>
      <c r="E22" s="214">
        <v>184.827</v>
      </c>
      <c r="F22" s="214">
        <v>333.803</v>
      </c>
      <c r="G22" s="214">
        <v>605.78899999999999</v>
      </c>
      <c r="H22" s="282">
        <v>686.48399999999992</v>
      </c>
      <c r="I22" s="283">
        <v>13.320644646898504</v>
      </c>
      <c r="J22" s="283">
        <v>113.3206446468985</v>
      </c>
      <c r="K22" s="283">
        <v>81.480993280467828</v>
      </c>
      <c r="L22" s="38"/>
      <c r="M22" s="418"/>
      <c r="N22" s="105">
        <f>'[7]BD construcción trimestral'!AR202</f>
        <v>340653</v>
      </c>
      <c r="O22" s="414">
        <v>42795</v>
      </c>
      <c r="P22" s="105">
        <f t="shared" si="0"/>
        <v>340.65300000000002</v>
      </c>
      <c r="Q22" s="229"/>
      <c r="R22" s="229"/>
      <c r="S22" s="5"/>
    </row>
    <row r="23" spans="1:21" x14ac:dyDescent="0.2">
      <c r="A23" s="35"/>
      <c r="B23" s="41" t="s">
        <v>3</v>
      </c>
      <c r="C23" s="64"/>
      <c r="D23" s="60">
        <v>30.731935220896347</v>
      </c>
      <c r="E23" s="60">
        <v>-32.599499675445443</v>
      </c>
      <c r="F23" s="60">
        <v>80.602942210824182</v>
      </c>
      <c r="G23" s="60">
        <v>81.480993280467828</v>
      </c>
      <c r="H23" s="283">
        <v>13.320644646898504</v>
      </c>
      <c r="I23" s="62"/>
      <c r="J23" s="62"/>
      <c r="K23" s="62"/>
      <c r="L23" s="38"/>
      <c r="M23" s="418"/>
      <c r="N23" s="105">
        <f>'[7]BD construcción trimestral'!AR203</f>
        <v>215856</v>
      </c>
      <c r="O23" s="414">
        <v>42887</v>
      </c>
      <c r="P23" s="105">
        <f t="shared" si="0"/>
        <v>215.85599999999999</v>
      </c>
      <c r="Q23" s="229"/>
      <c r="R23" s="229"/>
      <c r="S23" s="5"/>
    </row>
    <row r="24" spans="1:21" ht="12" customHeight="1" x14ac:dyDescent="0.2">
      <c r="A24" s="35"/>
      <c r="C24" s="198"/>
      <c r="D24" s="198"/>
      <c r="E24" s="198"/>
      <c r="F24" s="198"/>
      <c r="G24" s="198"/>
      <c r="H24" s="58"/>
      <c r="I24" s="174"/>
      <c r="J24" s="174"/>
      <c r="K24" s="174"/>
      <c r="L24" s="38"/>
      <c r="M24" s="103"/>
      <c r="N24" s="105">
        <f>'[7]BD construcción trimestral'!AR204</f>
        <v>91893</v>
      </c>
      <c r="O24" s="89">
        <v>42979</v>
      </c>
      <c r="P24" s="105">
        <f t="shared" si="0"/>
        <v>91.893000000000001</v>
      </c>
      <c r="R24" s="229"/>
      <c r="S24" s="5"/>
    </row>
    <row r="25" spans="1:21" ht="12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103"/>
      <c r="N25" s="105">
        <f>'[7]BD construcción trimestral'!AR205</f>
        <v>114794</v>
      </c>
      <c r="O25" s="414">
        <v>43070</v>
      </c>
      <c r="P25" s="105">
        <f t="shared" si="0"/>
        <v>114.794</v>
      </c>
      <c r="R25" s="229"/>
      <c r="S25" s="5"/>
    </row>
    <row r="26" spans="1:21" ht="16.5" customHeight="1" x14ac:dyDescent="0.2">
      <c r="A26" s="35"/>
      <c r="B26" s="199"/>
      <c r="C26" s="385" t="s">
        <v>162</v>
      </c>
      <c r="D26" s="385"/>
      <c r="E26" s="385"/>
      <c r="F26" s="385"/>
      <c r="G26" s="385"/>
      <c r="H26" s="385"/>
      <c r="I26" s="385"/>
      <c r="J26" s="385"/>
      <c r="K26" s="385"/>
      <c r="L26" s="38"/>
      <c r="M26" s="103"/>
      <c r="N26" s="105">
        <f>'[7]BD construcción trimestral'!AR206</f>
        <v>103479</v>
      </c>
      <c r="O26" s="414">
        <v>43160</v>
      </c>
      <c r="P26" s="105">
        <f t="shared" si="0"/>
        <v>103.479</v>
      </c>
      <c r="R26" s="229"/>
      <c r="S26" s="5"/>
    </row>
    <row r="27" spans="1:21" s="103" customFormat="1" x14ac:dyDescent="0.2">
      <c r="A27" s="200"/>
      <c r="B27" s="34"/>
      <c r="C27" s="385" t="str">
        <f>'Área proceso edificaciones Btá'!$C$25</f>
        <v>II trimestre, miles de metros cuadrados, 2018-2023</v>
      </c>
      <c r="D27" s="385"/>
      <c r="E27" s="385"/>
      <c r="F27" s="385"/>
      <c r="G27" s="385"/>
      <c r="H27" s="385"/>
      <c r="I27" s="385"/>
      <c r="J27" s="385"/>
      <c r="K27" s="385"/>
      <c r="L27" s="38"/>
      <c r="N27" s="105">
        <f>'[7]BD construcción trimestral'!AR207</f>
        <v>106280</v>
      </c>
      <c r="O27" s="89">
        <v>43252</v>
      </c>
      <c r="P27" s="105">
        <f t="shared" si="0"/>
        <v>106.28</v>
      </c>
      <c r="Q27" s="5"/>
      <c r="R27" s="229"/>
      <c r="S27" s="5"/>
      <c r="U27" s="9"/>
    </row>
    <row r="28" spans="1:21" s="103" customFormat="1" x14ac:dyDescent="0.2">
      <c r="A28" s="200"/>
      <c r="B28" s="34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N28" s="105">
        <f>'[7]BD construcción trimestral'!AR208</f>
        <v>158344</v>
      </c>
      <c r="O28" s="414">
        <v>43344</v>
      </c>
      <c r="P28" s="105">
        <f t="shared" si="0"/>
        <v>158.34399999999999</v>
      </c>
      <c r="Q28" s="5"/>
      <c r="R28" s="229"/>
      <c r="S28" s="5"/>
      <c r="U28" s="9"/>
    </row>
    <row r="29" spans="1:21" s="103" customFormat="1" x14ac:dyDescent="0.2">
      <c r="A29" s="200"/>
      <c r="B29" s="34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N29" s="105">
        <f>'[7]BD construcción trimestral'!AR209</f>
        <v>93451</v>
      </c>
      <c r="O29" s="414">
        <v>43435</v>
      </c>
      <c r="P29" s="105">
        <f t="shared" si="0"/>
        <v>93.450999999999993</v>
      </c>
      <c r="Q29" s="5"/>
      <c r="R29" s="229"/>
      <c r="S29" s="5"/>
      <c r="U29" s="9"/>
    </row>
    <row r="30" spans="1:21" s="103" customFormat="1" x14ac:dyDescent="0.2">
      <c r="A30" s="200"/>
      <c r="B30" s="34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N30" s="105">
        <f>'[7]BD construcción trimestral'!AR210</f>
        <v>189323</v>
      </c>
      <c r="O30" s="89">
        <v>43525</v>
      </c>
      <c r="P30" s="105">
        <f t="shared" si="0"/>
        <v>189.32300000000001</v>
      </c>
      <c r="Q30" s="5"/>
      <c r="R30" s="229"/>
      <c r="S30" s="5"/>
      <c r="U30" s="9"/>
    </row>
    <row r="31" spans="1:21" s="103" customFormat="1" x14ac:dyDescent="0.2">
      <c r="A31" s="200"/>
      <c r="B31" s="34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N31" s="105">
        <f>'[7]BD construcción trimestral'!AR211</f>
        <v>84899</v>
      </c>
      <c r="O31" s="414">
        <v>43617</v>
      </c>
      <c r="P31" s="105">
        <f t="shared" si="0"/>
        <v>84.899000000000001</v>
      </c>
      <c r="Q31" s="5"/>
      <c r="R31" s="229"/>
      <c r="S31" s="5"/>
      <c r="U31" s="9"/>
    </row>
    <row r="32" spans="1:21" s="103" customFormat="1" x14ac:dyDescent="0.2">
      <c r="A32" s="200"/>
      <c r="B32" s="34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N32" s="105">
        <f>'[7]BD construcción trimestral'!AR212</f>
        <v>105151</v>
      </c>
      <c r="O32" s="414">
        <v>43709</v>
      </c>
      <c r="P32" s="105">
        <f t="shared" si="0"/>
        <v>105.151</v>
      </c>
      <c r="Q32" s="5"/>
      <c r="R32" s="229"/>
      <c r="S32" s="5"/>
      <c r="U32" s="9"/>
    </row>
    <row r="33" spans="1:21" s="103" customFormat="1" x14ac:dyDescent="0.2">
      <c r="A33" s="200"/>
      <c r="B33" s="34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N33" s="105">
        <f>'[7]BD construcción trimestral'!AR213</f>
        <v>114316</v>
      </c>
      <c r="O33" s="89">
        <v>43800</v>
      </c>
      <c r="P33" s="105">
        <f t="shared" ref="P33:P34" si="1">+N33/1000</f>
        <v>114.316</v>
      </c>
      <c r="Q33" s="5"/>
      <c r="R33" s="229"/>
      <c r="S33" s="5"/>
      <c r="U33" s="9"/>
    </row>
    <row r="34" spans="1:21" s="103" customFormat="1" x14ac:dyDescent="0.2">
      <c r="A34" s="200"/>
      <c r="B34" s="34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N34" s="105">
        <f>'[7]BD construcción trimestral'!AR214</f>
        <v>99928</v>
      </c>
      <c r="O34" s="414">
        <v>43891</v>
      </c>
      <c r="P34" s="105">
        <f t="shared" si="1"/>
        <v>99.927999999999997</v>
      </c>
      <c r="Q34" s="5"/>
      <c r="R34" s="229"/>
      <c r="S34" s="5"/>
      <c r="U34" s="9"/>
    </row>
    <row r="35" spans="1:21" s="103" customFormat="1" x14ac:dyDescent="0.2">
      <c r="A35" s="200"/>
      <c r="B35" s="34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N35" s="105">
        <f>'[7]BD construcción trimestral'!AR215</f>
        <v>31503</v>
      </c>
      <c r="O35" s="89">
        <v>43983</v>
      </c>
      <c r="P35" s="105">
        <f t="shared" ref="P35:P36" si="2">+N35/1000</f>
        <v>31.503</v>
      </c>
      <c r="Q35" s="5"/>
      <c r="R35" s="229"/>
      <c r="S35" s="5"/>
      <c r="U35" s="9"/>
    </row>
    <row r="36" spans="1:21" s="103" customFormat="1" x14ac:dyDescent="0.2">
      <c r="A36" s="200"/>
      <c r="B36" s="34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N36" s="105">
        <f>'[7]BD construcción trimestral'!AR216</f>
        <v>103901</v>
      </c>
      <c r="O36" s="414">
        <v>44075</v>
      </c>
      <c r="P36" s="105">
        <f t="shared" si="2"/>
        <v>103.901</v>
      </c>
      <c r="Q36" s="5"/>
      <c r="R36" s="229"/>
      <c r="S36" s="5"/>
      <c r="U36" s="9"/>
    </row>
    <row r="37" spans="1:21" s="103" customFormat="1" x14ac:dyDescent="0.2">
      <c r="A37" s="200"/>
      <c r="B37" s="34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N37" s="105">
        <f>'[7]BD construcción trimestral'!AR217</f>
        <v>227889</v>
      </c>
      <c r="O37" s="89">
        <v>44166</v>
      </c>
      <c r="P37" s="105">
        <f t="shared" ref="P37:P38" si="3">+N37/1000</f>
        <v>227.88900000000001</v>
      </c>
      <c r="Q37" s="5"/>
      <c r="R37" s="229"/>
      <c r="S37" s="5"/>
      <c r="U37" s="9"/>
    </row>
    <row r="38" spans="1:21" s="103" customFormat="1" x14ac:dyDescent="0.2">
      <c r="A38" s="200"/>
      <c r="B38" s="34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N38" s="105">
        <f>'[7]BD construcción trimestral'!AR218</f>
        <v>158592</v>
      </c>
      <c r="O38" s="414">
        <v>44256</v>
      </c>
      <c r="P38" s="105">
        <f t="shared" si="3"/>
        <v>158.59200000000001</v>
      </c>
      <c r="Q38" s="5"/>
      <c r="R38" s="229"/>
      <c r="S38" s="5"/>
      <c r="U38" s="9"/>
    </row>
    <row r="39" spans="1:21" s="103" customFormat="1" x14ac:dyDescent="0.2">
      <c r="A39" s="200"/>
      <c r="B39" s="199"/>
      <c r="C39" s="202"/>
      <c r="D39" s="202"/>
      <c r="E39" s="202"/>
      <c r="F39" s="202"/>
      <c r="G39" s="202"/>
      <c r="H39" s="202"/>
      <c r="I39" s="204"/>
      <c r="J39" s="204"/>
      <c r="K39" s="204"/>
      <c r="L39" s="38"/>
      <c r="N39" s="105">
        <f>'[7]BD construcción trimestral'!AR219</f>
        <v>175211</v>
      </c>
      <c r="O39" s="89">
        <v>44348</v>
      </c>
      <c r="P39" s="105">
        <f t="shared" ref="P39" si="4">+N39/1000</f>
        <v>175.21100000000001</v>
      </c>
      <c r="Q39" s="5"/>
      <c r="R39" s="229"/>
      <c r="S39" s="5"/>
      <c r="U39" s="9"/>
    </row>
    <row r="40" spans="1:21" s="103" customFormat="1" x14ac:dyDescent="0.2">
      <c r="A40" s="247" t="s">
        <v>163</v>
      </c>
      <c r="B40" s="225"/>
      <c r="C40" s="202"/>
      <c r="D40" s="202"/>
      <c r="E40" s="202"/>
      <c r="F40" s="202"/>
      <c r="G40" s="202"/>
      <c r="H40" s="202"/>
      <c r="I40" s="204"/>
      <c r="J40" s="204"/>
      <c r="K40" s="204"/>
      <c r="L40" s="38"/>
      <c r="N40" s="105">
        <f>'[7]BD construcción trimestral'!AR220</f>
        <v>232848</v>
      </c>
      <c r="O40" s="414">
        <v>44440</v>
      </c>
      <c r="P40" s="105">
        <f t="shared" ref="P40:P41" si="5">+N40/1000</f>
        <v>232.84800000000001</v>
      </c>
      <c r="Q40" s="5"/>
      <c r="R40" s="229"/>
      <c r="S40" s="5"/>
      <c r="U40" s="9"/>
    </row>
    <row r="41" spans="1:21" x14ac:dyDescent="0.2">
      <c r="A41" s="246" t="s">
        <v>101</v>
      </c>
      <c r="B41" s="4"/>
      <c r="C41" s="216"/>
      <c r="D41" s="216"/>
      <c r="E41" s="216"/>
      <c r="F41" s="216"/>
      <c r="G41" s="216"/>
      <c r="H41" s="216"/>
      <c r="I41" s="216"/>
      <c r="J41" s="216"/>
      <c r="K41" s="216"/>
      <c r="L41" s="205"/>
      <c r="M41" s="103"/>
      <c r="N41" s="105">
        <f>'[7]BD construcción trimestral'!AR221</f>
        <v>351253</v>
      </c>
      <c r="O41" s="89">
        <v>44531</v>
      </c>
      <c r="P41" s="105">
        <f t="shared" si="5"/>
        <v>351.25299999999999</v>
      </c>
      <c r="R41" s="229"/>
      <c r="S41" s="5"/>
    </row>
    <row r="42" spans="1:21" s="9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03"/>
      <c r="N42" s="105">
        <f>'[7]BD construcción trimestral'!AR222</f>
        <v>391280</v>
      </c>
      <c r="O42" s="414">
        <v>44621</v>
      </c>
      <c r="P42" s="105">
        <f t="shared" ref="P42:P43" si="6">+N42/1000</f>
        <v>391.28</v>
      </c>
      <c r="Q42" s="5"/>
      <c r="R42" s="229"/>
      <c r="S42" s="5"/>
      <c r="T42" s="103"/>
    </row>
    <row r="43" spans="1:21" s="9" customFormat="1" x14ac:dyDescent="0.2">
      <c r="A43" s="33"/>
      <c r="B43" s="192"/>
      <c r="C43" s="192"/>
      <c r="D43" s="192"/>
      <c r="E43" s="33"/>
      <c r="F43" s="33"/>
      <c r="G43" s="3"/>
      <c r="H43" s="3"/>
      <c r="I43" s="3"/>
      <c r="J43" s="3"/>
      <c r="K43" s="3"/>
      <c r="L43" s="3"/>
      <c r="M43" s="103"/>
      <c r="N43" s="105">
        <f>'[7]BD construcción trimestral'!AR223</f>
        <v>214509</v>
      </c>
      <c r="O43" s="89">
        <v>44713</v>
      </c>
      <c r="P43" s="105">
        <f t="shared" si="6"/>
        <v>214.50899999999999</v>
      </c>
      <c r="Q43" s="5"/>
      <c r="R43" s="229"/>
      <c r="S43" s="5"/>
      <c r="T43" s="103"/>
    </row>
    <row r="44" spans="1:21" s="9" customFormat="1" x14ac:dyDescent="0.2">
      <c r="A44" s="54"/>
      <c r="E44" s="33"/>
      <c r="F44" s="33"/>
      <c r="G44" s="3"/>
      <c r="H44" s="3"/>
      <c r="I44" s="3"/>
      <c r="J44" s="3"/>
      <c r="K44" s="3"/>
      <c r="L44" s="3"/>
      <c r="M44" s="103"/>
      <c r="N44" s="105">
        <f>'[7]BD construcción trimestral'!AR224</f>
        <v>257775</v>
      </c>
      <c r="O44" s="414">
        <v>44805</v>
      </c>
      <c r="P44" s="105">
        <f t="shared" ref="P44:P45" si="7">+N44/1000</f>
        <v>257.77499999999998</v>
      </c>
      <c r="Q44" s="5"/>
      <c r="R44" s="229"/>
      <c r="S44" s="5"/>
      <c r="T44" s="103"/>
    </row>
    <row r="45" spans="1:21" s="9" customFormat="1" x14ac:dyDescent="0.2">
      <c r="A45" s="54"/>
      <c r="E45" s="33"/>
      <c r="F45" s="33"/>
      <c r="G45" s="3"/>
      <c r="H45" s="3"/>
      <c r="I45" s="3"/>
      <c r="J45" s="3"/>
      <c r="K45" s="3"/>
      <c r="L45" s="3"/>
      <c r="M45" s="103"/>
      <c r="N45" s="105">
        <f>'[7]BD construcción trimestral'!AR225</f>
        <v>250285</v>
      </c>
      <c r="O45" s="89">
        <v>44896</v>
      </c>
      <c r="P45" s="105">
        <f t="shared" si="7"/>
        <v>250.285</v>
      </c>
      <c r="Q45" s="5"/>
      <c r="R45" s="229"/>
      <c r="S45" s="5"/>
      <c r="T45" s="103"/>
    </row>
    <row r="46" spans="1:21" s="9" customFormat="1" x14ac:dyDescent="0.2">
      <c r="A46" s="54"/>
      <c r="E46" s="33"/>
      <c r="F46" s="33"/>
      <c r="G46" s="3"/>
      <c r="H46" s="3"/>
      <c r="I46" s="3"/>
      <c r="J46" s="3"/>
      <c r="K46" s="3"/>
      <c r="L46" s="3"/>
      <c r="M46" s="103"/>
      <c r="N46" s="105">
        <f>'[7]BD construcción trimestral'!AR226</f>
        <v>318236</v>
      </c>
      <c r="O46" s="414">
        <v>44986</v>
      </c>
      <c r="P46" s="105">
        <f t="shared" ref="P46:P47" si="8">+N46/1000</f>
        <v>318.23599999999999</v>
      </c>
      <c r="Q46" s="5"/>
      <c r="R46" s="5"/>
      <c r="S46" s="5"/>
      <c r="T46" s="103"/>
    </row>
    <row r="47" spans="1:21" s="9" customFormat="1" x14ac:dyDescent="0.2">
      <c r="A47" s="54"/>
      <c r="E47" s="33"/>
      <c r="F47" s="33"/>
      <c r="G47" s="3"/>
      <c r="H47" s="3"/>
      <c r="I47" s="3"/>
      <c r="J47" s="3"/>
      <c r="K47" s="3"/>
      <c r="L47" s="3"/>
      <c r="M47" s="103"/>
      <c r="N47" s="105">
        <f>'[7]BD construcción trimestral'!AR227</f>
        <v>368248</v>
      </c>
      <c r="O47" s="414">
        <v>45078</v>
      </c>
      <c r="P47" s="105">
        <f t="shared" si="8"/>
        <v>368.24799999999999</v>
      </c>
      <c r="Q47" s="5"/>
      <c r="R47" s="5"/>
      <c r="S47" s="5"/>
      <c r="T47" s="103"/>
    </row>
    <row r="48" spans="1:21" s="9" customFormat="1" x14ac:dyDescent="0.2">
      <c r="A48" s="54"/>
      <c r="E48" s="33"/>
      <c r="F48" s="33"/>
      <c r="G48" s="3"/>
      <c r="H48" s="3"/>
      <c r="I48" s="3"/>
      <c r="J48" s="3"/>
      <c r="K48" s="3"/>
      <c r="L48" s="3"/>
      <c r="M48" s="103"/>
      <c r="N48" s="103"/>
      <c r="O48" s="103"/>
      <c r="P48" s="103"/>
      <c r="Q48" s="5"/>
      <c r="R48" s="5"/>
      <c r="S48" s="5"/>
      <c r="T48" s="103"/>
    </row>
    <row r="49" spans="1:20" s="9" customFormat="1" x14ac:dyDescent="0.2">
      <c r="A49" s="54"/>
      <c r="E49" s="33"/>
      <c r="F49" s="33"/>
      <c r="G49" s="3"/>
      <c r="H49" s="3"/>
      <c r="I49" s="3"/>
      <c r="J49" s="3"/>
      <c r="K49" s="3"/>
      <c r="L49" s="3"/>
      <c r="M49" s="103"/>
      <c r="N49" s="103"/>
      <c r="O49" s="103"/>
      <c r="P49" s="103"/>
      <c r="Q49" s="5"/>
      <c r="R49" s="5"/>
      <c r="S49" s="5"/>
      <c r="T49" s="103"/>
    </row>
    <row r="50" spans="1:20" s="9" customFormat="1" x14ac:dyDescent="0.2">
      <c r="A50" s="54"/>
      <c r="E50" s="33"/>
      <c r="F50" s="33"/>
      <c r="G50" s="3"/>
      <c r="H50" s="3"/>
      <c r="I50" s="3"/>
      <c r="J50" s="3"/>
      <c r="K50" s="3"/>
      <c r="L50" s="3"/>
      <c r="M50" s="103"/>
      <c r="N50" s="103"/>
      <c r="O50" s="103"/>
      <c r="P50" s="103"/>
      <c r="Q50" s="5"/>
      <c r="R50" s="5"/>
      <c r="S50" s="5"/>
      <c r="T50" s="103"/>
    </row>
    <row r="51" spans="1:20" s="9" customFormat="1" x14ac:dyDescent="0.2">
      <c r="A51" s="54"/>
      <c r="E51" s="33"/>
      <c r="F51" s="33"/>
      <c r="G51" s="3"/>
      <c r="H51" s="3"/>
      <c r="I51" s="3"/>
      <c r="J51" s="3"/>
      <c r="K51" s="3"/>
      <c r="L51" s="3"/>
      <c r="M51" s="103"/>
      <c r="N51" s="103"/>
      <c r="O51" s="103"/>
      <c r="P51" s="103"/>
      <c r="Q51" s="5"/>
      <c r="R51" s="5"/>
      <c r="S51" s="5"/>
      <c r="T51" s="103"/>
    </row>
    <row r="52" spans="1:20" s="9" customFormat="1" x14ac:dyDescent="0.2">
      <c r="A52" s="54"/>
      <c r="E52" s="33"/>
      <c r="F52" s="33"/>
      <c r="G52" s="3"/>
      <c r="H52" s="3"/>
      <c r="I52" s="3"/>
      <c r="J52" s="3"/>
      <c r="K52" s="3"/>
      <c r="L52" s="3"/>
      <c r="M52" s="103"/>
      <c r="N52" s="103"/>
      <c r="O52" s="103"/>
      <c r="P52" s="103"/>
      <c r="Q52" s="5"/>
      <c r="R52" s="5"/>
      <c r="S52" s="5"/>
      <c r="T52" s="103"/>
    </row>
    <row r="53" spans="1:20" s="9" customFormat="1" x14ac:dyDescent="0.2">
      <c r="A53" s="54"/>
      <c r="E53" s="33"/>
      <c r="F53" s="33"/>
      <c r="G53" s="3"/>
      <c r="H53" s="3"/>
      <c r="I53" s="3"/>
      <c r="J53" s="3"/>
      <c r="K53" s="3"/>
      <c r="L53" s="3"/>
      <c r="M53" s="103"/>
      <c r="N53" s="103"/>
      <c r="O53" s="103"/>
      <c r="P53" s="103"/>
      <c r="Q53" s="5"/>
      <c r="T53" s="103"/>
    </row>
    <row r="54" spans="1:20" s="9" customFormat="1" x14ac:dyDescent="0.2">
      <c r="A54" s="54"/>
      <c r="E54" s="33"/>
      <c r="F54" s="33"/>
      <c r="G54" s="3"/>
      <c r="H54" s="3"/>
      <c r="I54" s="3"/>
      <c r="J54" s="3"/>
      <c r="K54" s="3"/>
      <c r="L54" s="3"/>
      <c r="M54" s="103"/>
      <c r="N54" s="103"/>
      <c r="O54" s="103"/>
      <c r="P54" s="103"/>
      <c r="Q54" s="5"/>
      <c r="T54" s="103"/>
    </row>
    <row r="55" spans="1:20" s="9" customFormat="1" x14ac:dyDescent="0.2">
      <c r="A55" s="54"/>
      <c r="E55" s="90"/>
      <c r="F55" s="33"/>
      <c r="G55" s="3"/>
      <c r="H55" s="3"/>
      <c r="I55" s="3"/>
      <c r="J55" s="3"/>
      <c r="K55" s="3"/>
      <c r="L55" s="3"/>
      <c r="M55" s="103"/>
      <c r="N55" s="103"/>
      <c r="O55" s="103"/>
      <c r="P55" s="103"/>
      <c r="Q55" s="5"/>
      <c r="T55" s="103"/>
    </row>
    <row r="56" spans="1:20" s="9" customFormat="1" x14ac:dyDescent="0.2">
      <c r="A56" s="54"/>
      <c r="E56" s="90"/>
      <c r="F56" s="33"/>
      <c r="G56" s="3"/>
      <c r="H56" s="3"/>
      <c r="I56" s="3"/>
      <c r="J56" s="3"/>
      <c r="K56" s="3"/>
      <c r="L56" s="3"/>
      <c r="M56" s="103"/>
      <c r="N56" s="103"/>
      <c r="O56" s="103"/>
      <c r="P56" s="103"/>
      <c r="Q56" s="5"/>
      <c r="T56" s="103"/>
    </row>
    <row r="57" spans="1:20" s="9" customFormat="1" x14ac:dyDescent="0.2">
      <c r="A57" s="54"/>
      <c r="E57" s="90"/>
      <c r="F57" s="33"/>
      <c r="G57" s="3"/>
      <c r="H57" s="3"/>
      <c r="I57" s="3"/>
      <c r="J57" s="3"/>
      <c r="K57" s="3"/>
      <c r="L57" s="3"/>
      <c r="M57" s="103"/>
      <c r="N57" s="103"/>
      <c r="O57" s="103"/>
      <c r="P57" s="103"/>
      <c r="Q57" s="5"/>
      <c r="T57" s="103"/>
    </row>
    <row r="58" spans="1:20" s="9" customFormat="1" x14ac:dyDescent="0.2">
      <c r="A58" s="54"/>
      <c r="E58" s="90"/>
      <c r="F58" s="33"/>
      <c r="G58" s="3"/>
      <c r="H58" s="3"/>
      <c r="I58" s="3"/>
      <c r="J58" s="3"/>
      <c r="K58" s="3"/>
      <c r="L58" s="3"/>
      <c r="M58" s="103"/>
      <c r="N58" s="103"/>
      <c r="O58" s="103"/>
      <c r="P58" s="103"/>
      <c r="Q58" s="5"/>
      <c r="T58" s="103"/>
    </row>
    <row r="59" spans="1:20" s="9" customFormat="1" x14ac:dyDescent="0.2">
      <c r="A59" s="54"/>
      <c r="E59" s="90"/>
      <c r="F59" s="33"/>
      <c r="G59" s="3"/>
      <c r="H59" s="3"/>
      <c r="I59" s="3"/>
      <c r="J59" s="3"/>
      <c r="K59" s="3"/>
      <c r="L59" s="3"/>
      <c r="M59" s="103"/>
      <c r="N59" s="103"/>
      <c r="O59" s="103"/>
      <c r="P59" s="103"/>
      <c r="Q59" s="5"/>
      <c r="T59" s="103"/>
    </row>
    <row r="60" spans="1:20" s="9" customFormat="1" x14ac:dyDescent="0.2">
      <c r="A60" s="54"/>
      <c r="E60" s="90"/>
      <c r="F60" s="33"/>
      <c r="G60" s="3"/>
      <c r="H60" s="3"/>
      <c r="I60" s="3"/>
      <c r="J60" s="3"/>
      <c r="K60" s="3"/>
      <c r="L60" s="3"/>
      <c r="M60" s="103"/>
      <c r="N60" s="103"/>
      <c r="O60" s="103"/>
      <c r="P60" s="103"/>
      <c r="Q60" s="5"/>
      <c r="T60" s="103"/>
    </row>
    <row r="61" spans="1:20" s="9" customFormat="1" x14ac:dyDescent="0.2">
      <c r="A61" s="54"/>
      <c r="E61" s="90"/>
      <c r="F61" s="33"/>
      <c r="G61" s="3"/>
      <c r="H61" s="3"/>
      <c r="I61" s="3"/>
      <c r="J61" s="3"/>
      <c r="K61" s="3"/>
      <c r="L61" s="3"/>
      <c r="M61" s="103"/>
      <c r="N61" s="103"/>
      <c r="O61" s="103"/>
      <c r="P61" s="103"/>
      <c r="Q61" s="5"/>
      <c r="T61" s="103"/>
    </row>
    <row r="62" spans="1:20" s="9" customFormat="1" x14ac:dyDescent="0.2">
      <c r="A62" s="54"/>
      <c r="E62" s="90"/>
      <c r="F62" s="33"/>
      <c r="G62" s="3"/>
      <c r="H62" s="3"/>
      <c r="I62" s="3"/>
      <c r="J62" s="3"/>
      <c r="K62" s="3"/>
      <c r="L62" s="3"/>
      <c r="M62" s="103"/>
      <c r="N62" s="103"/>
      <c r="O62" s="103"/>
      <c r="P62" s="103"/>
      <c r="Q62" s="5"/>
      <c r="T62" s="103"/>
    </row>
    <row r="63" spans="1:20" s="9" customFormat="1" x14ac:dyDescent="0.2">
      <c r="A63" s="54"/>
      <c r="E63" s="90"/>
      <c r="F63" s="33"/>
      <c r="G63" s="3"/>
      <c r="H63" s="3"/>
      <c r="I63" s="3"/>
      <c r="J63" s="3"/>
      <c r="K63" s="3"/>
      <c r="L63" s="3"/>
      <c r="M63" s="103"/>
      <c r="N63" s="103"/>
      <c r="O63" s="103"/>
      <c r="P63" s="103"/>
      <c r="Q63" s="5"/>
      <c r="T63" s="103"/>
    </row>
    <row r="64" spans="1:20" s="9" customFormat="1" x14ac:dyDescent="0.2">
      <c r="A64" s="54"/>
      <c r="E64" s="90"/>
      <c r="F64" s="33"/>
      <c r="G64" s="3"/>
      <c r="H64" s="3"/>
      <c r="I64" s="3"/>
      <c r="J64" s="3"/>
      <c r="K64" s="3"/>
      <c r="L64" s="3"/>
      <c r="M64" s="103"/>
      <c r="N64" s="103"/>
      <c r="O64" s="103"/>
      <c r="P64" s="103"/>
      <c r="Q64" s="5"/>
      <c r="T64" s="103"/>
    </row>
    <row r="65" spans="1:20" s="9" customFormat="1" x14ac:dyDescent="0.2">
      <c r="A65" s="54"/>
      <c r="E65" s="90"/>
      <c r="F65" s="33"/>
      <c r="G65" s="3"/>
      <c r="H65" s="3"/>
      <c r="I65" s="3"/>
      <c r="J65" s="3"/>
      <c r="K65" s="3"/>
      <c r="L65" s="3"/>
      <c r="M65" s="103"/>
      <c r="N65" s="103"/>
      <c r="O65" s="103"/>
      <c r="P65" s="103"/>
      <c r="Q65" s="5"/>
      <c r="T65" s="103"/>
    </row>
    <row r="66" spans="1:20" s="9" customFormat="1" x14ac:dyDescent="0.2">
      <c r="A66" s="54"/>
      <c r="E66" s="90"/>
      <c r="F66" s="33"/>
      <c r="G66" s="3"/>
      <c r="H66" s="3"/>
      <c r="I66" s="3"/>
      <c r="J66" s="3"/>
      <c r="K66" s="3"/>
      <c r="L66" s="3"/>
      <c r="M66" s="103"/>
      <c r="N66" s="103"/>
      <c r="O66" s="103"/>
      <c r="P66" s="103"/>
      <c r="Q66" s="5"/>
      <c r="T66" s="103"/>
    </row>
    <row r="67" spans="1:20" s="9" customFormat="1" x14ac:dyDescent="0.2">
      <c r="A67" s="54"/>
      <c r="E67" s="90"/>
      <c r="F67" s="33"/>
      <c r="G67" s="3"/>
      <c r="H67" s="3"/>
      <c r="I67" s="3"/>
      <c r="J67" s="3"/>
      <c r="K67" s="3"/>
      <c r="L67" s="3"/>
      <c r="M67" s="103"/>
      <c r="N67" s="103"/>
      <c r="O67" s="103"/>
      <c r="P67" s="103"/>
      <c r="Q67" s="5"/>
      <c r="T67" s="103"/>
    </row>
    <row r="68" spans="1:20" s="9" customFormat="1" x14ac:dyDescent="0.2">
      <c r="A68" s="54"/>
      <c r="E68" s="90"/>
      <c r="F68" s="33"/>
      <c r="G68" s="3"/>
      <c r="H68" s="3"/>
      <c r="I68" s="3"/>
      <c r="J68" s="3"/>
      <c r="K68" s="3"/>
      <c r="L68" s="3"/>
      <c r="M68" s="103"/>
      <c r="N68" s="103"/>
      <c r="O68" s="103"/>
      <c r="P68" s="103"/>
      <c r="Q68" s="5"/>
      <c r="T68" s="103"/>
    </row>
    <row r="69" spans="1:20" s="9" customFormat="1" x14ac:dyDescent="0.2">
      <c r="A69" s="54"/>
      <c r="E69" s="90"/>
      <c r="F69" s="33"/>
      <c r="G69" s="3"/>
      <c r="H69" s="3"/>
      <c r="I69" s="3"/>
      <c r="J69" s="3"/>
      <c r="K69" s="3"/>
      <c r="L69" s="3"/>
      <c r="M69" s="103"/>
      <c r="N69" s="103"/>
      <c r="O69" s="103"/>
      <c r="P69" s="103"/>
      <c r="Q69" s="5"/>
      <c r="T69" s="103"/>
    </row>
    <row r="70" spans="1:20" s="9" customFormat="1" x14ac:dyDescent="0.2">
      <c r="A70" s="54"/>
      <c r="E70" s="90"/>
      <c r="F70" s="33"/>
      <c r="G70" s="3"/>
      <c r="H70" s="3"/>
      <c r="I70" s="3"/>
      <c r="J70" s="3"/>
      <c r="K70" s="3"/>
      <c r="L70" s="3"/>
      <c r="M70" s="103"/>
      <c r="N70" s="103"/>
      <c r="O70" s="103"/>
      <c r="P70" s="103"/>
      <c r="Q70" s="5"/>
      <c r="T70" s="103"/>
    </row>
    <row r="71" spans="1:20" s="9" customFormat="1" x14ac:dyDescent="0.2">
      <c r="A71" s="54"/>
      <c r="E71" s="90"/>
      <c r="F71" s="33"/>
      <c r="G71" s="3"/>
      <c r="H71" s="3"/>
      <c r="I71" s="3"/>
      <c r="J71" s="3"/>
      <c r="K71" s="3"/>
      <c r="L71" s="3"/>
      <c r="M71" s="103"/>
      <c r="N71" s="103"/>
      <c r="O71" s="103"/>
      <c r="P71" s="103"/>
      <c r="Q71" s="5"/>
      <c r="T71" s="103"/>
    </row>
    <row r="72" spans="1:20" s="9" customFormat="1" x14ac:dyDescent="0.2">
      <c r="A72" s="54"/>
      <c r="E72" s="90"/>
      <c r="F72" s="33"/>
      <c r="G72" s="3"/>
      <c r="H72" s="3"/>
      <c r="I72" s="3"/>
      <c r="J72" s="3"/>
      <c r="K72" s="3"/>
      <c r="L72" s="3"/>
      <c r="M72" s="103"/>
      <c r="N72" s="103"/>
      <c r="O72" s="103"/>
      <c r="P72" s="103"/>
      <c r="Q72" s="5"/>
      <c r="T72" s="103"/>
    </row>
    <row r="73" spans="1:20" s="9" customFormat="1" x14ac:dyDescent="0.2">
      <c r="A73" s="54"/>
      <c r="E73" s="90"/>
      <c r="F73" s="33"/>
      <c r="G73" s="3"/>
      <c r="H73" s="3"/>
      <c r="I73" s="3"/>
      <c r="J73" s="3"/>
      <c r="K73" s="3"/>
      <c r="L73" s="3"/>
      <c r="M73" s="103"/>
      <c r="N73" s="103"/>
      <c r="O73" s="103"/>
      <c r="P73" s="103"/>
      <c r="Q73" s="5"/>
      <c r="T73" s="103"/>
    </row>
    <row r="74" spans="1:20" s="9" customFormat="1" x14ac:dyDescent="0.2">
      <c r="A74" s="54"/>
      <c r="E74" s="90"/>
      <c r="F74" s="33"/>
      <c r="G74" s="3"/>
      <c r="H74" s="3"/>
      <c r="I74" s="3"/>
      <c r="J74" s="3"/>
      <c r="K74" s="3"/>
      <c r="L74" s="3"/>
      <c r="M74" s="103"/>
      <c r="N74" s="103"/>
      <c r="O74" s="103"/>
      <c r="P74" s="103"/>
      <c r="Q74" s="5"/>
      <c r="T74" s="103"/>
    </row>
    <row r="75" spans="1:20" s="9" customFormat="1" x14ac:dyDescent="0.2">
      <c r="A75" s="54"/>
      <c r="E75" s="90"/>
      <c r="F75" s="33"/>
      <c r="G75" s="3"/>
      <c r="H75" s="3"/>
      <c r="I75" s="3"/>
      <c r="J75" s="3"/>
      <c r="K75" s="3"/>
      <c r="L75" s="3"/>
      <c r="M75" s="103"/>
      <c r="N75" s="103"/>
      <c r="O75" s="103"/>
      <c r="P75" s="103"/>
      <c r="Q75" s="5"/>
      <c r="T75" s="103"/>
    </row>
    <row r="76" spans="1:20" s="9" customFormat="1" x14ac:dyDescent="0.2">
      <c r="A76" s="54"/>
      <c r="E76" s="33"/>
      <c r="F76" s="33"/>
      <c r="G76" s="3"/>
      <c r="H76" s="3"/>
      <c r="I76" s="3"/>
      <c r="J76" s="3"/>
      <c r="K76" s="3"/>
      <c r="L76" s="3"/>
      <c r="M76" s="103"/>
      <c r="N76" s="103"/>
      <c r="O76" s="103"/>
      <c r="P76" s="103"/>
      <c r="Q76" s="5"/>
      <c r="T76" s="103"/>
    </row>
    <row r="77" spans="1:20" s="9" customFormat="1" x14ac:dyDescent="0.2">
      <c r="A77" s="54"/>
      <c r="E77" s="33"/>
      <c r="F77" s="33"/>
      <c r="G77" s="3"/>
      <c r="H77" s="3"/>
      <c r="I77" s="3"/>
      <c r="J77" s="3"/>
      <c r="K77" s="3"/>
      <c r="L77" s="3"/>
      <c r="M77" s="103"/>
      <c r="N77" s="103"/>
      <c r="O77" s="103"/>
      <c r="P77" s="103"/>
      <c r="Q77" s="5"/>
      <c r="T77" s="103"/>
    </row>
    <row r="78" spans="1:20" s="9" customFormat="1" x14ac:dyDescent="0.2">
      <c r="A78" s="54"/>
      <c r="E78" s="90"/>
      <c r="F78" s="33"/>
      <c r="G78" s="3"/>
      <c r="H78" s="3"/>
      <c r="I78" s="3"/>
      <c r="J78" s="3"/>
      <c r="K78" s="3"/>
      <c r="L78" s="3"/>
      <c r="M78" s="103"/>
      <c r="N78" s="103"/>
      <c r="O78" s="103"/>
      <c r="P78" s="103"/>
      <c r="Q78" s="5"/>
      <c r="T78" s="103"/>
    </row>
    <row r="79" spans="1:20" s="9" customFormat="1" x14ac:dyDescent="0.2">
      <c r="A79" s="54"/>
      <c r="E79" s="90"/>
      <c r="F79" s="33"/>
      <c r="G79" s="3"/>
      <c r="H79" s="3"/>
      <c r="I79" s="3"/>
      <c r="J79" s="3"/>
      <c r="K79" s="3"/>
      <c r="L79" s="3"/>
      <c r="M79" s="5"/>
      <c r="N79" s="5"/>
      <c r="O79" s="5"/>
      <c r="P79" s="5"/>
      <c r="Q79" s="5"/>
      <c r="T79" s="103"/>
    </row>
    <row r="80" spans="1:20" s="9" customFormat="1" x14ac:dyDescent="0.2">
      <c r="A80" s="54"/>
      <c r="E80" s="90"/>
      <c r="F80" s="33"/>
      <c r="G80" s="3"/>
      <c r="H80" s="3"/>
      <c r="I80" s="3"/>
      <c r="J80" s="3"/>
      <c r="K80" s="3"/>
      <c r="L80" s="3"/>
      <c r="M80" s="5"/>
      <c r="N80" s="5"/>
      <c r="O80" s="5"/>
      <c r="P80" s="5"/>
      <c r="Q80" s="5"/>
      <c r="T80" s="103"/>
    </row>
    <row r="81" spans="1:21" s="9" customFormat="1" x14ac:dyDescent="0.2">
      <c r="A81" s="54"/>
      <c r="E81" s="90"/>
      <c r="F81" s="33"/>
      <c r="G81" s="3"/>
      <c r="H81" s="3"/>
      <c r="I81" s="3"/>
      <c r="J81" s="3"/>
      <c r="K81" s="3"/>
      <c r="L81" s="3"/>
      <c r="M81" s="5"/>
      <c r="N81" s="5"/>
      <c r="O81" s="5"/>
      <c r="P81" s="5"/>
      <c r="Q81" s="5"/>
      <c r="T81" s="103"/>
    </row>
    <row r="82" spans="1:21" s="9" customFormat="1" x14ac:dyDescent="0.2">
      <c r="A82" s="3"/>
      <c r="E82" s="90"/>
      <c r="F82" s="33"/>
      <c r="G82" s="3"/>
      <c r="H82" s="3"/>
      <c r="I82" s="3"/>
      <c r="J82" s="3"/>
      <c r="K82" s="3"/>
      <c r="L82" s="3"/>
      <c r="M82" s="5"/>
      <c r="N82" s="5"/>
      <c r="O82" s="5"/>
      <c r="P82" s="5"/>
      <c r="Q82" s="5"/>
      <c r="T82" s="103"/>
    </row>
    <row r="83" spans="1:21" s="9" customFormat="1" x14ac:dyDescent="0.2">
      <c r="A83" s="3"/>
      <c r="E83" s="90"/>
      <c r="F83" s="33"/>
      <c r="G83" s="3"/>
      <c r="H83" s="3"/>
      <c r="I83" s="3"/>
      <c r="J83" s="3"/>
      <c r="K83" s="3"/>
      <c r="L83" s="3"/>
      <c r="M83" s="5"/>
      <c r="N83" s="5"/>
      <c r="O83" s="5"/>
      <c r="P83" s="5"/>
      <c r="Q83" s="5"/>
      <c r="T83" s="103"/>
    </row>
    <row r="84" spans="1:21" s="208" customFormat="1" x14ac:dyDescent="0.2">
      <c r="A84" s="207"/>
      <c r="E84" s="90"/>
      <c r="F84" s="33"/>
      <c r="G84" s="207"/>
      <c r="H84" s="207"/>
      <c r="I84" s="207"/>
      <c r="J84" s="207"/>
      <c r="K84" s="207"/>
      <c r="L84" s="207"/>
      <c r="M84" s="5"/>
      <c r="N84" s="5"/>
      <c r="O84" s="5"/>
      <c r="P84" s="5"/>
      <c r="Q84" s="5"/>
      <c r="R84" s="9"/>
      <c r="S84" s="9"/>
      <c r="T84" s="103"/>
      <c r="U84" s="9"/>
    </row>
    <row r="85" spans="1:21" s="208" customFormat="1" x14ac:dyDescent="0.2">
      <c r="A85" s="207"/>
      <c r="E85" s="90"/>
      <c r="F85" s="33"/>
      <c r="G85" s="207"/>
      <c r="H85" s="207"/>
      <c r="I85" s="207"/>
      <c r="J85" s="207"/>
      <c r="K85" s="207"/>
      <c r="L85" s="207"/>
      <c r="M85" s="5"/>
      <c r="N85" s="5"/>
      <c r="O85" s="5"/>
      <c r="P85" s="5"/>
      <c r="Q85" s="5"/>
      <c r="R85" s="9"/>
      <c r="S85" s="9"/>
      <c r="T85" s="103"/>
      <c r="U85" s="9"/>
    </row>
    <row r="86" spans="1:21" s="208" customFormat="1" x14ac:dyDescent="0.2">
      <c r="A86" s="207"/>
      <c r="B86" s="48"/>
      <c r="C86" s="33"/>
      <c r="D86" s="89"/>
      <c r="E86" s="90"/>
      <c r="F86" s="33"/>
      <c r="G86" s="207"/>
      <c r="H86" s="207"/>
      <c r="I86" s="207"/>
      <c r="J86" s="207"/>
      <c r="K86" s="207"/>
      <c r="L86" s="207"/>
      <c r="M86" s="5"/>
      <c r="N86" s="5"/>
      <c r="O86" s="5"/>
      <c r="P86" s="5"/>
      <c r="Q86" s="5"/>
      <c r="R86" s="9"/>
      <c r="S86" s="9"/>
      <c r="T86" s="103"/>
      <c r="U86" s="9"/>
    </row>
    <row r="87" spans="1:21" s="208" customFormat="1" x14ac:dyDescent="0.2">
      <c r="A87" s="207"/>
      <c r="B87" s="48"/>
      <c r="C87" s="33"/>
      <c r="D87" s="89"/>
      <c r="E87" s="90"/>
      <c r="F87" s="33"/>
      <c r="G87" s="207"/>
      <c r="H87" s="207"/>
      <c r="I87" s="207"/>
      <c r="J87" s="207"/>
      <c r="K87" s="207"/>
      <c r="L87" s="207"/>
      <c r="M87" s="5"/>
      <c r="N87" s="5"/>
      <c r="O87" s="5"/>
      <c r="P87" s="5"/>
      <c r="Q87" s="5"/>
      <c r="R87" s="9"/>
      <c r="S87" s="9"/>
      <c r="T87" s="103"/>
      <c r="U87" s="9"/>
    </row>
    <row r="88" spans="1:21" s="208" customFormat="1" x14ac:dyDescent="0.2">
      <c r="A88" s="207"/>
      <c r="B88" s="48"/>
      <c r="C88" s="33"/>
      <c r="D88" s="89"/>
      <c r="E88" s="90"/>
      <c r="F88" s="33"/>
      <c r="G88" s="207"/>
      <c r="H88" s="207"/>
      <c r="I88" s="207"/>
      <c r="J88" s="207"/>
      <c r="K88" s="207"/>
      <c r="L88" s="207"/>
      <c r="M88" s="5"/>
      <c r="N88" s="5"/>
      <c r="O88" s="5"/>
      <c r="P88" s="5"/>
      <c r="Q88" s="5"/>
      <c r="R88" s="9"/>
      <c r="S88" s="9"/>
      <c r="T88" s="103"/>
      <c r="U88" s="9"/>
    </row>
    <row r="89" spans="1:21" s="208" customFormat="1" x14ac:dyDescent="0.2">
      <c r="A89" s="207"/>
      <c r="B89" s="48"/>
      <c r="C89" s="33"/>
      <c r="D89" s="89"/>
      <c r="E89" s="90"/>
      <c r="F89" s="33"/>
      <c r="G89" s="207"/>
      <c r="H89" s="207"/>
      <c r="I89" s="207"/>
      <c r="J89" s="207"/>
      <c r="K89" s="207"/>
      <c r="L89" s="207"/>
      <c r="M89" s="5"/>
      <c r="N89" s="5"/>
      <c r="O89" s="5"/>
      <c r="P89" s="5"/>
      <c r="Q89" s="5"/>
      <c r="R89" s="9"/>
      <c r="S89" s="9"/>
      <c r="T89" s="103"/>
      <c r="U89" s="9"/>
    </row>
    <row r="90" spans="1:21" s="208" customFormat="1" x14ac:dyDescent="0.2">
      <c r="A90" s="207"/>
      <c r="B90" s="48"/>
      <c r="C90" s="33"/>
      <c r="D90" s="89"/>
      <c r="E90" s="90"/>
      <c r="F90" s="33"/>
      <c r="G90" s="207"/>
      <c r="H90" s="207"/>
      <c r="I90" s="207"/>
      <c r="J90" s="207"/>
      <c r="K90" s="207"/>
      <c r="L90" s="207"/>
      <c r="M90" s="5"/>
      <c r="N90" s="5"/>
      <c r="O90" s="5"/>
      <c r="P90" s="5"/>
      <c r="Q90" s="5"/>
      <c r="R90" s="9"/>
      <c r="S90" s="9"/>
      <c r="T90" s="103"/>
      <c r="U90" s="9"/>
    </row>
    <row r="91" spans="1:21" s="208" customFormat="1" x14ac:dyDescent="0.2">
      <c r="A91" s="207"/>
      <c r="B91" s="48"/>
      <c r="C91" s="33"/>
      <c r="D91" s="89"/>
      <c r="E91" s="90"/>
      <c r="F91" s="33"/>
      <c r="G91" s="207"/>
      <c r="H91" s="207"/>
      <c r="I91" s="207"/>
      <c r="J91" s="207"/>
      <c r="K91" s="207"/>
      <c r="L91" s="207"/>
      <c r="M91" s="5"/>
      <c r="N91" s="5"/>
      <c r="O91" s="5"/>
      <c r="P91" s="5"/>
      <c r="Q91" s="5"/>
      <c r="R91" s="9"/>
      <c r="S91" s="9"/>
      <c r="T91" s="103"/>
      <c r="U91" s="9"/>
    </row>
    <row r="92" spans="1:21" s="209" customFormat="1" x14ac:dyDescent="0.2">
      <c r="A92" s="54"/>
      <c r="B92" s="48"/>
      <c r="C92" s="33"/>
      <c r="D92" s="89"/>
      <c r="E92" s="90"/>
      <c r="F92" s="33"/>
      <c r="G92" s="54"/>
      <c r="H92" s="54"/>
      <c r="I92" s="54"/>
      <c r="J92" s="54"/>
      <c r="K92" s="54"/>
      <c r="L92" s="54"/>
      <c r="M92" s="5"/>
      <c r="N92" s="5"/>
      <c r="O92" s="5"/>
      <c r="P92" s="5"/>
      <c r="Q92" s="5"/>
      <c r="R92" s="9"/>
      <c r="S92" s="9"/>
      <c r="T92" s="103"/>
      <c r="U92" s="9"/>
    </row>
    <row r="93" spans="1:21" s="209" customFormat="1" x14ac:dyDescent="0.2">
      <c r="A93" s="54"/>
      <c r="B93" s="48"/>
      <c r="C93" s="33"/>
      <c r="D93" s="89"/>
      <c r="E93" s="90"/>
      <c r="F93" s="33"/>
      <c r="G93" s="54"/>
      <c r="H93" s="54"/>
      <c r="I93" s="54"/>
      <c r="J93" s="54"/>
      <c r="K93" s="54"/>
      <c r="L93" s="54"/>
      <c r="M93" s="5"/>
      <c r="N93" s="5"/>
      <c r="O93" s="5"/>
      <c r="P93" s="5"/>
      <c r="Q93" s="5"/>
      <c r="R93" s="9"/>
      <c r="S93" s="9"/>
      <c r="T93" s="103"/>
      <c r="U93" s="9"/>
    </row>
    <row r="94" spans="1:21" s="209" customFormat="1" x14ac:dyDescent="0.2">
      <c r="A94" s="54"/>
      <c r="B94" s="48"/>
      <c r="C94" s="33"/>
      <c r="D94" s="89"/>
      <c r="E94" s="90"/>
      <c r="F94" s="33"/>
      <c r="G94" s="54"/>
      <c r="H94" s="54"/>
      <c r="I94" s="54"/>
      <c r="J94" s="54"/>
      <c r="K94" s="54"/>
      <c r="L94" s="54"/>
      <c r="M94" s="5"/>
      <c r="N94" s="5"/>
      <c r="O94" s="5"/>
      <c r="P94" s="5"/>
      <c r="Q94" s="5"/>
      <c r="R94" s="9"/>
      <c r="S94" s="9"/>
      <c r="T94" s="103"/>
      <c r="U94" s="9"/>
    </row>
    <row r="95" spans="1:21" s="209" customFormat="1" x14ac:dyDescent="0.2">
      <c r="A95" s="54"/>
      <c r="B95" s="48"/>
      <c r="C95" s="33"/>
      <c r="D95" s="89"/>
      <c r="E95" s="90"/>
      <c r="F95" s="33"/>
      <c r="G95" s="54"/>
      <c r="H95" s="54"/>
      <c r="I95" s="54"/>
      <c r="J95" s="54"/>
      <c r="K95" s="54"/>
      <c r="L95" s="54"/>
      <c r="M95" s="5"/>
      <c r="N95" s="5"/>
      <c r="O95" s="5"/>
      <c r="P95" s="5"/>
      <c r="Q95" s="5"/>
      <c r="R95" s="9"/>
      <c r="S95" s="9"/>
      <c r="T95" s="103"/>
      <c r="U95" s="9"/>
    </row>
    <row r="96" spans="1:21" s="209" customFormat="1" x14ac:dyDescent="0.2">
      <c r="A96" s="54"/>
      <c r="B96" s="48"/>
      <c r="C96" s="33"/>
      <c r="D96" s="89"/>
      <c r="E96" s="90"/>
      <c r="F96" s="33"/>
      <c r="G96" s="54"/>
      <c r="H96" s="54"/>
      <c r="I96" s="54"/>
      <c r="J96" s="54"/>
      <c r="K96" s="54"/>
      <c r="L96" s="54"/>
      <c r="M96" s="5"/>
      <c r="N96" s="5"/>
      <c r="O96" s="5"/>
      <c r="P96" s="5"/>
      <c r="Q96" s="5"/>
      <c r="R96" s="9"/>
      <c r="S96" s="9"/>
      <c r="T96" s="103"/>
      <c r="U96" s="9"/>
    </row>
    <row r="97" spans="1:21" s="209" customFormat="1" x14ac:dyDescent="0.2">
      <c r="A97" s="54"/>
      <c r="B97" s="48"/>
      <c r="C97" s="33"/>
      <c r="D97" s="89"/>
      <c r="E97" s="90"/>
      <c r="F97" s="33"/>
      <c r="G97" s="54"/>
      <c r="H97" s="54"/>
      <c r="I97" s="54"/>
      <c r="J97" s="54"/>
      <c r="K97" s="54"/>
      <c r="L97" s="54"/>
      <c r="M97" s="5"/>
      <c r="N97" s="5"/>
      <c r="O97" s="5"/>
      <c r="P97" s="5"/>
      <c r="Q97" s="5"/>
      <c r="R97" s="9"/>
      <c r="S97" s="9"/>
      <c r="T97" s="103"/>
      <c r="U97" s="9"/>
    </row>
    <row r="98" spans="1:21" s="209" customFormat="1" x14ac:dyDescent="0.2">
      <c r="A98" s="54"/>
      <c r="B98" s="48"/>
      <c r="C98" s="33"/>
      <c r="D98" s="89"/>
      <c r="E98" s="90"/>
      <c r="F98" s="33"/>
      <c r="G98" s="54"/>
      <c r="H98" s="54"/>
      <c r="I98" s="54"/>
      <c r="J98" s="54"/>
      <c r="K98" s="54"/>
      <c r="L98" s="54"/>
      <c r="M98" s="5"/>
      <c r="N98" s="5"/>
      <c r="O98" s="5"/>
      <c r="P98" s="5"/>
      <c r="Q98" s="5"/>
      <c r="R98" s="9"/>
      <c r="S98" s="9"/>
      <c r="T98" s="103"/>
      <c r="U98" s="9"/>
    </row>
    <row r="99" spans="1:21" s="209" customFormat="1" x14ac:dyDescent="0.2">
      <c r="A99" s="54"/>
      <c r="B99" s="48"/>
      <c r="C99" s="33"/>
      <c r="D99" s="89"/>
      <c r="E99" s="90"/>
      <c r="F99" s="33"/>
      <c r="G99" s="54"/>
      <c r="H99" s="54"/>
      <c r="I99" s="54"/>
      <c r="J99" s="54"/>
      <c r="K99" s="54"/>
      <c r="L99" s="54"/>
      <c r="M99" s="5"/>
      <c r="N99" s="5"/>
      <c r="O99" s="5"/>
      <c r="P99" s="5"/>
      <c r="Q99" s="5"/>
      <c r="R99" s="9"/>
      <c r="S99" s="9"/>
      <c r="T99" s="103"/>
      <c r="U99" s="9"/>
    </row>
    <row r="100" spans="1:21" s="209" customFormat="1" x14ac:dyDescent="0.2">
      <c r="A100" s="54"/>
      <c r="B100" s="48"/>
      <c r="C100" s="33"/>
      <c r="D100" s="89"/>
      <c r="E100" s="90"/>
      <c r="F100" s="33"/>
      <c r="G100" s="54"/>
      <c r="H100" s="54"/>
      <c r="I100" s="54"/>
      <c r="J100" s="54"/>
      <c r="K100" s="54"/>
      <c r="L100" s="54"/>
      <c r="M100" s="5"/>
      <c r="N100" s="5"/>
      <c r="O100" s="5"/>
      <c r="P100" s="5"/>
      <c r="Q100" s="5"/>
      <c r="R100" s="9"/>
      <c r="S100" s="9"/>
      <c r="T100" s="103"/>
      <c r="U100" s="9"/>
    </row>
    <row r="101" spans="1:21" s="209" customFormat="1" x14ac:dyDescent="0.2">
      <c r="A101" s="54"/>
      <c r="B101" s="48"/>
      <c r="C101" s="33"/>
      <c r="D101" s="89"/>
      <c r="E101" s="90"/>
      <c r="F101" s="33"/>
      <c r="G101" s="54"/>
      <c r="H101" s="54"/>
      <c r="I101" s="54"/>
      <c r="J101" s="54"/>
      <c r="K101" s="54"/>
      <c r="L101" s="54"/>
      <c r="M101" s="5"/>
      <c r="N101" s="5"/>
      <c r="O101" s="5"/>
      <c r="P101" s="5"/>
      <c r="Q101" s="5"/>
      <c r="R101" s="9"/>
      <c r="S101" s="9"/>
      <c r="T101" s="103"/>
      <c r="U101" s="9"/>
    </row>
    <row r="102" spans="1:21" s="209" customFormat="1" x14ac:dyDescent="0.2">
      <c r="A102" s="54"/>
      <c r="B102" s="48"/>
      <c r="C102" s="33"/>
      <c r="D102" s="89"/>
      <c r="E102" s="90"/>
      <c r="F102" s="33"/>
      <c r="G102" s="54"/>
      <c r="H102" s="54"/>
      <c r="I102" s="54"/>
      <c r="J102" s="54"/>
      <c r="K102" s="54"/>
      <c r="L102" s="54"/>
      <c r="M102" s="5"/>
      <c r="N102" s="5"/>
      <c r="O102" s="5"/>
      <c r="P102" s="5"/>
      <c r="Q102" s="5"/>
      <c r="R102" s="9"/>
      <c r="S102" s="9"/>
      <c r="T102" s="103"/>
      <c r="U102" s="9"/>
    </row>
    <row r="103" spans="1:21" s="209" customFormat="1" x14ac:dyDescent="0.2">
      <c r="A103" s="54"/>
      <c r="B103" s="48"/>
      <c r="C103" s="33"/>
      <c r="D103" s="89"/>
      <c r="E103" s="90"/>
      <c r="F103" s="33"/>
      <c r="G103" s="54"/>
      <c r="H103" s="54"/>
      <c r="I103" s="54"/>
      <c r="J103" s="54"/>
      <c r="K103" s="54"/>
      <c r="L103" s="54"/>
      <c r="M103" s="5"/>
      <c r="N103" s="5"/>
      <c r="O103" s="5"/>
      <c r="P103" s="5"/>
      <c r="Q103" s="5"/>
      <c r="R103" s="9"/>
      <c r="S103" s="9"/>
      <c r="T103" s="103"/>
      <c r="U103" s="9"/>
    </row>
    <row r="104" spans="1:21" s="209" customFormat="1" x14ac:dyDescent="0.2">
      <c r="A104" s="54"/>
      <c r="B104" s="48"/>
      <c r="C104" s="33"/>
      <c r="D104" s="89"/>
      <c r="E104" s="90"/>
      <c r="F104" s="33"/>
      <c r="G104" s="54"/>
      <c r="H104" s="54"/>
      <c r="I104" s="54"/>
      <c r="J104" s="54"/>
      <c r="K104" s="54"/>
      <c r="L104" s="54"/>
      <c r="M104" s="5"/>
      <c r="N104" s="5"/>
      <c r="O104" s="5"/>
      <c r="P104" s="5"/>
      <c r="Q104" s="5"/>
      <c r="R104" s="9"/>
      <c r="S104" s="9"/>
      <c r="T104" s="103"/>
      <c r="U104" s="9"/>
    </row>
    <row r="105" spans="1:21" s="209" customFormat="1" x14ac:dyDescent="0.2">
      <c r="A105" s="54"/>
      <c r="B105" s="48"/>
      <c r="C105" s="33"/>
      <c r="D105" s="89"/>
      <c r="E105" s="90"/>
      <c r="F105" s="33"/>
      <c r="G105" s="54"/>
      <c r="H105" s="54"/>
      <c r="I105" s="54"/>
      <c r="J105" s="54"/>
      <c r="K105" s="54"/>
      <c r="L105" s="54"/>
      <c r="M105" s="5"/>
      <c r="N105" s="5"/>
      <c r="O105" s="5"/>
      <c r="P105" s="5"/>
      <c r="Q105" s="5"/>
      <c r="R105" s="9"/>
      <c r="S105" s="9"/>
      <c r="T105" s="103"/>
      <c r="U105" s="9"/>
    </row>
    <row r="106" spans="1:21" s="209" customFormat="1" x14ac:dyDescent="0.2">
      <c r="A106" s="54"/>
      <c r="B106" s="48"/>
      <c r="C106" s="33"/>
      <c r="D106" s="89"/>
      <c r="E106" s="90"/>
      <c r="F106" s="33"/>
      <c r="G106" s="54"/>
      <c r="H106" s="54"/>
      <c r="I106" s="54"/>
      <c r="J106" s="54"/>
      <c r="K106" s="54"/>
      <c r="L106" s="54"/>
      <c r="M106" s="5"/>
      <c r="N106" s="5"/>
      <c r="O106" s="5"/>
      <c r="P106" s="5"/>
      <c r="Q106" s="5"/>
      <c r="R106" s="9"/>
      <c r="S106" s="9"/>
      <c r="T106" s="103"/>
      <c r="U106" s="9"/>
    </row>
    <row r="107" spans="1:21" s="209" customFormat="1" x14ac:dyDescent="0.2">
      <c r="A107" s="54"/>
      <c r="B107" s="48"/>
      <c r="C107" s="33"/>
      <c r="D107" s="89"/>
      <c r="E107" s="90"/>
      <c r="F107" s="33"/>
      <c r="G107" s="54"/>
      <c r="H107" s="54"/>
      <c r="I107" s="54"/>
      <c r="J107" s="54"/>
      <c r="K107" s="54"/>
      <c r="L107" s="54"/>
      <c r="M107" s="5"/>
      <c r="N107" s="5"/>
      <c r="O107" s="5"/>
      <c r="P107" s="5"/>
      <c r="Q107" s="5"/>
      <c r="R107" s="9"/>
      <c r="S107" s="9"/>
      <c r="T107" s="103"/>
      <c r="U107" s="9"/>
    </row>
    <row r="108" spans="1:21" s="209" customFormat="1" x14ac:dyDescent="0.2">
      <c r="A108" s="54"/>
      <c r="B108" s="48"/>
      <c r="C108" s="33"/>
      <c r="D108" s="89"/>
      <c r="E108" s="90"/>
      <c r="F108" s="33"/>
      <c r="G108" s="54"/>
      <c r="H108" s="54"/>
      <c r="I108" s="54"/>
      <c r="J108" s="54"/>
      <c r="K108" s="54"/>
      <c r="L108" s="54"/>
      <c r="M108" s="5"/>
      <c r="N108" s="5"/>
      <c r="O108" s="5"/>
      <c r="P108" s="5"/>
      <c r="Q108" s="5"/>
      <c r="R108" s="9"/>
      <c r="S108" s="9"/>
      <c r="T108" s="103"/>
      <c r="U108" s="9"/>
    </row>
    <row r="109" spans="1:21" s="209" customFormat="1" x14ac:dyDescent="0.2">
      <c r="A109" s="54"/>
      <c r="B109" s="48"/>
      <c r="C109" s="33"/>
      <c r="D109" s="89"/>
      <c r="E109" s="90"/>
      <c r="F109" s="33"/>
      <c r="G109" s="54"/>
      <c r="H109" s="54"/>
      <c r="I109" s="54"/>
      <c r="J109" s="54"/>
      <c r="K109" s="54"/>
      <c r="L109" s="54"/>
      <c r="M109" s="5"/>
      <c r="N109" s="5"/>
      <c r="O109" s="5"/>
      <c r="P109" s="5"/>
      <c r="Q109" s="5"/>
      <c r="R109" s="9"/>
      <c r="S109" s="9"/>
      <c r="T109" s="103"/>
      <c r="U109" s="9"/>
    </row>
    <row r="110" spans="1:21" s="209" customFormat="1" x14ac:dyDescent="0.2">
      <c r="A110" s="54"/>
      <c r="B110" s="48"/>
      <c r="C110" s="33"/>
      <c r="D110" s="89"/>
      <c r="E110" s="90"/>
      <c r="F110" s="33"/>
      <c r="G110" s="54"/>
      <c r="H110" s="54"/>
      <c r="I110" s="54"/>
      <c r="J110" s="54"/>
      <c r="K110" s="54"/>
      <c r="L110" s="54"/>
      <c r="M110" s="5"/>
      <c r="N110" s="5"/>
      <c r="O110" s="5"/>
      <c r="P110" s="5"/>
      <c r="Q110" s="5"/>
      <c r="R110" s="9"/>
      <c r="S110" s="9"/>
      <c r="T110" s="103"/>
      <c r="U110" s="9"/>
    </row>
    <row r="111" spans="1:21" s="209" customFormat="1" x14ac:dyDescent="0.2">
      <c r="A111" s="54"/>
      <c r="B111" s="48"/>
      <c r="C111" s="33"/>
      <c r="D111" s="89"/>
      <c r="E111" s="90"/>
      <c r="F111" s="33"/>
      <c r="G111" s="54"/>
      <c r="H111" s="54"/>
      <c r="I111" s="54"/>
      <c r="J111" s="54"/>
      <c r="K111" s="54"/>
      <c r="L111" s="54"/>
      <c r="M111" s="5"/>
      <c r="N111" s="5"/>
      <c r="O111" s="5"/>
      <c r="P111" s="5"/>
      <c r="Q111" s="5"/>
      <c r="R111" s="9"/>
      <c r="S111" s="9"/>
      <c r="T111" s="103"/>
      <c r="U111" s="9"/>
    </row>
    <row r="112" spans="1:21" s="209" customFormat="1" x14ac:dyDescent="0.2">
      <c r="A112" s="54"/>
      <c r="B112" s="48"/>
      <c r="C112" s="33"/>
      <c r="D112" s="89"/>
      <c r="E112" s="90"/>
      <c r="F112" s="33"/>
      <c r="G112" s="54"/>
      <c r="H112" s="54"/>
      <c r="I112" s="54"/>
      <c r="J112" s="54"/>
      <c r="K112" s="54"/>
      <c r="L112" s="54"/>
      <c r="M112" s="5"/>
      <c r="N112" s="5"/>
      <c r="O112" s="5"/>
      <c r="P112" s="5"/>
      <c r="Q112" s="5"/>
      <c r="R112" s="9"/>
      <c r="S112" s="9"/>
      <c r="T112" s="103"/>
      <c r="U112" s="9"/>
    </row>
    <row r="113" spans="1:21" s="209" customFormat="1" x14ac:dyDescent="0.2">
      <c r="A113" s="54"/>
      <c r="B113" s="48"/>
      <c r="C113" s="33"/>
      <c r="D113" s="89"/>
      <c r="E113" s="90"/>
      <c r="F113" s="33"/>
      <c r="G113" s="54"/>
      <c r="H113" s="54"/>
      <c r="I113" s="54"/>
      <c r="J113" s="54"/>
      <c r="K113" s="54"/>
      <c r="L113" s="54"/>
      <c r="M113" s="5"/>
      <c r="N113" s="5"/>
      <c r="O113" s="5"/>
      <c r="P113" s="5"/>
      <c r="Q113" s="5"/>
      <c r="R113" s="9"/>
      <c r="S113" s="9"/>
      <c r="T113" s="103"/>
      <c r="U113" s="9"/>
    </row>
    <row r="114" spans="1:21" s="209" customFormat="1" x14ac:dyDescent="0.2">
      <c r="A114" s="54"/>
      <c r="B114" s="48"/>
      <c r="C114" s="33"/>
      <c r="D114" s="89"/>
      <c r="E114" s="90"/>
      <c r="F114" s="33"/>
      <c r="G114" s="54"/>
      <c r="H114" s="54"/>
      <c r="I114" s="54"/>
      <c r="J114" s="54"/>
      <c r="K114" s="54"/>
      <c r="L114" s="54"/>
      <c r="M114" s="5"/>
      <c r="N114" s="5"/>
      <c r="O114" s="5"/>
      <c r="P114" s="5"/>
      <c r="Q114" s="5"/>
      <c r="R114" s="9"/>
      <c r="S114" s="9"/>
      <c r="T114" s="103"/>
      <c r="U114" s="9"/>
    </row>
    <row r="115" spans="1:21" s="209" customFormat="1" x14ac:dyDescent="0.2">
      <c r="A115" s="54"/>
      <c r="B115" s="48"/>
      <c r="C115" s="33"/>
      <c r="D115" s="89"/>
      <c r="E115" s="90"/>
      <c r="F115" s="33"/>
      <c r="G115" s="54"/>
      <c r="H115" s="54"/>
      <c r="I115" s="54"/>
      <c r="J115" s="54"/>
      <c r="K115" s="54"/>
      <c r="L115" s="54"/>
      <c r="M115" s="5"/>
      <c r="N115" s="5"/>
      <c r="O115" s="5"/>
      <c r="P115" s="5"/>
      <c r="Q115" s="5"/>
      <c r="R115" s="9"/>
      <c r="S115" s="9"/>
      <c r="T115" s="103"/>
      <c r="U115" s="9"/>
    </row>
    <row r="116" spans="1:21" s="209" customFormat="1" x14ac:dyDescent="0.2">
      <c r="A116" s="54"/>
      <c r="B116" s="48"/>
      <c r="C116" s="33"/>
      <c r="D116" s="89"/>
      <c r="E116" s="90"/>
      <c r="F116" s="33"/>
      <c r="G116" s="54"/>
      <c r="H116" s="54"/>
      <c r="I116" s="54"/>
      <c r="J116" s="54"/>
      <c r="K116" s="54"/>
      <c r="L116" s="54"/>
      <c r="M116" s="5"/>
      <c r="N116" s="5"/>
      <c r="O116" s="5"/>
      <c r="P116" s="5"/>
      <c r="Q116" s="5"/>
      <c r="R116" s="9"/>
      <c r="S116" s="9"/>
      <c r="T116" s="103"/>
      <c r="U116" s="9"/>
    </row>
    <row r="117" spans="1:21" s="209" customFormat="1" x14ac:dyDescent="0.2">
      <c r="A117" s="54"/>
      <c r="B117" s="48"/>
      <c r="C117" s="33"/>
      <c r="D117" s="89"/>
      <c r="E117" s="90"/>
      <c r="F117" s="33"/>
      <c r="G117" s="54"/>
      <c r="H117" s="54"/>
      <c r="I117" s="54"/>
      <c r="J117" s="54"/>
      <c r="K117" s="54"/>
      <c r="L117" s="54"/>
      <c r="M117" s="5"/>
      <c r="N117" s="5"/>
      <c r="O117" s="5"/>
      <c r="P117" s="5"/>
      <c r="Q117" s="5"/>
      <c r="R117" s="9"/>
      <c r="S117" s="9"/>
      <c r="T117" s="103"/>
      <c r="U117" s="9"/>
    </row>
    <row r="118" spans="1:21" s="209" customFormat="1" x14ac:dyDescent="0.2">
      <c r="A118" s="54"/>
      <c r="B118" s="48"/>
      <c r="C118" s="33"/>
      <c r="D118" s="89"/>
      <c r="E118" s="90"/>
      <c r="F118" s="33"/>
      <c r="G118" s="54"/>
      <c r="H118" s="54"/>
      <c r="I118" s="54"/>
      <c r="J118" s="54"/>
      <c r="K118" s="54"/>
      <c r="L118" s="54"/>
      <c r="M118" s="5"/>
      <c r="N118" s="5"/>
      <c r="O118" s="5"/>
      <c r="P118" s="5"/>
      <c r="Q118" s="5"/>
      <c r="R118" s="9"/>
      <c r="S118" s="9"/>
      <c r="T118" s="103"/>
      <c r="U118" s="9"/>
    </row>
    <row r="119" spans="1:21" s="209" customFormat="1" x14ac:dyDescent="0.2">
      <c r="A119" s="54"/>
      <c r="B119" s="48"/>
      <c r="C119" s="33"/>
      <c r="D119" s="89"/>
      <c r="E119" s="90"/>
      <c r="F119" s="33"/>
      <c r="G119" s="54"/>
      <c r="H119" s="54"/>
      <c r="I119" s="54"/>
      <c r="J119" s="54"/>
      <c r="K119" s="54"/>
      <c r="L119" s="54"/>
      <c r="M119" s="5"/>
      <c r="N119" s="5"/>
      <c r="O119" s="5"/>
      <c r="P119" s="5"/>
      <c r="Q119" s="5"/>
      <c r="R119" s="9"/>
      <c r="S119" s="9"/>
      <c r="T119" s="103"/>
      <c r="U119" s="9"/>
    </row>
    <row r="120" spans="1:21" s="209" customFormat="1" x14ac:dyDescent="0.2">
      <c r="A120" s="54"/>
      <c r="B120" s="48"/>
      <c r="C120" s="33"/>
      <c r="D120" s="89"/>
      <c r="E120" s="90"/>
      <c r="F120" s="33"/>
      <c r="G120" s="54"/>
      <c r="H120" s="54"/>
      <c r="I120" s="54"/>
      <c r="J120" s="54"/>
      <c r="K120" s="54"/>
      <c r="L120" s="54"/>
      <c r="M120" s="5"/>
      <c r="N120" s="5"/>
      <c r="O120" s="5"/>
      <c r="P120" s="5"/>
      <c r="Q120" s="5"/>
      <c r="R120" s="9"/>
      <c r="S120" s="9"/>
      <c r="T120" s="103"/>
      <c r="U120" s="9"/>
    </row>
    <row r="121" spans="1:21" s="209" customFormat="1" x14ac:dyDescent="0.2">
      <c r="A121" s="54"/>
      <c r="B121" s="48"/>
      <c r="C121" s="33"/>
      <c r="D121" s="89"/>
      <c r="E121" s="90"/>
      <c r="F121" s="33"/>
      <c r="G121" s="54"/>
      <c r="H121" s="54"/>
      <c r="I121" s="54"/>
      <c r="J121" s="54"/>
      <c r="K121" s="54"/>
      <c r="L121" s="54"/>
      <c r="M121" s="5"/>
      <c r="N121" s="5"/>
      <c r="O121" s="5"/>
      <c r="P121" s="5"/>
      <c r="Q121" s="5"/>
      <c r="R121" s="9"/>
      <c r="S121" s="9"/>
      <c r="T121" s="103"/>
      <c r="U121" s="9"/>
    </row>
    <row r="122" spans="1:21" s="209" customFormat="1" x14ac:dyDescent="0.2">
      <c r="A122" s="54"/>
      <c r="B122" s="48"/>
      <c r="C122" s="33"/>
      <c r="D122" s="89"/>
      <c r="E122" s="90"/>
      <c r="F122" s="33"/>
      <c r="G122" s="54"/>
      <c r="H122" s="54"/>
      <c r="I122" s="54"/>
      <c r="J122" s="54"/>
      <c r="K122" s="54"/>
      <c r="L122" s="54"/>
      <c r="M122" s="5"/>
      <c r="N122" s="5"/>
      <c r="O122" s="5"/>
      <c r="P122" s="5"/>
      <c r="Q122" s="5"/>
      <c r="R122" s="9"/>
      <c r="S122" s="9"/>
      <c r="T122" s="103"/>
      <c r="U122" s="9"/>
    </row>
    <row r="123" spans="1:21" s="209" customFormat="1" x14ac:dyDescent="0.2">
      <c r="A123" s="54"/>
      <c r="B123" s="48"/>
      <c r="C123" s="33"/>
      <c r="D123" s="89"/>
      <c r="E123" s="90"/>
      <c r="F123" s="33"/>
      <c r="G123" s="54"/>
      <c r="H123" s="54"/>
      <c r="I123" s="54"/>
      <c r="J123" s="54"/>
      <c r="K123" s="54"/>
      <c r="L123" s="54"/>
      <c r="M123" s="5"/>
      <c r="N123" s="5"/>
      <c r="O123" s="5"/>
      <c r="P123" s="5"/>
      <c r="Q123" s="5"/>
      <c r="R123" s="9"/>
      <c r="S123" s="9"/>
      <c r="T123" s="103"/>
      <c r="U123" s="9"/>
    </row>
    <row r="124" spans="1:21" s="209" customFormat="1" x14ac:dyDescent="0.2">
      <c r="A124" s="54"/>
      <c r="B124" s="53"/>
      <c r="C124" s="54"/>
      <c r="D124" s="91"/>
      <c r="E124" s="92"/>
      <c r="F124" s="54"/>
      <c r="G124" s="54"/>
      <c r="H124" s="54"/>
      <c r="I124" s="54"/>
      <c r="J124" s="54"/>
      <c r="K124" s="54"/>
      <c r="L124" s="54"/>
      <c r="M124" s="5"/>
      <c r="N124" s="5"/>
      <c r="O124" s="5"/>
      <c r="P124" s="5"/>
      <c r="Q124" s="5"/>
      <c r="R124" s="9"/>
      <c r="S124" s="9"/>
      <c r="T124" s="103"/>
      <c r="U124" s="9"/>
    </row>
    <row r="125" spans="1:21" s="209" customFormat="1" x14ac:dyDescent="0.2">
      <c r="A125" s="54"/>
      <c r="B125" s="54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5"/>
      <c r="N125" s="5"/>
      <c r="O125" s="5"/>
      <c r="P125" s="5"/>
      <c r="Q125" s="5"/>
      <c r="R125" s="9"/>
      <c r="S125" s="9"/>
      <c r="T125" s="103"/>
      <c r="U125" s="9"/>
    </row>
    <row r="126" spans="1:21" s="209" customFormat="1" x14ac:dyDescent="0.2">
      <c r="A126" s="54"/>
      <c r="B126" s="54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5"/>
      <c r="N126" s="5"/>
      <c r="O126" s="5"/>
      <c r="P126" s="5"/>
      <c r="Q126" s="5"/>
      <c r="R126" s="9"/>
      <c r="S126" s="9"/>
      <c r="T126" s="103"/>
      <c r="U126" s="9"/>
    </row>
    <row r="127" spans="1:21" s="209" customFormat="1" x14ac:dyDescent="0.2">
      <c r="A127" s="54"/>
      <c r="B127" s="54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5"/>
      <c r="N127" s="5"/>
      <c r="O127" s="5"/>
      <c r="P127" s="5"/>
      <c r="Q127" s="5"/>
      <c r="R127" s="9"/>
      <c r="S127" s="9"/>
      <c r="T127" s="103"/>
      <c r="U127" s="9"/>
    </row>
    <row r="128" spans="1:21" s="209" customFormat="1" x14ac:dyDescent="0.2">
      <c r="A128" s="54"/>
      <c r="B128" s="54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5"/>
      <c r="N128" s="5"/>
      <c r="O128" s="5"/>
      <c r="P128" s="5"/>
      <c r="Q128" s="5"/>
      <c r="R128" s="9"/>
      <c r="S128" s="9"/>
      <c r="T128" s="103"/>
      <c r="U128" s="9"/>
    </row>
    <row r="129" spans="1:21" s="209" customFormat="1" x14ac:dyDescent="0.2">
      <c r="A129" s="54"/>
      <c r="B129" s="54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5"/>
      <c r="N129" s="5"/>
      <c r="O129" s="5"/>
      <c r="P129" s="5"/>
      <c r="Q129" s="5"/>
      <c r="R129" s="9"/>
      <c r="S129" s="9"/>
      <c r="T129" s="103"/>
      <c r="U129" s="9"/>
    </row>
    <row r="130" spans="1:21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5"/>
      <c r="N130" s="5"/>
      <c r="O130" s="5"/>
      <c r="P130" s="5"/>
      <c r="Q130" s="5"/>
      <c r="R130" s="9"/>
      <c r="S130" s="9"/>
      <c r="T130" s="103"/>
      <c r="U130" s="9"/>
    </row>
    <row r="131" spans="1:21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5"/>
      <c r="N131" s="5"/>
      <c r="O131" s="5"/>
      <c r="P131" s="5"/>
      <c r="Q131" s="5"/>
      <c r="R131" s="9"/>
      <c r="S131" s="9"/>
      <c r="T131" s="103"/>
      <c r="U131" s="9"/>
    </row>
    <row r="132" spans="1:21" s="209" customFormat="1" x14ac:dyDescent="0.2">
      <c r="A132" s="54"/>
      <c r="B132" s="54"/>
      <c r="C132" s="54"/>
      <c r="D132" s="91"/>
      <c r="E132" s="92"/>
      <c r="F132" s="54"/>
      <c r="G132" s="54"/>
      <c r="H132" s="54"/>
      <c r="I132" s="54"/>
      <c r="J132" s="54"/>
      <c r="K132" s="54"/>
      <c r="L132" s="54"/>
      <c r="M132" s="5"/>
      <c r="N132" s="5"/>
      <c r="O132" s="5"/>
      <c r="P132" s="5"/>
      <c r="Q132" s="5"/>
      <c r="R132" s="9"/>
      <c r="S132" s="9"/>
      <c r="T132" s="103"/>
      <c r="U132" s="9"/>
    </row>
    <row r="133" spans="1:21" s="209" customFormat="1" x14ac:dyDescent="0.2">
      <c r="A133" s="54"/>
      <c r="B133" s="54"/>
      <c r="C133" s="54"/>
      <c r="D133" s="91"/>
      <c r="E133" s="92"/>
      <c r="F133" s="54"/>
      <c r="G133" s="54"/>
      <c r="H133" s="54"/>
      <c r="I133" s="54"/>
      <c r="J133" s="54"/>
      <c r="K133" s="54"/>
      <c r="L133" s="54"/>
      <c r="M133" s="5"/>
      <c r="N133" s="5"/>
      <c r="O133" s="5"/>
      <c r="P133" s="5"/>
      <c r="Q133" s="5"/>
      <c r="R133" s="9"/>
      <c r="S133" s="9"/>
      <c r="T133" s="103"/>
      <c r="U133" s="9"/>
    </row>
    <row r="134" spans="1:21" s="209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"/>
      <c r="N134" s="5"/>
      <c r="O134" s="5"/>
      <c r="P134" s="5"/>
      <c r="Q134" s="5"/>
      <c r="R134" s="9"/>
      <c r="S134" s="9"/>
      <c r="T134" s="103"/>
      <c r="U134" s="9"/>
    </row>
    <row r="135" spans="1:21" s="209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"/>
      <c r="N135" s="5"/>
      <c r="O135" s="5"/>
      <c r="P135" s="5"/>
      <c r="Q135" s="5"/>
      <c r="R135" s="9"/>
      <c r="S135" s="9"/>
      <c r="T135" s="103"/>
      <c r="U135" s="9"/>
    </row>
    <row r="136" spans="1:21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"/>
      <c r="N136" s="5"/>
      <c r="O136" s="5"/>
      <c r="P136" s="5"/>
      <c r="Q136" s="5"/>
      <c r="R136" s="9"/>
      <c r="S136" s="9"/>
      <c r="U136" s="9"/>
    </row>
    <row r="137" spans="1:21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"/>
      <c r="N137" s="5"/>
      <c r="O137" s="5"/>
      <c r="P137" s="5"/>
      <c r="Q137" s="5"/>
      <c r="R137" s="9"/>
      <c r="S137" s="9"/>
      <c r="U137" s="9"/>
    </row>
    <row r="138" spans="1:21" s="103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"/>
      <c r="N138" s="5"/>
      <c r="O138" s="5"/>
      <c r="P138" s="5"/>
      <c r="Q138" s="5"/>
      <c r="R138" s="9"/>
      <c r="S138" s="9"/>
      <c r="U138" s="9"/>
    </row>
    <row r="139" spans="1:21" s="103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"/>
      <c r="N139" s="5"/>
      <c r="O139" s="5"/>
      <c r="P139" s="5"/>
      <c r="Q139" s="5"/>
      <c r="R139" s="9"/>
      <c r="S139" s="9"/>
      <c r="U139" s="9"/>
    </row>
    <row r="140" spans="1:21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"/>
      <c r="N140" s="5"/>
      <c r="O140" s="5"/>
      <c r="P140" s="5"/>
      <c r="Q140" s="5"/>
      <c r="U140" s="9"/>
    </row>
    <row r="141" spans="1:21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"/>
      <c r="N141" s="5"/>
      <c r="O141" s="5"/>
      <c r="P141" s="5"/>
      <c r="Q141" s="5"/>
      <c r="U141" s="9"/>
    </row>
    <row r="142" spans="1:21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U142" s="9"/>
    </row>
    <row r="143" spans="1:21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U143" s="9"/>
    </row>
    <row r="144" spans="1:21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U144" s="9"/>
    </row>
    <row r="145" spans="1:21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U145" s="9"/>
    </row>
    <row r="146" spans="1:21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U146" s="9"/>
    </row>
    <row r="147" spans="1:21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U147" s="9"/>
    </row>
    <row r="148" spans="1:21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U148" s="9"/>
    </row>
    <row r="149" spans="1:21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U149" s="9"/>
    </row>
    <row r="150" spans="1:21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U150" s="9"/>
    </row>
    <row r="151" spans="1:21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U151" s="9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7109375" style="34" customWidth="1"/>
    <col min="9" max="11" width="10.85546875" style="34" customWidth="1"/>
    <col min="12" max="12" width="1.85546875" style="34" customWidth="1"/>
    <col min="13" max="17" width="11.42578125" style="5"/>
    <col min="18" max="19" width="11.42578125" style="103"/>
    <col min="20" max="22" width="11.42578125" style="9"/>
    <col min="23" max="29" width="11.42578125" style="226"/>
    <col min="30" max="16384" width="11.42578125" style="104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3" t="s">
        <v>131</v>
      </c>
      <c r="O1" s="192"/>
      <c r="P1" s="192"/>
      <c r="R1" s="9"/>
      <c r="S1" s="9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3"/>
      <c r="N2" s="48"/>
      <c r="O2" s="107"/>
      <c r="P2" s="107"/>
      <c r="R2" s="9"/>
      <c r="S2" s="9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103"/>
      <c r="N3" s="103"/>
      <c r="O3" s="103"/>
      <c r="P3" s="103"/>
      <c r="R3" s="9"/>
      <c r="S3" s="9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03"/>
      <c r="N4" s="103"/>
      <c r="O4" s="103"/>
      <c r="P4" s="103"/>
      <c r="R4" s="9"/>
      <c r="S4" s="9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103"/>
      <c r="N5" s="103"/>
      <c r="O5" s="103"/>
      <c r="P5" s="103"/>
      <c r="R5" s="9"/>
      <c r="S5" s="9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103"/>
      <c r="N6" s="103"/>
      <c r="O6" s="103"/>
      <c r="P6" s="103"/>
      <c r="R6" s="9"/>
      <c r="S6" s="9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103"/>
      <c r="N7" s="48">
        <f>'[7]BD construcción trimestral'!AZ187</f>
        <v>662552</v>
      </c>
      <c r="O7" s="89">
        <v>41426</v>
      </c>
      <c r="P7" s="105">
        <f t="shared" ref="P7:P32" si="0">+N7/1000</f>
        <v>662.55200000000002</v>
      </c>
      <c r="R7" s="9"/>
      <c r="S7" s="9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103"/>
      <c r="N8" s="48">
        <f>'[7]BD construcción trimestral'!AZ188</f>
        <v>789586</v>
      </c>
      <c r="O8" s="414">
        <v>41518</v>
      </c>
      <c r="P8" s="105">
        <f t="shared" si="0"/>
        <v>789.58600000000001</v>
      </c>
      <c r="R8" s="9"/>
      <c r="S8" s="9"/>
    </row>
    <row r="9" spans="1:19" ht="14.25" x14ac:dyDescent="0.2">
      <c r="A9" s="35"/>
      <c r="B9" s="36"/>
      <c r="C9" s="384" t="s">
        <v>159</v>
      </c>
      <c r="D9" s="384"/>
      <c r="E9" s="384"/>
      <c r="F9" s="384"/>
      <c r="G9" s="384"/>
      <c r="H9" s="384"/>
      <c r="I9" s="384"/>
      <c r="J9" s="384"/>
      <c r="K9" s="384"/>
      <c r="L9" s="38"/>
      <c r="M9" s="103"/>
      <c r="N9" s="48">
        <f>'[7]BD construcción trimestral'!AZ189</f>
        <v>722008</v>
      </c>
      <c r="O9" s="89">
        <v>41609</v>
      </c>
      <c r="P9" s="105">
        <f t="shared" si="0"/>
        <v>722.00800000000004</v>
      </c>
      <c r="R9" s="9"/>
      <c r="S9" s="9"/>
    </row>
    <row r="10" spans="1:19" x14ac:dyDescent="0.2">
      <c r="A10" s="35"/>
      <c r="B10" s="36"/>
      <c r="C10" s="381" t="str">
        <f>'Área proceso edificaciones Btá'!$C$10</f>
        <v>miles de metros cuadrados, trimestral 2018-2023</v>
      </c>
      <c r="D10" s="381"/>
      <c r="E10" s="381"/>
      <c r="F10" s="381"/>
      <c r="G10" s="381"/>
      <c r="H10" s="381"/>
      <c r="I10" s="381"/>
      <c r="J10" s="381"/>
      <c r="K10" s="381"/>
      <c r="L10" s="38"/>
      <c r="M10" s="103"/>
      <c r="N10" s="48">
        <f>'[7]BD construcción trimestral'!AZ190</f>
        <v>682200</v>
      </c>
      <c r="O10" s="414">
        <v>41699</v>
      </c>
      <c r="P10" s="105">
        <f t="shared" si="0"/>
        <v>682.2</v>
      </c>
      <c r="R10" s="9"/>
      <c r="S10" s="9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103"/>
      <c r="N11" s="48">
        <f>'[7]BD construcción trimestral'!AZ191</f>
        <v>639720</v>
      </c>
      <c r="O11" s="414">
        <v>41791</v>
      </c>
      <c r="P11" s="105">
        <f t="shared" si="0"/>
        <v>639.72</v>
      </c>
      <c r="R11" s="9"/>
      <c r="S11" s="9"/>
    </row>
    <row r="12" spans="1:19" ht="15.75" customHeight="1" x14ac:dyDescent="0.2">
      <c r="A12" s="35"/>
      <c r="C12" s="382" t="s">
        <v>93</v>
      </c>
      <c r="D12" s="382"/>
      <c r="E12" s="382"/>
      <c r="F12" s="382"/>
      <c r="G12" s="382"/>
      <c r="H12" s="382"/>
      <c r="I12" s="383" t="str">
        <f>+CONCATENATE("% Cambio   '",MID(H13,3,2),"/'",MID(G13,3,2))</f>
        <v>% Cambio   '23/'22</v>
      </c>
      <c r="J12" s="383" t="str">
        <f>+CONCATENATE("'",MID(H13,3,2)," como % de '",MID(G13,3,2))</f>
        <v>'23 como % de '22</v>
      </c>
      <c r="K12" s="383" t="str">
        <f>+CONCATENATE("% Cambio   '",MID(G13,3,2),"/'",MID(F13,3,2))</f>
        <v>% Cambio   '22/'21</v>
      </c>
      <c r="L12" s="38"/>
      <c r="M12" s="103"/>
      <c r="N12" s="48">
        <f>'[7]BD construcción trimestral'!AZ192</f>
        <v>478793</v>
      </c>
      <c r="O12" s="89">
        <v>41883</v>
      </c>
      <c r="P12" s="105">
        <f t="shared" si="0"/>
        <v>478.79300000000001</v>
      </c>
      <c r="R12" s="9"/>
      <c r="S12" s="9"/>
    </row>
    <row r="13" spans="1:19" x14ac:dyDescent="0.2">
      <c r="A13" s="35"/>
      <c r="B13" s="41" t="s">
        <v>119</v>
      </c>
      <c r="C13" s="42">
        <f>'Área proceso edificaciones Btá'!C13</f>
        <v>2018</v>
      </c>
      <c r="D13" s="42">
        <f>'Área proceso edificaciones Btá'!D13</f>
        <v>2019</v>
      </c>
      <c r="E13" s="42">
        <f>'Área proceso edificaciones Btá'!E13</f>
        <v>2020</v>
      </c>
      <c r="F13" s="42">
        <f>'Área proceso edificaciones Btá'!F13</f>
        <v>2021</v>
      </c>
      <c r="G13" s="42">
        <f>'Área proceso edificaciones Btá'!G13</f>
        <v>2022</v>
      </c>
      <c r="H13" s="42">
        <f>'Área proceso edificaciones Btá'!H13</f>
        <v>2023</v>
      </c>
      <c r="I13" s="383"/>
      <c r="J13" s="383"/>
      <c r="K13" s="383"/>
      <c r="L13" s="38"/>
      <c r="M13" s="103"/>
      <c r="N13" s="48">
        <f>'[7]BD construcción trimestral'!AZ193</f>
        <v>644879</v>
      </c>
      <c r="O13" s="414">
        <v>41974</v>
      </c>
      <c r="P13" s="105">
        <f t="shared" si="0"/>
        <v>644.87900000000002</v>
      </c>
      <c r="R13" s="9"/>
      <c r="S13" s="9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M14" s="103"/>
      <c r="N14" s="48">
        <f>'[7]BD construcción trimestral'!AZ194</f>
        <v>657860</v>
      </c>
      <c r="O14" s="414">
        <v>42064</v>
      </c>
      <c r="P14" s="105">
        <f t="shared" si="0"/>
        <v>657.86</v>
      </c>
      <c r="R14" s="9"/>
      <c r="S14" s="9"/>
    </row>
    <row r="15" spans="1:19" x14ac:dyDescent="0.2">
      <c r="A15" s="35"/>
      <c r="B15" s="7" t="s">
        <v>8</v>
      </c>
      <c r="C15" s="245">
        <v>449.38400000000001</v>
      </c>
      <c r="D15" s="245">
        <v>354.44900000000001</v>
      </c>
      <c r="E15" s="245">
        <v>316.80700000000002</v>
      </c>
      <c r="F15" s="245">
        <v>374.33699999999999</v>
      </c>
      <c r="G15" s="245">
        <v>547.81299999999999</v>
      </c>
      <c r="H15" s="335">
        <v>388.00799999999998</v>
      </c>
      <c r="I15" s="336">
        <v>-29.17145084180186</v>
      </c>
      <c r="J15" s="336">
        <v>70.828549158198143</v>
      </c>
      <c r="K15" s="336">
        <v>46.342199675693287</v>
      </c>
      <c r="L15" s="38"/>
      <c r="M15" s="224">
        <f>IF(H15&lt;&gt;"",1,0)</f>
        <v>1</v>
      </c>
      <c r="N15" s="48">
        <f>'[7]BD construcción trimestral'!AZ195</f>
        <v>626760</v>
      </c>
      <c r="O15" s="89">
        <v>42156</v>
      </c>
      <c r="P15" s="105">
        <f t="shared" si="0"/>
        <v>626.76</v>
      </c>
      <c r="R15" s="9"/>
      <c r="S15" s="9"/>
    </row>
    <row r="16" spans="1:19" x14ac:dyDescent="0.2">
      <c r="A16" s="35"/>
      <c r="B16" s="7" t="s">
        <v>9</v>
      </c>
      <c r="C16" s="245">
        <v>437.18900000000002</v>
      </c>
      <c r="D16" s="245">
        <v>377.80200000000002</v>
      </c>
      <c r="E16" s="245">
        <v>377.80200000000002</v>
      </c>
      <c r="F16" s="245">
        <v>376.983</v>
      </c>
      <c r="G16" s="245">
        <v>451.084</v>
      </c>
      <c r="H16" s="282">
        <v>442.85899999999998</v>
      </c>
      <c r="I16" s="283">
        <v>-1.8233854448395426</v>
      </c>
      <c r="J16" s="283">
        <v>98.176614555160455</v>
      </c>
      <c r="K16" s="283">
        <v>19.656324025221306</v>
      </c>
      <c r="L16" s="38"/>
      <c r="M16" s="224">
        <v>1</v>
      </c>
      <c r="N16" s="48">
        <f>'[7]BD construcción trimestral'!AZ196</f>
        <v>530657</v>
      </c>
      <c r="O16" s="414">
        <v>42248</v>
      </c>
      <c r="P16" s="105">
        <f t="shared" si="0"/>
        <v>530.65700000000004</v>
      </c>
      <c r="R16" s="9"/>
      <c r="S16" s="9"/>
    </row>
    <row r="17" spans="1:19" x14ac:dyDescent="0.2">
      <c r="A17" s="35"/>
      <c r="B17" s="7" t="s">
        <v>92</v>
      </c>
      <c r="C17" s="245">
        <v>395.80200000000002</v>
      </c>
      <c r="D17" s="245">
        <v>460.44</v>
      </c>
      <c r="E17" s="245">
        <v>460.44</v>
      </c>
      <c r="F17" s="245">
        <v>408.94400000000002</v>
      </c>
      <c r="G17" s="245">
        <v>387.96199999999999</v>
      </c>
      <c r="H17" s="245"/>
      <c r="I17" s="52">
        <v>-100</v>
      </c>
      <c r="J17" s="52">
        <v>0</v>
      </c>
      <c r="K17" s="52">
        <v>-5.1307758519503981</v>
      </c>
      <c r="L17" s="38"/>
      <c r="M17" s="224">
        <f>IF(H17&lt;&gt;"",1,0)</f>
        <v>0</v>
      </c>
      <c r="N17" s="48">
        <f>'[7]BD construcción trimestral'!AZ197</f>
        <v>393837</v>
      </c>
      <c r="O17" s="414">
        <v>42339</v>
      </c>
      <c r="P17" s="105">
        <f t="shared" si="0"/>
        <v>393.83699999999999</v>
      </c>
      <c r="R17" s="9"/>
      <c r="S17" s="9"/>
    </row>
    <row r="18" spans="1:19" x14ac:dyDescent="0.2">
      <c r="A18" s="35"/>
      <c r="B18" s="7" t="s">
        <v>10</v>
      </c>
      <c r="C18" s="245">
        <v>471.73599999999999</v>
      </c>
      <c r="D18" s="245">
        <v>390.33</v>
      </c>
      <c r="E18" s="245">
        <v>390.33</v>
      </c>
      <c r="F18" s="245">
        <v>314.89400000000001</v>
      </c>
      <c r="G18" s="245">
        <v>320.03500000000003</v>
      </c>
      <c r="H18" s="245"/>
      <c r="I18" s="52">
        <v>-100</v>
      </c>
      <c r="J18" s="52">
        <v>0</v>
      </c>
      <c r="K18" s="52">
        <v>1.6326128792546024</v>
      </c>
      <c r="L18" s="38"/>
      <c r="M18" s="224">
        <f>IF(H18&lt;&gt;"",1,0)</f>
        <v>0</v>
      </c>
      <c r="N18" s="48">
        <f>'[7]BD construcción trimestral'!AZ198</f>
        <v>681164</v>
      </c>
      <c r="O18" s="89">
        <v>42430</v>
      </c>
      <c r="P18" s="105">
        <f t="shared" si="0"/>
        <v>681.16399999999999</v>
      </c>
      <c r="R18" s="9"/>
      <c r="S18" s="9"/>
    </row>
    <row r="19" spans="1:19" x14ac:dyDescent="0.2">
      <c r="A19" s="35"/>
      <c r="B19" s="41" t="s">
        <v>126</v>
      </c>
      <c r="C19" s="214">
        <v>1754.1109999999999</v>
      </c>
      <c r="D19" s="214">
        <v>1583.021</v>
      </c>
      <c r="E19" s="214">
        <v>1545.3789999999999</v>
      </c>
      <c r="F19" s="214">
        <v>1475.1579999999999</v>
      </c>
      <c r="G19" s="214">
        <v>1706.894</v>
      </c>
      <c r="H19" s="282">
        <v>830.86699999999996</v>
      </c>
      <c r="I19" s="196"/>
      <c r="J19" s="197"/>
      <c r="K19" s="197"/>
      <c r="L19" s="38"/>
      <c r="M19" s="103"/>
      <c r="N19" s="48">
        <f>'[7]BD construcción trimestral'!AZ199</f>
        <v>439381</v>
      </c>
      <c r="O19" s="414">
        <v>42522</v>
      </c>
      <c r="P19" s="105">
        <f t="shared" si="0"/>
        <v>439.38099999999997</v>
      </c>
      <c r="R19" s="9"/>
      <c r="S19" s="9"/>
    </row>
    <row r="20" spans="1:19" x14ac:dyDescent="0.2">
      <c r="A20" s="35"/>
      <c r="B20" s="41" t="s">
        <v>3</v>
      </c>
      <c r="C20" s="60"/>
      <c r="D20" s="60">
        <v>-9.7536586909266259</v>
      </c>
      <c r="E20" s="60">
        <v>-2.377858537568367</v>
      </c>
      <c r="F20" s="60">
        <v>-4.5439338828856872</v>
      </c>
      <c r="G20" s="60">
        <v>15.709232502552272</v>
      </c>
      <c r="H20" s="62"/>
      <c r="I20" s="62"/>
      <c r="J20" s="62"/>
      <c r="K20" s="62"/>
      <c r="L20" s="38"/>
      <c r="M20" s="103"/>
      <c r="N20" s="48">
        <f>'[7]BD construcción trimestral'!AZ200</f>
        <v>611716</v>
      </c>
      <c r="O20" s="414">
        <v>42614</v>
      </c>
      <c r="P20" s="105">
        <f t="shared" si="0"/>
        <v>611.71600000000001</v>
      </c>
      <c r="R20" s="9"/>
      <c r="S20" s="9"/>
    </row>
    <row r="21" spans="1:19" x14ac:dyDescent="0.2">
      <c r="A21" s="35"/>
      <c r="B21" s="7"/>
      <c r="C21" s="198"/>
      <c r="D21" s="198"/>
      <c r="E21" s="198"/>
      <c r="F21" s="198"/>
      <c r="G21" s="198"/>
      <c r="H21" s="58"/>
      <c r="I21" s="174"/>
      <c r="J21" s="174"/>
      <c r="K21" s="174"/>
      <c r="L21" s="38"/>
      <c r="M21" s="103"/>
      <c r="N21" s="48">
        <f>'[7]BD construcción trimestral'!AZ201</f>
        <v>524213</v>
      </c>
      <c r="O21" s="89">
        <v>42705</v>
      </c>
      <c r="P21" s="105">
        <f t="shared" si="0"/>
        <v>524.21299999999997</v>
      </c>
      <c r="R21" s="9"/>
      <c r="S21" s="9"/>
    </row>
    <row r="22" spans="1:19" x14ac:dyDescent="0.2">
      <c r="A22" s="35"/>
      <c r="B22" s="41" t="s">
        <v>4</v>
      </c>
      <c r="C22" s="214">
        <v>886.57300000000009</v>
      </c>
      <c r="D22" s="214">
        <v>732.25099999999998</v>
      </c>
      <c r="E22" s="214">
        <v>694.60900000000004</v>
      </c>
      <c r="F22" s="214">
        <v>751.31999999999994</v>
      </c>
      <c r="G22" s="214">
        <v>998.89699999999993</v>
      </c>
      <c r="H22" s="282">
        <v>830.86699999999996</v>
      </c>
      <c r="I22" s="283">
        <v>-16.821554174254207</v>
      </c>
      <c r="J22" s="283">
        <v>83.178445825745797</v>
      </c>
      <c r="K22" s="283">
        <v>32.952270670286964</v>
      </c>
      <c r="L22" s="38"/>
      <c r="M22" s="103"/>
      <c r="N22" s="48">
        <f>'[7]BD construcción trimestral'!AZ202</f>
        <v>625518</v>
      </c>
      <c r="O22" s="414">
        <v>42795</v>
      </c>
      <c r="P22" s="105">
        <f t="shared" si="0"/>
        <v>625.51800000000003</v>
      </c>
      <c r="R22" s="228"/>
      <c r="S22" s="9"/>
    </row>
    <row r="23" spans="1:19" x14ac:dyDescent="0.2">
      <c r="A23" s="35"/>
      <c r="B23" s="41" t="s">
        <v>3</v>
      </c>
      <c r="C23" s="64"/>
      <c r="D23" s="60">
        <v>-17.406575657052503</v>
      </c>
      <c r="E23" s="60">
        <v>-5.1405870391436732</v>
      </c>
      <c r="F23" s="60">
        <v>8.1644493520815153</v>
      </c>
      <c r="G23" s="60">
        <v>32.952270670286964</v>
      </c>
      <c r="H23" s="283">
        <v>-16.821554174254207</v>
      </c>
      <c r="I23" s="62"/>
      <c r="J23" s="62"/>
      <c r="K23" s="62"/>
      <c r="L23" s="38"/>
      <c r="M23" s="103"/>
      <c r="N23" s="48">
        <f>'[7]BD construcción trimestral'!AZ203</f>
        <v>525443</v>
      </c>
      <c r="O23" s="414">
        <v>42887</v>
      </c>
      <c r="P23" s="105">
        <f t="shared" si="0"/>
        <v>525.44299999999998</v>
      </c>
      <c r="R23" s="228"/>
      <c r="S23" s="9"/>
    </row>
    <row r="24" spans="1:19" ht="15" customHeight="1" x14ac:dyDescent="0.2">
      <c r="A24" s="35"/>
      <c r="C24" s="198"/>
      <c r="D24" s="198"/>
      <c r="E24" s="198"/>
      <c r="F24" s="198"/>
      <c r="G24" s="198"/>
      <c r="H24" s="58"/>
      <c r="I24" s="174"/>
      <c r="J24" s="174"/>
      <c r="K24" s="174"/>
      <c r="L24" s="38"/>
      <c r="M24" s="103"/>
      <c r="N24" s="48">
        <f>'[7]BD construcción trimestral'!AZ204</f>
        <v>514614</v>
      </c>
      <c r="O24" s="89">
        <v>42979</v>
      </c>
      <c r="P24" s="105">
        <f t="shared" si="0"/>
        <v>514.61400000000003</v>
      </c>
      <c r="R24" s="228"/>
      <c r="S24" s="9"/>
    </row>
    <row r="25" spans="1:19" ht="16.5" customHeight="1" x14ac:dyDescent="0.2">
      <c r="A25" s="35"/>
      <c r="C25" s="198"/>
      <c r="D25" s="198"/>
      <c r="E25" s="198"/>
      <c r="F25" s="198"/>
      <c r="G25" s="198"/>
      <c r="H25" s="58"/>
      <c r="I25" s="174"/>
      <c r="J25" s="174"/>
      <c r="K25" s="174"/>
      <c r="L25" s="38"/>
      <c r="M25" s="103"/>
      <c r="N25" s="48">
        <f>'[7]BD construcción trimestral'!AZ205</f>
        <v>389729</v>
      </c>
      <c r="O25" s="414">
        <v>43070</v>
      </c>
      <c r="P25" s="105">
        <f t="shared" si="0"/>
        <v>389.72899999999998</v>
      </c>
      <c r="R25" s="228"/>
      <c r="S25" s="9"/>
    </row>
    <row r="26" spans="1:19" ht="24.75" customHeight="1" x14ac:dyDescent="0.2">
      <c r="A26" s="35"/>
      <c r="B26" s="199"/>
      <c r="C26" s="386" t="s">
        <v>160</v>
      </c>
      <c r="D26" s="386"/>
      <c r="E26" s="386"/>
      <c r="F26" s="386"/>
      <c r="G26" s="386"/>
      <c r="H26" s="386"/>
      <c r="I26" s="386"/>
      <c r="J26" s="386"/>
      <c r="K26" s="386"/>
      <c r="L26" s="38"/>
      <c r="M26" s="103"/>
      <c r="N26" s="48">
        <f>'[7]BD construcción trimestral'!AZ206</f>
        <v>449384</v>
      </c>
      <c r="O26" s="414">
        <v>43160</v>
      </c>
      <c r="P26" s="105">
        <f t="shared" si="0"/>
        <v>449.38400000000001</v>
      </c>
      <c r="R26" s="228"/>
      <c r="S26" s="9"/>
    </row>
    <row r="27" spans="1:19" x14ac:dyDescent="0.2">
      <c r="A27" s="200"/>
      <c r="C27" s="385" t="str">
        <f>'Área proceso edificaciones Btá'!$C$25</f>
        <v>II trimestre, miles de metros cuadrados, 2018-2023</v>
      </c>
      <c r="D27" s="385"/>
      <c r="E27" s="385"/>
      <c r="F27" s="385"/>
      <c r="G27" s="385"/>
      <c r="H27" s="385"/>
      <c r="I27" s="385"/>
      <c r="J27" s="385"/>
      <c r="K27" s="385"/>
      <c r="L27" s="38"/>
      <c r="M27" s="103"/>
      <c r="N27" s="48">
        <f>'[7]BD construcción trimestral'!AZ207</f>
        <v>437189</v>
      </c>
      <c r="O27" s="89">
        <v>43252</v>
      </c>
      <c r="P27" s="105">
        <f t="shared" si="0"/>
        <v>437.18900000000002</v>
      </c>
      <c r="R27" s="228"/>
      <c r="S27" s="9"/>
    </row>
    <row r="28" spans="1:19" x14ac:dyDescent="0.2">
      <c r="A28" s="200"/>
      <c r="C28" s="201"/>
      <c r="D28" s="201"/>
      <c r="E28" s="201"/>
      <c r="F28" s="201"/>
      <c r="G28" s="201"/>
      <c r="H28" s="202"/>
      <c r="I28" s="203"/>
      <c r="J28" s="203"/>
      <c r="K28" s="203"/>
      <c r="L28" s="38"/>
      <c r="M28" s="103"/>
      <c r="N28" s="48">
        <f>'[7]BD construcción trimestral'!AZ208</f>
        <v>395802</v>
      </c>
      <c r="O28" s="414">
        <v>43344</v>
      </c>
      <c r="P28" s="105">
        <f t="shared" si="0"/>
        <v>395.80200000000002</v>
      </c>
      <c r="R28" s="228"/>
      <c r="S28" s="9"/>
    </row>
    <row r="29" spans="1:19" x14ac:dyDescent="0.2">
      <c r="A29" s="200"/>
      <c r="C29" s="201"/>
      <c r="D29" s="201"/>
      <c r="E29" s="201"/>
      <c r="F29" s="201"/>
      <c r="G29" s="201"/>
      <c r="H29" s="202"/>
      <c r="I29" s="203"/>
      <c r="J29" s="203"/>
      <c r="K29" s="203"/>
      <c r="L29" s="38"/>
      <c r="M29" s="103"/>
      <c r="N29" s="48">
        <f>'[7]BD construcción trimestral'!AZ209</f>
        <v>471736</v>
      </c>
      <c r="O29" s="414">
        <v>43435</v>
      </c>
      <c r="P29" s="105">
        <f t="shared" si="0"/>
        <v>471.73599999999999</v>
      </c>
      <c r="R29" s="228"/>
      <c r="S29" s="9"/>
    </row>
    <row r="30" spans="1:19" x14ac:dyDescent="0.2">
      <c r="A30" s="200"/>
      <c r="C30" s="201"/>
      <c r="D30" s="201"/>
      <c r="E30" s="201"/>
      <c r="F30" s="201"/>
      <c r="G30" s="201"/>
      <c r="H30" s="202"/>
      <c r="I30" s="203"/>
      <c r="J30" s="203"/>
      <c r="K30" s="203"/>
      <c r="L30" s="38"/>
      <c r="M30" s="103"/>
      <c r="N30" s="48">
        <f>'[7]BD construcción trimestral'!AZ210</f>
        <v>354449</v>
      </c>
      <c r="O30" s="89">
        <v>43525</v>
      </c>
      <c r="P30" s="105">
        <f t="shared" si="0"/>
        <v>354.44900000000001</v>
      </c>
      <c r="R30" s="228"/>
      <c r="S30" s="9"/>
    </row>
    <row r="31" spans="1:19" x14ac:dyDescent="0.2">
      <c r="A31" s="200"/>
      <c r="C31" s="201"/>
      <c r="D31" s="201"/>
      <c r="E31" s="201"/>
      <c r="F31" s="201"/>
      <c r="G31" s="201"/>
      <c r="H31" s="202"/>
      <c r="I31" s="203"/>
      <c r="J31" s="203"/>
      <c r="K31" s="203"/>
      <c r="L31" s="38"/>
      <c r="M31" s="103"/>
      <c r="N31" s="48">
        <f>'[7]BD construcción trimestral'!AZ211</f>
        <v>377802</v>
      </c>
      <c r="O31" s="414">
        <v>43617</v>
      </c>
      <c r="P31" s="105">
        <f t="shared" si="0"/>
        <v>377.80200000000002</v>
      </c>
      <c r="R31" s="228"/>
      <c r="S31" s="9"/>
    </row>
    <row r="32" spans="1:19" x14ac:dyDescent="0.2">
      <c r="A32" s="200"/>
      <c r="C32" s="201"/>
      <c r="D32" s="201"/>
      <c r="E32" s="201"/>
      <c r="F32" s="201"/>
      <c r="G32" s="201"/>
      <c r="H32" s="202"/>
      <c r="I32" s="203"/>
      <c r="J32" s="203"/>
      <c r="K32" s="203"/>
      <c r="L32" s="38"/>
      <c r="M32" s="103"/>
      <c r="N32" s="48">
        <f>'[7]BD construcción trimestral'!AZ212</f>
        <v>460440</v>
      </c>
      <c r="O32" s="414">
        <v>43709</v>
      </c>
      <c r="P32" s="105">
        <f t="shared" si="0"/>
        <v>460.44</v>
      </c>
      <c r="R32" s="228"/>
      <c r="S32" s="9"/>
    </row>
    <row r="33" spans="1:29" x14ac:dyDescent="0.2">
      <c r="A33" s="200"/>
      <c r="C33" s="201"/>
      <c r="D33" s="201"/>
      <c r="E33" s="201"/>
      <c r="F33" s="201"/>
      <c r="G33" s="201"/>
      <c r="H33" s="202"/>
      <c r="I33" s="203"/>
      <c r="J33" s="203"/>
      <c r="K33" s="203"/>
      <c r="L33" s="38"/>
      <c r="M33" s="103"/>
      <c r="N33" s="48">
        <f>'[7]BD construcción trimestral'!AZ213</f>
        <v>390330</v>
      </c>
      <c r="O33" s="89">
        <v>43800</v>
      </c>
      <c r="P33" s="105">
        <f t="shared" ref="P33:P34" si="1">+N33/1000</f>
        <v>390.33</v>
      </c>
      <c r="R33" s="228"/>
      <c r="S33" s="9"/>
    </row>
    <row r="34" spans="1:29" x14ac:dyDescent="0.2">
      <c r="A34" s="200"/>
      <c r="C34" s="201"/>
      <c r="D34" s="201"/>
      <c r="E34" s="201"/>
      <c r="F34" s="201"/>
      <c r="G34" s="201"/>
      <c r="H34" s="202"/>
      <c r="I34" s="203"/>
      <c r="J34" s="203"/>
      <c r="K34" s="203"/>
      <c r="L34" s="38"/>
      <c r="M34" s="103"/>
      <c r="N34" s="48">
        <f>'[7]BD construcción trimestral'!AZ214</f>
        <v>316807</v>
      </c>
      <c r="O34" s="414">
        <v>43891</v>
      </c>
      <c r="P34" s="105">
        <f t="shared" si="1"/>
        <v>316.80700000000002</v>
      </c>
      <c r="R34" s="228"/>
      <c r="S34" s="9"/>
    </row>
    <row r="35" spans="1:29" x14ac:dyDescent="0.2">
      <c r="A35" s="200"/>
      <c r="C35" s="201"/>
      <c r="D35" s="201"/>
      <c r="E35" s="201"/>
      <c r="F35" s="201"/>
      <c r="G35" s="201"/>
      <c r="H35" s="202"/>
      <c r="I35" s="203"/>
      <c r="J35" s="203"/>
      <c r="K35" s="203"/>
      <c r="L35" s="38"/>
      <c r="M35" s="103"/>
      <c r="N35" s="48">
        <f>'[7]BD construcción trimestral'!AZ215</f>
        <v>102687</v>
      </c>
      <c r="O35" s="89">
        <v>43983</v>
      </c>
      <c r="P35" s="105">
        <f t="shared" ref="P35:P36" si="2">+N35/1000</f>
        <v>102.687</v>
      </c>
      <c r="R35" s="228"/>
      <c r="S35" s="9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1:29" x14ac:dyDescent="0.2">
      <c r="A36" s="200"/>
      <c r="C36" s="201"/>
      <c r="D36" s="201"/>
      <c r="E36" s="201"/>
      <c r="F36" s="201"/>
      <c r="G36" s="201"/>
      <c r="H36" s="202"/>
      <c r="I36" s="203"/>
      <c r="J36" s="203"/>
      <c r="K36" s="203"/>
      <c r="L36" s="38"/>
      <c r="M36" s="103"/>
      <c r="N36" s="48">
        <f>'[7]BD construcción trimestral'!AZ216</f>
        <v>397493</v>
      </c>
      <c r="O36" s="414">
        <v>44075</v>
      </c>
      <c r="P36" s="105">
        <f t="shared" si="2"/>
        <v>397.49299999999999</v>
      </c>
      <c r="R36" s="228"/>
      <c r="S36" s="9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1:29" x14ac:dyDescent="0.2">
      <c r="A37" s="200"/>
      <c r="C37" s="201"/>
      <c r="D37" s="201"/>
      <c r="E37" s="201"/>
      <c r="F37" s="201"/>
      <c r="G37" s="201"/>
      <c r="H37" s="202"/>
      <c r="I37" s="203"/>
      <c r="J37" s="203"/>
      <c r="K37" s="203"/>
      <c r="L37" s="38"/>
      <c r="M37" s="103"/>
      <c r="N37" s="48">
        <f>'[7]BD construcción trimestral'!AZ217</f>
        <v>223873</v>
      </c>
      <c r="O37" s="89">
        <v>44166</v>
      </c>
      <c r="P37" s="105">
        <f t="shared" ref="P37:P38" si="3">+N37/1000</f>
        <v>223.87299999999999</v>
      </c>
      <c r="R37" s="228"/>
      <c r="S37" s="9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x14ac:dyDescent="0.2">
      <c r="A38" s="200"/>
      <c r="C38" s="201"/>
      <c r="D38" s="201"/>
      <c r="E38" s="201"/>
      <c r="F38" s="201"/>
      <c r="G38" s="201"/>
      <c r="H38" s="202"/>
      <c r="I38" s="203"/>
      <c r="J38" s="203"/>
      <c r="K38" s="203"/>
      <c r="L38" s="38"/>
      <c r="M38" s="103"/>
      <c r="N38" s="48">
        <f>'[7]BD construcción trimestral'!AZ218</f>
        <v>374337</v>
      </c>
      <c r="O38" s="414">
        <v>44256</v>
      </c>
      <c r="P38" s="105">
        <f t="shared" si="3"/>
        <v>374.33699999999999</v>
      </c>
      <c r="R38" s="228"/>
      <c r="S38" s="9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x14ac:dyDescent="0.2">
      <c r="A39" s="200"/>
      <c r="B39" s="199"/>
      <c r="C39" s="202"/>
      <c r="D39" s="202"/>
      <c r="E39" s="202"/>
      <c r="F39" s="202"/>
      <c r="G39" s="202"/>
      <c r="H39" s="202"/>
      <c r="I39" s="204"/>
      <c r="J39" s="204"/>
      <c r="K39" s="204"/>
      <c r="L39" s="38"/>
      <c r="M39" s="103"/>
      <c r="N39" s="48">
        <f>'[7]BD construcción trimestral'!AZ219</f>
        <v>376983</v>
      </c>
      <c r="O39" s="89">
        <v>44348</v>
      </c>
      <c r="P39" s="105">
        <f t="shared" ref="P39" si="4">+N39/1000</f>
        <v>376.983</v>
      </c>
      <c r="R39" s="228"/>
      <c r="S39" s="9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x14ac:dyDescent="0.2">
      <c r="A40" s="200"/>
      <c r="B40" s="199"/>
      <c r="C40" s="202"/>
      <c r="D40" s="202"/>
      <c r="E40" s="202"/>
      <c r="F40" s="202"/>
      <c r="G40" s="202"/>
      <c r="H40" s="202"/>
      <c r="I40" s="204"/>
      <c r="J40" s="204"/>
      <c r="K40" s="204"/>
      <c r="L40" s="38"/>
      <c r="M40" s="103"/>
      <c r="N40" s="48">
        <f>'[7]BD construcción trimestral'!AZ220</f>
        <v>408944</v>
      </c>
      <c r="O40" s="414">
        <v>44440</v>
      </c>
      <c r="P40" s="105">
        <f t="shared" ref="P40:P41" si="5">+N40/1000</f>
        <v>408.94400000000002</v>
      </c>
      <c r="R40" s="228"/>
      <c r="S40" s="9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1:29" x14ac:dyDescent="0.2">
      <c r="A41" s="247" t="s">
        <v>164</v>
      </c>
      <c r="B41" s="248"/>
      <c r="C41" s="202"/>
      <c r="D41" s="202"/>
      <c r="E41" s="202"/>
      <c r="F41" s="202"/>
      <c r="G41" s="202"/>
      <c r="H41" s="202"/>
      <c r="I41" s="204"/>
      <c r="J41" s="204"/>
      <c r="K41" s="204"/>
      <c r="L41" s="38"/>
      <c r="M41" s="103"/>
      <c r="N41" s="48">
        <f>'[7]BD construcción trimestral'!AZ221</f>
        <v>314894</v>
      </c>
      <c r="O41" s="89">
        <v>44531</v>
      </c>
      <c r="P41" s="105">
        <f t="shared" si="5"/>
        <v>314.89400000000001</v>
      </c>
      <c r="R41" s="228"/>
      <c r="S41" s="9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1:29" x14ac:dyDescent="0.2">
      <c r="A42" s="246" t="s">
        <v>101</v>
      </c>
      <c r="B42" s="4"/>
      <c r="C42" s="216"/>
      <c r="D42" s="216"/>
      <c r="E42" s="216"/>
      <c r="F42" s="216"/>
      <c r="G42" s="216"/>
      <c r="H42" s="216"/>
      <c r="I42" s="216"/>
      <c r="J42" s="216"/>
      <c r="K42" s="216"/>
      <c r="L42" s="205"/>
      <c r="M42" s="103"/>
      <c r="N42" s="48">
        <f>'[7]BD construcción trimestral'!AZ222</f>
        <v>547813</v>
      </c>
      <c r="O42" s="414">
        <v>44621</v>
      </c>
      <c r="P42" s="105">
        <f t="shared" ref="P42:P43" si="6">+N42/1000</f>
        <v>547.81299999999999</v>
      </c>
      <c r="R42" s="228"/>
      <c r="S42" s="9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1:29" s="9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03"/>
      <c r="N43" s="48">
        <f>'[7]BD construcción trimestral'!AZ223</f>
        <v>451084</v>
      </c>
      <c r="O43" s="89">
        <v>44713</v>
      </c>
      <c r="P43" s="105">
        <f t="shared" si="6"/>
        <v>451.084</v>
      </c>
      <c r="Q43" s="5"/>
      <c r="R43" s="228"/>
    </row>
    <row r="44" spans="1:29" s="9" customFormat="1" x14ac:dyDescent="0.2">
      <c r="A44" s="54"/>
      <c r="B44" s="33"/>
      <c r="C44" s="33"/>
      <c r="D44" s="33"/>
      <c r="E44" s="33"/>
      <c r="F44" s="33"/>
      <c r="G44" s="3"/>
      <c r="H44" s="3"/>
      <c r="I44" s="3"/>
      <c r="J44" s="3"/>
      <c r="K44" s="3"/>
      <c r="L44" s="3"/>
      <c r="M44" s="103"/>
      <c r="N44" s="48">
        <f>'[7]BD construcción trimestral'!AZ224</f>
        <v>387962</v>
      </c>
      <c r="O44" s="414">
        <v>44805</v>
      </c>
      <c r="P44" s="105">
        <f t="shared" ref="P44:P45" si="7">+N44/1000</f>
        <v>387.96199999999999</v>
      </c>
      <c r="Q44" s="5"/>
      <c r="R44" s="228"/>
    </row>
    <row r="45" spans="1:29" s="9" customFormat="1" x14ac:dyDescent="0.2">
      <c r="A45" s="54"/>
      <c r="E45" s="33"/>
      <c r="F45" s="33"/>
      <c r="G45" s="3"/>
      <c r="H45" s="3"/>
      <c r="I45" s="3"/>
      <c r="J45" s="3"/>
      <c r="K45" s="3"/>
      <c r="L45" s="3"/>
      <c r="M45" s="103"/>
      <c r="N45" s="48">
        <f>'[7]BD construcción trimestral'!AZ225</f>
        <v>320035</v>
      </c>
      <c r="O45" s="89">
        <v>44896</v>
      </c>
      <c r="P45" s="105">
        <f t="shared" si="7"/>
        <v>320.03500000000003</v>
      </c>
      <c r="Q45" s="5"/>
    </row>
    <row r="46" spans="1:29" s="9" customFormat="1" x14ac:dyDescent="0.2">
      <c r="A46" s="54"/>
      <c r="E46" s="33"/>
      <c r="F46" s="33"/>
      <c r="G46" s="3"/>
      <c r="H46" s="3"/>
      <c r="I46" s="3"/>
      <c r="J46" s="3"/>
      <c r="K46" s="3"/>
      <c r="L46" s="3"/>
      <c r="M46" s="103"/>
      <c r="N46" s="48">
        <f>'[7]BD construcción trimestral'!AZ226</f>
        <v>388008</v>
      </c>
      <c r="O46" s="414">
        <v>44986</v>
      </c>
      <c r="P46" s="105">
        <f t="shared" ref="P46:P47" si="8">+N46/1000</f>
        <v>388.00799999999998</v>
      </c>
      <c r="Q46" s="5"/>
    </row>
    <row r="47" spans="1:29" s="9" customFormat="1" x14ac:dyDescent="0.2">
      <c r="A47" s="54"/>
      <c r="E47" s="33"/>
      <c r="F47" s="33"/>
      <c r="G47" s="3"/>
      <c r="H47" s="3"/>
      <c r="I47" s="3"/>
      <c r="J47" s="3"/>
      <c r="K47" s="3"/>
      <c r="L47" s="3"/>
      <c r="M47" s="103"/>
      <c r="N47" s="48">
        <f>'[7]BD construcción trimestral'!AZ227</f>
        <v>442859</v>
      </c>
      <c r="O47" s="414">
        <v>45078</v>
      </c>
      <c r="P47" s="105">
        <f t="shared" si="8"/>
        <v>442.85899999999998</v>
      </c>
      <c r="Q47" s="5"/>
    </row>
    <row r="48" spans="1:29" s="9" customFormat="1" x14ac:dyDescent="0.2">
      <c r="A48" s="54"/>
      <c r="E48" s="33"/>
      <c r="F48" s="33"/>
      <c r="G48" s="3"/>
      <c r="H48" s="3"/>
      <c r="I48" s="3"/>
      <c r="J48" s="3"/>
      <c r="K48" s="3"/>
      <c r="L48" s="3"/>
      <c r="M48" s="103"/>
      <c r="N48" s="103"/>
      <c r="O48" s="103"/>
      <c r="P48" s="103"/>
      <c r="Q48" s="5"/>
    </row>
    <row r="49" spans="1:19" s="9" customFormat="1" x14ac:dyDescent="0.2">
      <c r="A49" s="54"/>
      <c r="E49" s="33"/>
      <c r="F49" s="33"/>
      <c r="G49" s="3"/>
      <c r="H49" s="3"/>
      <c r="I49" s="3"/>
      <c r="J49" s="3"/>
      <c r="K49" s="3"/>
      <c r="L49" s="3"/>
      <c r="M49" s="103"/>
      <c r="N49" s="103"/>
      <c r="O49" s="103"/>
      <c r="P49" s="103"/>
      <c r="Q49" s="5"/>
    </row>
    <row r="50" spans="1:19" s="9" customFormat="1" x14ac:dyDescent="0.2">
      <c r="A50" s="54"/>
      <c r="E50" s="33"/>
      <c r="F50" s="33"/>
      <c r="G50" s="3"/>
      <c r="H50" s="3"/>
      <c r="I50" s="3"/>
      <c r="J50" s="3"/>
      <c r="K50" s="3"/>
      <c r="L50" s="3"/>
      <c r="M50" s="103"/>
      <c r="N50" s="103"/>
      <c r="O50" s="103"/>
      <c r="P50" s="103"/>
      <c r="Q50" s="5"/>
    </row>
    <row r="51" spans="1:19" s="9" customFormat="1" x14ac:dyDescent="0.2">
      <c r="A51" s="54"/>
      <c r="E51" s="33"/>
      <c r="F51" s="33"/>
      <c r="G51" s="3"/>
      <c r="H51" s="3"/>
      <c r="I51" s="3"/>
      <c r="J51" s="3"/>
      <c r="K51" s="3"/>
      <c r="L51" s="3"/>
      <c r="M51" s="103"/>
      <c r="N51" s="103"/>
      <c r="O51" s="103"/>
      <c r="P51" s="103"/>
      <c r="Q51" s="5"/>
    </row>
    <row r="52" spans="1:19" s="9" customFormat="1" x14ac:dyDescent="0.2">
      <c r="A52" s="54"/>
      <c r="E52" s="33"/>
      <c r="F52" s="33"/>
      <c r="G52" s="3"/>
      <c r="H52" s="3"/>
      <c r="I52" s="3"/>
      <c r="J52" s="3"/>
      <c r="K52" s="3"/>
      <c r="L52" s="3"/>
      <c r="M52" s="103"/>
      <c r="N52" s="103"/>
      <c r="O52" s="103"/>
      <c r="P52" s="103"/>
      <c r="Q52" s="5"/>
    </row>
    <row r="53" spans="1:19" s="9" customFormat="1" x14ac:dyDescent="0.2">
      <c r="A53" s="54"/>
      <c r="E53" s="33"/>
      <c r="F53" s="33"/>
      <c r="G53" s="3"/>
      <c r="H53" s="3"/>
      <c r="I53" s="3"/>
      <c r="J53" s="3"/>
      <c r="K53" s="3"/>
      <c r="L53" s="3"/>
      <c r="M53" s="103"/>
      <c r="N53" s="103"/>
      <c r="O53" s="103"/>
      <c r="P53" s="103"/>
      <c r="Q53" s="5"/>
    </row>
    <row r="54" spans="1:19" s="9" customFormat="1" x14ac:dyDescent="0.2">
      <c r="A54" s="54"/>
      <c r="E54" s="33"/>
      <c r="F54" s="33"/>
      <c r="G54" s="3"/>
      <c r="H54" s="3"/>
      <c r="I54" s="3"/>
      <c r="J54" s="3"/>
      <c r="K54" s="3"/>
      <c r="L54" s="3"/>
      <c r="M54" s="103"/>
      <c r="N54" s="103"/>
      <c r="O54" s="103"/>
      <c r="P54" s="103"/>
      <c r="Q54" s="5"/>
    </row>
    <row r="55" spans="1:19" s="9" customFormat="1" x14ac:dyDescent="0.2">
      <c r="A55" s="54"/>
      <c r="E55" s="90"/>
      <c r="F55" s="33"/>
      <c r="G55" s="3"/>
      <c r="H55" s="3"/>
      <c r="I55" s="3"/>
      <c r="J55" s="3"/>
      <c r="K55" s="3"/>
      <c r="L55" s="3"/>
      <c r="M55" s="103"/>
      <c r="N55" s="103"/>
      <c r="O55" s="103"/>
      <c r="P55" s="103"/>
      <c r="Q55" s="5"/>
    </row>
    <row r="56" spans="1:19" s="9" customFormat="1" x14ac:dyDescent="0.2">
      <c r="A56" s="54"/>
      <c r="E56" s="90"/>
      <c r="F56" s="33"/>
      <c r="G56" s="3"/>
      <c r="H56" s="3"/>
      <c r="I56" s="3"/>
      <c r="J56" s="3"/>
      <c r="K56" s="3"/>
      <c r="L56" s="3"/>
      <c r="M56" s="103"/>
      <c r="N56" s="103"/>
      <c r="O56" s="103"/>
      <c r="P56" s="103"/>
      <c r="Q56" s="5"/>
    </row>
    <row r="57" spans="1:19" s="9" customFormat="1" x14ac:dyDescent="0.2">
      <c r="A57" s="54"/>
      <c r="E57" s="90"/>
      <c r="F57" s="33"/>
      <c r="G57" s="3"/>
      <c r="H57" s="3"/>
      <c r="I57" s="3"/>
      <c r="J57" s="3"/>
      <c r="K57" s="3"/>
      <c r="L57" s="3"/>
      <c r="M57" s="103"/>
      <c r="N57" s="103"/>
      <c r="O57" s="103"/>
      <c r="P57" s="103"/>
      <c r="Q57" s="5"/>
    </row>
    <row r="58" spans="1:19" s="9" customFormat="1" x14ac:dyDescent="0.2">
      <c r="A58" s="54"/>
      <c r="E58" s="90"/>
      <c r="F58" s="33"/>
      <c r="G58" s="3"/>
      <c r="H58" s="3"/>
      <c r="I58" s="3"/>
      <c r="J58" s="3"/>
      <c r="K58" s="3"/>
      <c r="L58" s="3"/>
      <c r="M58" s="103"/>
      <c r="N58" s="103"/>
      <c r="O58" s="103"/>
      <c r="P58" s="103"/>
      <c r="Q58" s="5"/>
      <c r="R58" s="103"/>
      <c r="S58" s="103"/>
    </row>
    <row r="59" spans="1:19" s="9" customFormat="1" x14ac:dyDescent="0.2">
      <c r="A59" s="54"/>
      <c r="E59" s="90"/>
      <c r="F59" s="33"/>
      <c r="G59" s="3"/>
      <c r="H59" s="3"/>
      <c r="I59" s="3"/>
      <c r="J59" s="3"/>
      <c r="K59" s="3"/>
      <c r="L59" s="3"/>
      <c r="M59" s="103"/>
      <c r="N59" s="103"/>
      <c r="O59" s="103"/>
      <c r="P59" s="103"/>
      <c r="Q59" s="5"/>
      <c r="R59" s="103"/>
      <c r="S59" s="103"/>
    </row>
    <row r="60" spans="1:19" s="9" customFormat="1" x14ac:dyDescent="0.2">
      <c r="A60" s="54"/>
      <c r="E60" s="90"/>
      <c r="F60" s="33"/>
      <c r="G60" s="3"/>
      <c r="H60" s="3"/>
      <c r="I60" s="3"/>
      <c r="J60" s="3"/>
      <c r="K60" s="3"/>
      <c r="L60" s="3"/>
      <c r="M60" s="103"/>
      <c r="N60" s="103"/>
      <c r="O60" s="103"/>
      <c r="P60" s="103"/>
      <c r="Q60" s="5"/>
      <c r="R60" s="103"/>
      <c r="S60" s="103"/>
    </row>
    <row r="61" spans="1:19" s="9" customFormat="1" x14ac:dyDescent="0.2">
      <c r="A61" s="54"/>
      <c r="E61" s="90"/>
      <c r="F61" s="33"/>
      <c r="G61" s="3"/>
      <c r="H61" s="3"/>
      <c r="I61" s="3"/>
      <c r="J61" s="3"/>
      <c r="K61" s="3"/>
      <c r="L61" s="3"/>
      <c r="M61" s="103"/>
      <c r="N61" s="103"/>
      <c r="O61" s="103"/>
      <c r="P61" s="103"/>
      <c r="Q61" s="5"/>
      <c r="R61" s="103"/>
      <c r="S61" s="103"/>
    </row>
    <row r="62" spans="1:19" s="9" customFormat="1" x14ac:dyDescent="0.2">
      <c r="A62" s="54"/>
      <c r="E62" s="90"/>
      <c r="F62" s="33"/>
      <c r="G62" s="3"/>
      <c r="H62" s="3"/>
      <c r="I62" s="3"/>
      <c r="J62" s="3"/>
      <c r="K62" s="3"/>
      <c r="L62" s="3"/>
      <c r="M62" s="103"/>
      <c r="N62" s="103"/>
      <c r="O62" s="103"/>
      <c r="P62" s="103"/>
      <c r="Q62" s="5"/>
      <c r="R62" s="103"/>
      <c r="S62" s="103"/>
    </row>
    <row r="63" spans="1:19" s="9" customFormat="1" x14ac:dyDescent="0.2">
      <c r="A63" s="54"/>
      <c r="E63" s="90"/>
      <c r="F63" s="33"/>
      <c r="G63" s="3"/>
      <c r="H63" s="3"/>
      <c r="I63" s="3"/>
      <c r="J63" s="3"/>
      <c r="K63" s="3"/>
      <c r="L63" s="3"/>
      <c r="M63" s="103"/>
      <c r="N63" s="103"/>
      <c r="O63" s="103"/>
      <c r="P63" s="103"/>
      <c r="Q63" s="5"/>
      <c r="R63" s="103"/>
      <c r="S63" s="103"/>
    </row>
    <row r="64" spans="1:19" s="9" customFormat="1" x14ac:dyDescent="0.2">
      <c r="A64" s="54"/>
      <c r="E64" s="90"/>
      <c r="F64" s="33"/>
      <c r="G64" s="3"/>
      <c r="H64" s="3"/>
      <c r="I64" s="3"/>
      <c r="J64" s="3"/>
      <c r="K64" s="3"/>
      <c r="L64" s="3"/>
      <c r="M64" s="103"/>
      <c r="N64" s="103"/>
      <c r="O64" s="103"/>
      <c r="P64" s="103"/>
      <c r="Q64" s="5"/>
      <c r="R64" s="103"/>
      <c r="S64" s="103"/>
    </row>
    <row r="65" spans="1:19" s="9" customFormat="1" x14ac:dyDescent="0.2">
      <c r="A65" s="54"/>
      <c r="E65" s="90"/>
      <c r="F65" s="33"/>
      <c r="G65" s="3"/>
      <c r="H65" s="3"/>
      <c r="I65" s="3"/>
      <c r="J65" s="3"/>
      <c r="K65" s="3"/>
      <c r="L65" s="3"/>
      <c r="M65" s="103"/>
      <c r="N65" s="103"/>
      <c r="O65" s="103"/>
      <c r="P65" s="103"/>
      <c r="Q65" s="5"/>
      <c r="R65" s="103"/>
      <c r="S65" s="103"/>
    </row>
    <row r="66" spans="1:19" s="9" customFormat="1" x14ac:dyDescent="0.2">
      <c r="A66" s="54"/>
      <c r="E66" s="90"/>
      <c r="F66" s="33"/>
      <c r="G66" s="3"/>
      <c r="H66" s="3"/>
      <c r="I66" s="3"/>
      <c r="J66" s="3"/>
      <c r="K66" s="3"/>
      <c r="L66" s="3"/>
      <c r="M66" s="103"/>
      <c r="N66" s="103"/>
      <c r="O66" s="103"/>
      <c r="P66" s="103"/>
      <c r="Q66" s="5"/>
      <c r="R66" s="103"/>
      <c r="S66" s="103"/>
    </row>
    <row r="67" spans="1:19" s="9" customFormat="1" x14ac:dyDescent="0.2">
      <c r="A67" s="54"/>
      <c r="E67" s="90"/>
      <c r="F67" s="33"/>
      <c r="G67" s="3"/>
      <c r="H67" s="3"/>
      <c r="I67" s="3"/>
      <c r="J67" s="3"/>
      <c r="K67" s="3"/>
      <c r="L67" s="3"/>
      <c r="M67" s="103"/>
      <c r="N67" s="103"/>
      <c r="O67" s="103"/>
      <c r="P67" s="103"/>
      <c r="Q67" s="5"/>
      <c r="R67" s="103"/>
      <c r="S67" s="103"/>
    </row>
    <row r="68" spans="1:19" s="9" customFormat="1" x14ac:dyDescent="0.2">
      <c r="A68" s="54"/>
      <c r="E68" s="90"/>
      <c r="F68" s="33"/>
      <c r="G68" s="3"/>
      <c r="H68" s="3"/>
      <c r="I68" s="3"/>
      <c r="J68" s="3"/>
      <c r="K68" s="3"/>
      <c r="L68" s="3"/>
      <c r="M68" s="103"/>
      <c r="N68" s="103"/>
      <c r="O68" s="103"/>
      <c r="P68" s="103"/>
      <c r="Q68" s="5"/>
      <c r="R68" s="103"/>
      <c r="S68" s="103"/>
    </row>
    <row r="69" spans="1:19" s="9" customFormat="1" x14ac:dyDescent="0.2">
      <c r="A69" s="54"/>
      <c r="E69" s="90"/>
      <c r="F69" s="33"/>
      <c r="G69" s="3"/>
      <c r="H69" s="3"/>
      <c r="I69" s="3"/>
      <c r="J69" s="3"/>
      <c r="K69" s="3"/>
      <c r="L69" s="3"/>
      <c r="M69" s="103"/>
      <c r="N69" s="103"/>
      <c r="O69" s="103"/>
      <c r="P69" s="103"/>
      <c r="Q69" s="5"/>
      <c r="R69" s="103"/>
      <c r="S69" s="103"/>
    </row>
    <row r="70" spans="1:19" s="9" customFormat="1" x14ac:dyDescent="0.2">
      <c r="A70" s="54"/>
      <c r="E70" s="90"/>
      <c r="F70" s="33"/>
      <c r="G70" s="3"/>
      <c r="H70" s="3"/>
      <c r="I70" s="3"/>
      <c r="J70" s="3"/>
      <c r="K70" s="3"/>
      <c r="L70" s="3"/>
      <c r="M70" s="5"/>
      <c r="N70" s="5"/>
      <c r="O70" s="5"/>
      <c r="P70" s="5"/>
      <c r="Q70" s="5"/>
      <c r="R70" s="103"/>
      <c r="S70" s="103"/>
    </row>
    <row r="71" spans="1:19" s="9" customFormat="1" x14ac:dyDescent="0.2">
      <c r="A71" s="54"/>
      <c r="E71" s="90"/>
      <c r="F71" s="33"/>
      <c r="G71" s="3"/>
      <c r="H71" s="3"/>
      <c r="I71" s="3"/>
      <c r="J71" s="3"/>
      <c r="K71" s="3"/>
      <c r="L71" s="3"/>
      <c r="M71" s="5"/>
      <c r="N71" s="5"/>
      <c r="O71" s="5"/>
      <c r="P71" s="5"/>
      <c r="Q71" s="5"/>
      <c r="R71" s="103"/>
      <c r="S71" s="103"/>
    </row>
    <row r="72" spans="1:19" s="9" customFormat="1" x14ac:dyDescent="0.2">
      <c r="A72" s="54"/>
      <c r="E72" s="90"/>
      <c r="F72" s="33"/>
      <c r="G72" s="3"/>
      <c r="H72" s="3"/>
      <c r="I72" s="3"/>
      <c r="J72" s="3"/>
      <c r="K72" s="3"/>
      <c r="L72" s="3"/>
      <c r="M72" s="5"/>
      <c r="N72" s="5"/>
      <c r="O72" s="5"/>
      <c r="P72" s="5"/>
      <c r="Q72" s="5"/>
      <c r="R72" s="103"/>
      <c r="S72" s="103"/>
    </row>
    <row r="73" spans="1:19" s="9" customFormat="1" x14ac:dyDescent="0.2">
      <c r="A73" s="54"/>
      <c r="E73" s="90"/>
      <c r="F73" s="3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103"/>
      <c r="S73" s="103"/>
    </row>
    <row r="74" spans="1:19" s="9" customFormat="1" x14ac:dyDescent="0.2">
      <c r="A74" s="54"/>
      <c r="E74" s="90"/>
      <c r="F74" s="33"/>
      <c r="G74" s="3"/>
      <c r="H74" s="3"/>
      <c r="I74" s="3"/>
      <c r="J74" s="3"/>
      <c r="K74" s="3"/>
      <c r="L74" s="3"/>
      <c r="M74" s="5"/>
      <c r="N74" s="5"/>
      <c r="O74" s="5"/>
      <c r="P74" s="5"/>
      <c r="Q74" s="5"/>
      <c r="R74" s="103"/>
      <c r="S74" s="103"/>
    </row>
    <row r="75" spans="1:19" s="9" customFormat="1" x14ac:dyDescent="0.2">
      <c r="A75" s="54"/>
      <c r="E75" s="90"/>
      <c r="F75" s="33"/>
      <c r="G75" s="3"/>
      <c r="H75" s="3"/>
      <c r="I75" s="3"/>
      <c r="J75" s="3"/>
      <c r="K75" s="3"/>
      <c r="L75" s="3"/>
      <c r="M75" s="5"/>
      <c r="N75" s="5"/>
      <c r="O75" s="5"/>
      <c r="P75" s="5"/>
      <c r="Q75" s="5"/>
      <c r="R75" s="103"/>
      <c r="S75" s="103"/>
    </row>
    <row r="76" spans="1:19" s="9" customFormat="1" x14ac:dyDescent="0.2">
      <c r="A76" s="54"/>
      <c r="E76" s="90"/>
      <c r="F76" s="33"/>
      <c r="G76" s="3"/>
      <c r="H76" s="3"/>
      <c r="I76" s="3"/>
      <c r="J76" s="3"/>
      <c r="K76" s="3"/>
      <c r="L76" s="3"/>
      <c r="M76" s="5"/>
      <c r="N76" s="5"/>
      <c r="O76" s="5"/>
      <c r="P76" s="5"/>
      <c r="Q76" s="5"/>
      <c r="R76" s="103"/>
      <c r="S76" s="103"/>
    </row>
    <row r="77" spans="1:19" s="9" customFormat="1" x14ac:dyDescent="0.2">
      <c r="A77" s="54"/>
      <c r="E77" s="90"/>
      <c r="F77" s="33"/>
      <c r="G77" s="3"/>
      <c r="H77" s="3"/>
      <c r="I77" s="3"/>
      <c r="J77" s="3"/>
      <c r="K77" s="3"/>
      <c r="L77" s="3"/>
      <c r="M77" s="5"/>
      <c r="N77" s="5"/>
      <c r="O77" s="5"/>
      <c r="P77" s="5"/>
      <c r="Q77" s="5"/>
      <c r="R77" s="103"/>
      <c r="S77" s="103"/>
    </row>
    <row r="78" spans="1:19" s="9" customFormat="1" x14ac:dyDescent="0.2">
      <c r="A78" s="54"/>
      <c r="E78" s="90"/>
      <c r="F78" s="33"/>
      <c r="G78" s="3"/>
      <c r="H78" s="3"/>
      <c r="I78" s="3"/>
      <c r="J78" s="3"/>
      <c r="K78" s="3"/>
      <c r="L78" s="3"/>
      <c r="M78" s="5"/>
      <c r="N78" s="5"/>
      <c r="O78" s="5"/>
      <c r="P78" s="5"/>
      <c r="Q78" s="5"/>
      <c r="R78" s="103"/>
      <c r="S78" s="103"/>
    </row>
    <row r="79" spans="1:19" s="9" customFormat="1" x14ac:dyDescent="0.2">
      <c r="A79" s="54"/>
      <c r="E79" s="90"/>
      <c r="F79" s="33"/>
      <c r="G79" s="3"/>
      <c r="H79" s="3"/>
      <c r="I79" s="3"/>
      <c r="J79" s="3"/>
      <c r="K79" s="3"/>
      <c r="L79" s="3"/>
      <c r="M79" s="5"/>
      <c r="N79" s="5"/>
      <c r="O79" s="5"/>
      <c r="P79" s="5"/>
      <c r="Q79" s="5"/>
      <c r="R79" s="103"/>
      <c r="S79" s="103"/>
    </row>
    <row r="80" spans="1:19" s="9" customFormat="1" x14ac:dyDescent="0.2">
      <c r="A80" s="54"/>
      <c r="E80" s="90"/>
      <c r="F80" s="33"/>
      <c r="G80" s="3"/>
      <c r="H80" s="3"/>
      <c r="I80" s="3"/>
      <c r="J80" s="3"/>
      <c r="K80" s="3"/>
      <c r="L80" s="3"/>
      <c r="M80" s="5"/>
      <c r="N80" s="5"/>
      <c r="O80" s="5"/>
      <c r="P80" s="5"/>
      <c r="Q80" s="5"/>
      <c r="R80" s="103"/>
      <c r="S80" s="103"/>
    </row>
    <row r="81" spans="1:22" s="9" customFormat="1" x14ac:dyDescent="0.2">
      <c r="A81" s="54"/>
      <c r="E81" s="90"/>
      <c r="F81" s="33"/>
      <c r="G81" s="3"/>
      <c r="H81" s="3"/>
      <c r="I81" s="3"/>
      <c r="J81" s="3"/>
      <c r="K81" s="3"/>
      <c r="L81" s="3"/>
      <c r="M81" s="5"/>
      <c r="N81" s="5"/>
      <c r="O81" s="5"/>
      <c r="P81" s="5"/>
      <c r="Q81" s="5"/>
      <c r="R81" s="103"/>
      <c r="S81" s="103"/>
    </row>
    <row r="82" spans="1:22" s="9" customFormat="1" x14ac:dyDescent="0.2">
      <c r="A82" s="54"/>
      <c r="E82" s="84"/>
      <c r="F82" s="3"/>
      <c r="G82" s="3"/>
      <c r="H82" s="3"/>
      <c r="I82" s="3"/>
      <c r="J82" s="3"/>
      <c r="K82" s="3"/>
      <c r="L82" s="3"/>
      <c r="M82" s="5"/>
      <c r="N82" s="5"/>
      <c r="O82" s="5"/>
      <c r="P82" s="5"/>
      <c r="Q82" s="5"/>
      <c r="R82" s="103"/>
      <c r="S82" s="103"/>
    </row>
    <row r="83" spans="1:22" s="9" customFormat="1" x14ac:dyDescent="0.2">
      <c r="A83" s="3"/>
      <c r="E83" s="84"/>
      <c r="F83" s="3"/>
      <c r="G83" s="3"/>
      <c r="H83" s="3"/>
      <c r="I83" s="3"/>
      <c r="J83" s="3"/>
      <c r="K83" s="3"/>
      <c r="L83" s="3"/>
      <c r="M83" s="5"/>
      <c r="N83" s="5"/>
      <c r="O83" s="5"/>
      <c r="P83" s="5"/>
      <c r="Q83" s="5"/>
      <c r="R83" s="103"/>
      <c r="S83" s="103"/>
    </row>
    <row r="84" spans="1:22" s="103" customFormat="1" x14ac:dyDescent="0.2">
      <c r="A84" s="33"/>
      <c r="E84" s="90"/>
      <c r="F84" s="33"/>
      <c r="G84" s="33"/>
      <c r="H84" s="33"/>
      <c r="I84" s="33"/>
      <c r="J84" s="33"/>
      <c r="K84" s="33"/>
      <c r="L84" s="33"/>
      <c r="M84" s="5"/>
      <c r="N84" s="5"/>
      <c r="O84" s="5"/>
      <c r="P84" s="5"/>
      <c r="Q84" s="5"/>
      <c r="T84" s="9"/>
      <c r="U84" s="9"/>
      <c r="V84" s="9"/>
    </row>
    <row r="85" spans="1:22" s="103" customFormat="1" x14ac:dyDescent="0.2">
      <c r="A85" s="33"/>
      <c r="B85" s="48"/>
      <c r="C85" s="33"/>
      <c r="D85" s="89"/>
      <c r="E85" s="90"/>
      <c r="F85" s="33"/>
      <c r="G85" s="33"/>
      <c r="H85" s="33"/>
      <c r="I85" s="33"/>
      <c r="J85" s="33"/>
      <c r="K85" s="33"/>
      <c r="L85" s="33"/>
      <c r="M85" s="5"/>
      <c r="N85" s="5"/>
      <c r="O85" s="5"/>
      <c r="P85" s="5"/>
      <c r="Q85" s="5"/>
      <c r="T85" s="9"/>
      <c r="U85" s="9"/>
      <c r="V85" s="9"/>
    </row>
    <row r="86" spans="1:22" s="209" customFormat="1" x14ac:dyDescent="0.2">
      <c r="A86" s="54"/>
      <c r="B86" s="53"/>
      <c r="C86" s="54"/>
      <c r="D86" s="91"/>
      <c r="E86" s="92"/>
      <c r="F86" s="54"/>
      <c r="G86" s="54"/>
      <c r="H86" s="54"/>
      <c r="I86" s="54"/>
      <c r="J86" s="54"/>
      <c r="K86" s="54"/>
      <c r="L86" s="54"/>
      <c r="M86" s="5"/>
      <c r="N86" s="5"/>
      <c r="O86" s="5"/>
      <c r="P86" s="5"/>
      <c r="Q86" s="5"/>
      <c r="R86" s="103"/>
      <c r="S86" s="103"/>
      <c r="T86" s="9"/>
      <c r="U86" s="9"/>
      <c r="V86" s="9"/>
    </row>
    <row r="87" spans="1:22" s="209" customFormat="1" x14ac:dyDescent="0.2">
      <c r="A87" s="54"/>
      <c r="B87" s="53"/>
      <c r="C87" s="54"/>
      <c r="D87" s="91"/>
      <c r="E87" s="92"/>
      <c r="F87" s="54"/>
      <c r="G87" s="54"/>
      <c r="H87" s="54"/>
      <c r="I87" s="54"/>
      <c r="J87" s="54"/>
      <c r="K87" s="54"/>
      <c r="L87" s="54"/>
      <c r="M87" s="5"/>
      <c r="N87" s="5"/>
      <c r="O87" s="5"/>
      <c r="P87" s="5"/>
      <c r="Q87" s="5"/>
      <c r="R87" s="103"/>
      <c r="S87" s="103"/>
      <c r="T87" s="9"/>
      <c r="U87" s="9"/>
      <c r="V87" s="9"/>
    </row>
    <row r="88" spans="1:22" s="209" customFormat="1" x14ac:dyDescent="0.2">
      <c r="A88" s="54"/>
      <c r="B88" s="53"/>
      <c r="C88" s="54"/>
      <c r="D88" s="91"/>
      <c r="E88" s="92"/>
      <c r="F88" s="54"/>
      <c r="G88" s="54"/>
      <c r="H88" s="54"/>
      <c r="I88" s="54"/>
      <c r="J88" s="54"/>
      <c r="K88" s="54"/>
      <c r="L88" s="54"/>
      <c r="M88" s="5"/>
      <c r="N88" s="5"/>
      <c r="O88" s="5"/>
      <c r="P88" s="5"/>
      <c r="Q88" s="5"/>
      <c r="R88" s="103"/>
      <c r="S88" s="103"/>
      <c r="T88" s="9"/>
      <c r="U88" s="9"/>
      <c r="V88" s="9"/>
    </row>
    <row r="89" spans="1:22" s="209" customFormat="1" x14ac:dyDescent="0.2">
      <c r="A89" s="54"/>
      <c r="B89" s="53"/>
      <c r="C89" s="54"/>
      <c r="D89" s="91"/>
      <c r="E89" s="92"/>
      <c r="F89" s="54"/>
      <c r="G89" s="54"/>
      <c r="H89" s="54"/>
      <c r="I89" s="54"/>
      <c r="J89" s="54"/>
      <c r="K89" s="54"/>
      <c r="L89" s="54"/>
      <c r="M89" s="5"/>
      <c r="N89" s="5"/>
      <c r="O89" s="5"/>
      <c r="P89" s="5"/>
      <c r="Q89" s="5"/>
      <c r="R89" s="103"/>
      <c r="S89" s="103"/>
      <c r="T89" s="9"/>
      <c r="U89" s="9"/>
      <c r="V89" s="9"/>
    </row>
    <row r="90" spans="1:22" s="209" customFormat="1" x14ac:dyDescent="0.2">
      <c r="A90" s="54"/>
      <c r="B90" s="53"/>
      <c r="C90" s="54"/>
      <c r="D90" s="91"/>
      <c r="E90" s="92"/>
      <c r="F90" s="54"/>
      <c r="G90" s="54"/>
      <c r="H90" s="54"/>
      <c r="I90" s="54"/>
      <c r="J90" s="54"/>
      <c r="K90" s="54"/>
      <c r="L90" s="54"/>
      <c r="M90" s="5"/>
      <c r="N90" s="5"/>
      <c r="O90" s="5"/>
      <c r="P90" s="5"/>
      <c r="Q90" s="5"/>
      <c r="R90" s="103"/>
      <c r="S90" s="103"/>
      <c r="T90" s="9"/>
      <c r="U90" s="9"/>
      <c r="V90" s="9"/>
    </row>
    <row r="91" spans="1:22" s="209" customFormat="1" x14ac:dyDescent="0.2">
      <c r="A91" s="54"/>
      <c r="B91" s="53"/>
      <c r="C91" s="54"/>
      <c r="D91" s="91"/>
      <c r="E91" s="92"/>
      <c r="F91" s="54"/>
      <c r="G91" s="54"/>
      <c r="H91" s="54"/>
      <c r="I91" s="54"/>
      <c r="J91" s="54"/>
      <c r="K91" s="54"/>
      <c r="L91" s="54"/>
      <c r="M91" s="5"/>
      <c r="N91" s="5"/>
      <c r="O91" s="5"/>
      <c r="P91" s="5"/>
      <c r="Q91" s="5"/>
      <c r="R91" s="103"/>
      <c r="S91" s="103"/>
      <c r="T91" s="9"/>
      <c r="U91" s="9"/>
      <c r="V91" s="9"/>
    </row>
    <row r="92" spans="1:22" s="209" customFormat="1" x14ac:dyDescent="0.2">
      <c r="A92" s="54"/>
      <c r="B92" s="53"/>
      <c r="C92" s="54"/>
      <c r="D92" s="91"/>
      <c r="E92" s="92"/>
      <c r="F92" s="54"/>
      <c r="G92" s="54"/>
      <c r="H92" s="54"/>
      <c r="I92" s="54"/>
      <c r="J92" s="54"/>
      <c r="K92" s="54"/>
      <c r="L92" s="54"/>
      <c r="M92" s="5"/>
      <c r="N92" s="5"/>
      <c r="O92" s="5"/>
      <c r="P92" s="5"/>
      <c r="Q92" s="5"/>
      <c r="R92" s="103"/>
      <c r="S92" s="103"/>
      <c r="T92" s="9"/>
      <c r="U92" s="9"/>
      <c r="V92" s="9"/>
    </row>
    <row r="93" spans="1:22" s="209" customFormat="1" x14ac:dyDescent="0.2">
      <c r="A93" s="54"/>
      <c r="B93" s="53"/>
      <c r="C93" s="54"/>
      <c r="D93" s="91"/>
      <c r="E93" s="92"/>
      <c r="F93" s="54"/>
      <c r="G93" s="54"/>
      <c r="H93" s="54"/>
      <c r="I93" s="54"/>
      <c r="J93" s="54"/>
      <c r="K93" s="54"/>
      <c r="L93" s="54"/>
      <c r="M93" s="5"/>
      <c r="N93" s="5"/>
      <c r="O93" s="5"/>
      <c r="P93" s="5"/>
      <c r="Q93" s="5"/>
      <c r="R93" s="103"/>
      <c r="S93" s="103"/>
      <c r="T93" s="9"/>
      <c r="U93" s="9"/>
      <c r="V93" s="9"/>
    </row>
    <row r="94" spans="1:22" s="209" customFormat="1" x14ac:dyDescent="0.2">
      <c r="A94" s="54"/>
      <c r="B94" s="53"/>
      <c r="C94" s="54"/>
      <c r="D94" s="91"/>
      <c r="E94" s="92"/>
      <c r="F94" s="54"/>
      <c r="G94" s="54"/>
      <c r="H94" s="54"/>
      <c r="I94" s="54"/>
      <c r="J94" s="54"/>
      <c r="K94" s="54"/>
      <c r="L94" s="54"/>
      <c r="M94" s="5"/>
      <c r="N94" s="5"/>
      <c r="O94" s="5"/>
      <c r="P94" s="5"/>
      <c r="Q94" s="5"/>
      <c r="R94" s="103"/>
      <c r="S94" s="103"/>
      <c r="T94" s="9"/>
      <c r="U94" s="9"/>
      <c r="V94" s="9"/>
    </row>
    <row r="95" spans="1:22" s="209" customFormat="1" x14ac:dyDescent="0.2">
      <c r="A95" s="54"/>
      <c r="B95" s="53"/>
      <c r="C95" s="54"/>
      <c r="D95" s="91"/>
      <c r="E95" s="92"/>
      <c r="F95" s="54"/>
      <c r="G95" s="54"/>
      <c r="H95" s="54"/>
      <c r="I95" s="54"/>
      <c r="J95" s="54"/>
      <c r="K95" s="54"/>
      <c r="L95" s="54"/>
      <c r="M95" s="5"/>
      <c r="N95" s="5"/>
      <c r="O95" s="5"/>
      <c r="P95" s="5"/>
      <c r="Q95" s="5"/>
      <c r="R95" s="103"/>
      <c r="S95" s="103"/>
      <c r="T95" s="9"/>
      <c r="U95" s="9"/>
      <c r="V95" s="9"/>
    </row>
    <row r="96" spans="1:22" s="209" customFormat="1" x14ac:dyDescent="0.2">
      <c r="A96" s="54"/>
      <c r="B96" s="53"/>
      <c r="C96" s="54"/>
      <c r="D96" s="91"/>
      <c r="E96" s="92"/>
      <c r="F96" s="54"/>
      <c r="G96" s="54"/>
      <c r="H96" s="54"/>
      <c r="I96" s="54"/>
      <c r="J96" s="54"/>
      <c r="K96" s="54"/>
      <c r="L96" s="54"/>
      <c r="M96" s="5"/>
      <c r="N96" s="5"/>
      <c r="O96" s="5"/>
      <c r="P96" s="5"/>
      <c r="Q96" s="5"/>
      <c r="R96" s="103"/>
      <c r="S96" s="103"/>
      <c r="T96" s="9"/>
      <c r="U96" s="9"/>
      <c r="V96" s="9"/>
    </row>
    <row r="97" spans="1:29" s="209" customFormat="1" x14ac:dyDescent="0.2">
      <c r="A97" s="54"/>
      <c r="B97" s="53"/>
      <c r="C97" s="54"/>
      <c r="D97" s="91"/>
      <c r="E97" s="92"/>
      <c r="F97" s="54"/>
      <c r="G97" s="54"/>
      <c r="H97" s="54"/>
      <c r="I97" s="54"/>
      <c r="J97" s="54"/>
      <c r="K97" s="54"/>
      <c r="L97" s="54"/>
      <c r="M97" s="5"/>
      <c r="N97" s="5"/>
      <c r="O97" s="5"/>
      <c r="P97" s="5"/>
      <c r="Q97" s="5"/>
      <c r="R97" s="103"/>
      <c r="S97" s="103"/>
      <c r="T97" s="9"/>
      <c r="U97" s="9"/>
      <c r="V97" s="9"/>
    </row>
    <row r="98" spans="1:29" s="209" customFormat="1" x14ac:dyDescent="0.2">
      <c r="A98" s="54"/>
      <c r="B98" s="53"/>
      <c r="C98" s="54"/>
      <c r="D98" s="91"/>
      <c r="E98" s="92"/>
      <c r="F98" s="54"/>
      <c r="G98" s="54"/>
      <c r="H98" s="54"/>
      <c r="I98" s="54"/>
      <c r="J98" s="54"/>
      <c r="K98" s="54"/>
      <c r="L98" s="54"/>
      <c r="M98" s="5"/>
      <c r="N98" s="5"/>
      <c r="O98" s="5"/>
      <c r="P98" s="5"/>
      <c r="Q98" s="5"/>
      <c r="R98" s="103"/>
      <c r="S98" s="103"/>
      <c r="T98" s="9"/>
      <c r="U98" s="9"/>
      <c r="V98" s="9"/>
      <c r="W98" s="226"/>
      <c r="X98" s="226"/>
      <c r="Y98" s="226"/>
      <c r="Z98" s="226"/>
      <c r="AA98" s="226"/>
      <c r="AB98" s="226"/>
      <c r="AC98" s="226"/>
    </row>
    <row r="99" spans="1:29" s="209" customFormat="1" x14ac:dyDescent="0.2">
      <c r="A99" s="54"/>
      <c r="B99" s="53"/>
      <c r="C99" s="54"/>
      <c r="D99" s="91"/>
      <c r="E99" s="92"/>
      <c r="F99" s="54"/>
      <c r="G99" s="54"/>
      <c r="H99" s="54"/>
      <c r="I99" s="54"/>
      <c r="J99" s="54"/>
      <c r="K99" s="54"/>
      <c r="L99" s="54"/>
      <c r="M99" s="5"/>
      <c r="N99" s="5"/>
      <c r="O99" s="5"/>
      <c r="P99" s="5"/>
      <c r="Q99" s="5"/>
      <c r="R99" s="103"/>
      <c r="S99" s="103"/>
      <c r="T99" s="9"/>
      <c r="U99" s="9"/>
      <c r="V99" s="9"/>
      <c r="W99" s="226"/>
      <c r="X99" s="226"/>
      <c r="Y99" s="226"/>
      <c r="Z99" s="226"/>
      <c r="AA99" s="226"/>
      <c r="AB99" s="226"/>
      <c r="AC99" s="226"/>
    </row>
    <row r="100" spans="1:29" s="209" customFormat="1" x14ac:dyDescent="0.2">
      <c r="A100" s="54"/>
      <c r="B100" s="53"/>
      <c r="C100" s="54"/>
      <c r="D100" s="91"/>
      <c r="E100" s="92"/>
      <c r="F100" s="54"/>
      <c r="G100" s="54"/>
      <c r="H100" s="54"/>
      <c r="I100" s="54"/>
      <c r="J100" s="54"/>
      <c r="K100" s="54"/>
      <c r="L100" s="54"/>
      <c r="M100" s="5"/>
      <c r="N100" s="5"/>
      <c r="O100" s="5"/>
      <c r="P100" s="5"/>
      <c r="Q100" s="5"/>
      <c r="R100" s="103"/>
      <c r="S100" s="103"/>
      <c r="T100" s="9"/>
      <c r="U100" s="9"/>
      <c r="V100" s="9"/>
      <c r="W100" s="226"/>
      <c r="X100" s="226"/>
      <c r="Y100" s="226"/>
      <c r="Z100" s="226"/>
      <c r="AA100" s="226"/>
      <c r="AB100" s="226"/>
      <c r="AC100" s="226"/>
    </row>
    <row r="101" spans="1:29" s="209" customFormat="1" x14ac:dyDescent="0.2">
      <c r="A101" s="54"/>
      <c r="B101" s="53"/>
      <c r="C101" s="54"/>
      <c r="D101" s="91"/>
      <c r="E101" s="92"/>
      <c r="F101" s="54"/>
      <c r="G101" s="54"/>
      <c r="H101" s="54"/>
      <c r="I101" s="54"/>
      <c r="J101" s="54"/>
      <c r="K101" s="54"/>
      <c r="L101" s="54"/>
      <c r="M101" s="5"/>
      <c r="N101" s="5"/>
      <c r="O101" s="5"/>
      <c r="P101" s="5"/>
      <c r="Q101" s="5"/>
      <c r="R101" s="103"/>
      <c r="S101" s="103"/>
      <c r="T101" s="9"/>
      <c r="U101" s="9"/>
      <c r="V101" s="9"/>
      <c r="W101" s="226"/>
      <c r="X101" s="226"/>
      <c r="Y101" s="226"/>
      <c r="Z101" s="226"/>
      <c r="AA101" s="226"/>
      <c r="AB101" s="226"/>
      <c r="AC101" s="226"/>
    </row>
    <row r="102" spans="1:29" s="209" customFormat="1" x14ac:dyDescent="0.2">
      <c r="A102" s="54"/>
      <c r="B102" s="53"/>
      <c r="C102" s="54"/>
      <c r="D102" s="91"/>
      <c r="E102" s="92"/>
      <c r="F102" s="54"/>
      <c r="G102" s="54"/>
      <c r="H102" s="54"/>
      <c r="I102" s="54"/>
      <c r="J102" s="54"/>
      <c r="K102" s="54"/>
      <c r="L102" s="54"/>
      <c r="M102" s="5"/>
      <c r="N102" s="5"/>
      <c r="O102" s="5"/>
      <c r="P102" s="5"/>
      <c r="Q102" s="5"/>
      <c r="R102" s="103"/>
      <c r="S102" s="103"/>
      <c r="T102" s="9"/>
      <c r="U102" s="9"/>
      <c r="V102" s="9"/>
      <c r="W102" s="226"/>
      <c r="X102" s="226"/>
      <c r="Y102" s="226"/>
      <c r="Z102" s="226"/>
      <c r="AA102" s="226"/>
      <c r="AB102" s="226"/>
      <c r="AC102" s="226"/>
    </row>
    <row r="103" spans="1:29" s="209" customFormat="1" x14ac:dyDescent="0.2">
      <c r="A103" s="54"/>
      <c r="B103" s="53"/>
      <c r="C103" s="54"/>
      <c r="D103" s="91"/>
      <c r="E103" s="92"/>
      <c r="F103" s="54"/>
      <c r="G103" s="54"/>
      <c r="H103" s="54"/>
      <c r="I103" s="54"/>
      <c r="J103" s="54"/>
      <c r="K103" s="54"/>
      <c r="L103" s="54"/>
      <c r="M103" s="5"/>
      <c r="N103" s="5"/>
      <c r="O103" s="5"/>
      <c r="P103" s="5"/>
      <c r="Q103" s="5"/>
      <c r="R103" s="103"/>
      <c r="S103" s="103"/>
      <c r="T103" s="9"/>
      <c r="U103" s="9"/>
      <c r="V103" s="9"/>
      <c r="W103" s="226"/>
      <c r="X103" s="226"/>
      <c r="Y103" s="226"/>
      <c r="Z103" s="226"/>
      <c r="AA103" s="226"/>
      <c r="AB103" s="226"/>
      <c r="AC103" s="226"/>
    </row>
    <row r="104" spans="1:29" s="209" customFormat="1" x14ac:dyDescent="0.2">
      <c r="A104" s="54"/>
      <c r="B104" s="53"/>
      <c r="C104" s="54"/>
      <c r="D104" s="91"/>
      <c r="E104" s="92"/>
      <c r="F104" s="54"/>
      <c r="G104" s="54"/>
      <c r="H104" s="54"/>
      <c r="I104" s="54"/>
      <c r="J104" s="54"/>
      <c r="K104" s="54"/>
      <c r="L104" s="54"/>
      <c r="M104" s="5"/>
      <c r="N104" s="5"/>
      <c r="O104" s="5"/>
      <c r="P104" s="5"/>
      <c r="Q104" s="5"/>
      <c r="R104" s="103"/>
      <c r="S104" s="103"/>
      <c r="T104" s="9"/>
      <c r="U104" s="9"/>
      <c r="V104" s="9"/>
      <c r="W104" s="226"/>
      <c r="X104" s="226"/>
      <c r="Y104" s="226"/>
      <c r="Z104" s="226"/>
      <c r="AA104" s="226"/>
      <c r="AB104" s="226"/>
      <c r="AC104" s="226"/>
    </row>
    <row r="105" spans="1:29" s="209" customFormat="1" x14ac:dyDescent="0.2">
      <c r="A105" s="54"/>
      <c r="B105" s="53"/>
      <c r="C105" s="54"/>
      <c r="D105" s="91"/>
      <c r="E105" s="92"/>
      <c r="F105" s="54"/>
      <c r="G105" s="54"/>
      <c r="H105" s="54"/>
      <c r="I105" s="54"/>
      <c r="J105" s="54"/>
      <c r="K105" s="54"/>
      <c r="L105" s="54"/>
      <c r="M105" s="5"/>
      <c r="N105" s="5"/>
      <c r="O105" s="5"/>
      <c r="P105" s="5"/>
      <c r="Q105" s="5"/>
      <c r="R105" s="103"/>
      <c r="S105" s="103"/>
      <c r="T105" s="9"/>
      <c r="U105" s="9"/>
      <c r="V105" s="9"/>
      <c r="W105" s="226"/>
      <c r="X105" s="226"/>
      <c r="Y105" s="226"/>
      <c r="Z105" s="226"/>
      <c r="AA105" s="226"/>
      <c r="AB105" s="226"/>
      <c r="AC105" s="226"/>
    </row>
    <row r="106" spans="1:29" s="209" customFormat="1" x14ac:dyDescent="0.2">
      <c r="A106" s="54"/>
      <c r="B106" s="53"/>
      <c r="C106" s="54"/>
      <c r="D106" s="91"/>
      <c r="E106" s="92"/>
      <c r="F106" s="54"/>
      <c r="G106" s="54"/>
      <c r="H106" s="54"/>
      <c r="I106" s="54"/>
      <c r="J106" s="54"/>
      <c r="K106" s="54"/>
      <c r="L106" s="54"/>
      <c r="M106" s="5"/>
      <c r="N106" s="5"/>
      <c r="O106" s="5"/>
      <c r="P106" s="5"/>
      <c r="Q106" s="5"/>
      <c r="R106" s="103"/>
      <c r="S106" s="103"/>
      <c r="T106" s="9"/>
      <c r="U106" s="9"/>
      <c r="V106" s="9"/>
      <c r="W106" s="226"/>
      <c r="X106" s="226"/>
      <c r="Y106" s="226"/>
      <c r="Z106" s="226"/>
      <c r="AA106" s="226"/>
      <c r="AB106" s="226"/>
      <c r="AC106" s="226"/>
    </row>
    <row r="107" spans="1:29" s="209" customFormat="1" x14ac:dyDescent="0.2">
      <c r="A107" s="54"/>
      <c r="B107" s="53"/>
      <c r="C107" s="54"/>
      <c r="D107" s="91"/>
      <c r="E107" s="92"/>
      <c r="F107" s="54"/>
      <c r="G107" s="54"/>
      <c r="H107" s="54"/>
      <c r="I107" s="54"/>
      <c r="J107" s="54"/>
      <c r="K107" s="54"/>
      <c r="L107" s="54"/>
      <c r="M107" s="5"/>
      <c r="N107" s="5"/>
      <c r="O107" s="5"/>
      <c r="P107" s="5"/>
      <c r="Q107" s="5"/>
      <c r="R107" s="103"/>
      <c r="S107" s="103"/>
      <c r="T107" s="9"/>
      <c r="U107" s="9"/>
      <c r="V107" s="9"/>
      <c r="W107" s="226"/>
      <c r="X107" s="226"/>
      <c r="Y107" s="226"/>
      <c r="Z107" s="226"/>
      <c r="AA107" s="226"/>
      <c r="AB107" s="226"/>
      <c r="AC107" s="226"/>
    </row>
    <row r="108" spans="1:29" s="209" customFormat="1" x14ac:dyDescent="0.2">
      <c r="A108" s="54"/>
      <c r="B108" s="53"/>
      <c r="C108" s="54"/>
      <c r="D108" s="91"/>
      <c r="E108" s="92"/>
      <c r="F108" s="54"/>
      <c r="G108" s="54"/>
      <c r="H108" s="54"/>
      <c r="I108" s="54"/>
      <c r="J108" s="54"/>
      <c r="K108" s="54"/>
      <c r="L108" s="54"/>
      <c r="M108" s="5"/>
      <c r="N108" s="5"/>
      <c r="O108" s="5"/>
      <c r="P108" s="5"/>
      <c r="Q108" s="5"/>
      <c r="R108" s="103"/>
      <c r="S108" s="103"/>
      <c r="T108" s="9"/>
      <c r="U108" s="9"/>
      <c r="V108" s="9"/>
      <c r="W108" s="226"/>
      <c r="X108" s="226"/>
      <c r="Y108" s="226"/>
      <c r="Z108" s="226"/>
      <c r="AA108" s="226"/>
      <c r="AB108" s="226"/>
      <c r="AC108" s="226"/>
    </row>
    <row r="109" spans="1:29" s="209" customFormat="1" x14ac:dyDescent="0.2">
      <c r="A109" s="54"/>
      <c r="B109" s="53"/>
      <c r="C109" s="54"/>
      <c r="D109" s="91"/>
      <c r="E109" s="92"/>
      <c r="F109" s="54"/>
      <c r="G109" s="54"/>
      <c r="H109" s="54"/>
      <c r="I109" s="54"/>
      <c r="J109" s="54"/>
      <c r="K109" s="54"/>
      <c r="L109" s="54"/>
      <c r="M109" s="5"/>
      <c r="N109" s="5"/>
      <c r="O109" s="5"/>
      <c r="P109" s="5"/>
      <c r="Q109" s="5"/>
      <c r="R109" s="103"/>
      <c r="S109" s="103"/>
      <c r="T109" s="9"/>
      <c r="U109" s="9"/>
      <c r="V109" s="9"/>
      <c r="W109" s="226"/>
      <c r="X109" s="226"/>
      <c r="Y109" s="226"/>
      <c r="Z109" s="226"/>
      <c r="AA109" s="226"/>
      <c r="AB109" s="226"/>
      <c r="AC109" s="226"/>
    </row>
    <row r="110" spans="1:29" s="209" customFormat="1" x14ac:dyDescent="0.2">
      <c r="A110" s="54"/>
      <c r="B110" s="53"/>
      <c r="C110" s="54"/>
      <c r="D110" s="91"/>
      <c r="E110" s="92"/>
      <c r="F110" s="54"/>
      <c r="G110" s="54"/>
      <c r="H110" s="54"/>
      <c r="I110" s="54"/>
      <c r="J110" s="54"/>
      <c r="K110" s="54"/>
      <c r="L110" s="54"/>
      <c r="M110" s="5"/>
      <c r="N110" s="5"/>
      <c r="O110" s="5"/>
      <c r="P110" s="5"/>
      <c r="Q110" s="5"/>
      <c r="R110" s="103"/>
      <c r="S110" s="103"/>
      <c r="T110" s="9"/>
      <c r="U110" s="9"/>
      <c r="V110" s="9"/>
      <c r="W110" s="226"/>
      <c r="X110" s="226"/>
      <c r="Y110" s="226"/>
      <c r="Z110" s="226"/>
      <c r="AA110" s="226"/>
      <c r="AB110" s="226"/>
      <c r="AC110" s="226"/>
    </row>
    <row r="111" spans="1:29" s="209" customFormat="1" x14ac:dyDescent="0.2">
      <c r="A111" s="54"/>
      <c r="B111" s="53"/>
      <c r="C111" s="54"/>
      <c r="D111" s="91"/>
      <c r="E111" s="92"/>
      <c r="F111" s="54"/>
      <c r="G111" s="54"/>
      <c r="H111" s="54"/>
      <c r="I111" s="54"/>
      <c r="J111" s="54"/>
      <c r="K111" s="54"/>
      <c r="L111" s="54"/>
      <c r="M111" s="5"/>
      <c r="N111" s="5"/>
      <c r="O111" s="5"/>
      <c r="P111" s="5"/>
      <c r="Q111" s="5"/>
      <c r="R111" s="103"/>
      <c r="S111" s="103"/>
      <c r="T111" s="9"/>
      <c r="U111" s="9"/>
      <c r="V111" s="9"/>
      <c r="W111" s="226"/>
      <c r="X111" s="226"/>
      <c r="Y111" s="226"/>
      <c r="Z111" s="226"/>
      <c r="AA111" s="226"/>
      <c r="AB111" s="226"/>
      <c r="AC111" s="226"/>
    </row>
    <row r="112" spans="1:29" s="209" customFormat="1" x14ac:dyDescent="0.2">
      <c r="A112" s="54"/>
      <c r="B112" s="53"/>
      <c r="C112" s="54"/>
      <c r="D112" s="91"/>
      <c r="E112" s="92"/>
      <c r="F112" s="54"/>
      <c r="G112" s="54"/>
      <c r="H112" s="54"/>
      <c r="I112" s="54"/>
      <c r="J112" s="54"/>
      <c r="K112" s="54"/>
      <c r="L112" s="54"/>
      <c r="M112" s="5"/>
      <c r="N112" s="5"/>
      <c r="O112" s="5"/>
      <c r="P112" s="5"/>
      <c r="Q112" s="5"/>
      <c r="R112" s="103"/>
      <c r="S112" s="103"/>
      <c r="T112" s="9"/>
      <c r="U112" s="9"/>
      <c r="V112" s="9"/>
      <c r="W112" s="226"/>
      <c r="X112" s="226"/>
      <c r="Y112" s="226"/>
      <c r="Z112" s="226"/>
      <c r="AA112" s="226"/>
      <c r="AB112" s="226"/>
      <c r="AC112" s="226"/>
    </row>
    <row r="113" spans="1:29" s="209" customFormat="1" x14ac:dyDescent="0.2">
      <c r="A113" s="54"/>
      <c r="B113" s="53"/>
      <c r="C113" s="54"/>
      <c r="D113" s="91"/>
      <c r="E113" s="92"/>
      <c r="F113" s="54"/>
      <c r="G113" s="54"/>
      <c r="H113" s="54"/>
      <c r="I113" s="54"/>
      <c r="J113" s="54"/>
      <c r="K113" s="54"/>
      <c r="L113" s="54"/>
      <c r="M113" s="5"/>
      <c r="N113" s="5"/>
      <c r="O113" s="5"/>
      <c r="P113" s="5"/>
      <c r="Q113" s="5"/>
      <c r="R113" s="103"/>
      <c r="S113" s="103"/>
      <c r="T113" s="9"/>
      <c r="U113" s="9"/>
      <c r="V113" s="9"/>
      <c r="W113" s="226"/>
      <c r="X113" s="226"/>
      <c r="Y113" s="226"/>
      <c r="Z113" s="226"/>
      <c r="AA113" s="226"/>
      <c r="AB113" s="226"/>
      <c r="AC113" s="226"/>
    </row>
    <row r="114" spans="1:29" s="209" customFormat="1" x14ac:dyDescent="0.2">
      <c r="A114" s="54"/>
      <c r="B114" s="53"/>
      <c r="C114" s="54"/>
      <c r="D114" s="91"/>
      <c r="E114" s="92"/>
      <c r="F114" s="54"/>
      <c r="G114" s="54"/>
      <c r="H114" s="54"/>
      <c r="I114" s="54"/>
      <c r="J114" s="54"/>
      <c r="K114" s="54"/>
      <c r="L114" s="54"/>
      <c r="M114" s="5"/>
      <c r="N114" s="5"/>
      <c r="O114" s="5"/>
      <c r="P114" s="5"/>
      <c r="Q114" s="5"/>
      <c r="R114" s="103"/>
      <c r="S114" s="103"/>
      <c r="T114" s="9"/>
      <c r="U114" s="9"/>
      <c r="V114" s="9"/>
      <c r="W114" s="226"/>
      <c r="X114" s="226"/>
      <c r="Y114" s="226"/>
      <c r="Z114" s="226"/>
      <c r="AA114" s="226"/>
      <c r="AB114" s="226"/>
      <c r="AC114" s="226"/>
    </row>
    <row r="115" spans="1:29" s="209" customFormat="1" x14ac:dyDescent="0.2">
      <c r="A115" s="54"/>
      <c r="B115" s="53"/>
      <c r="C115" s="54"/>
      <c r="D115" s="91"/>
      <c r="E115" s="92"/>
      <c r="F115" s="54"/>
      <c r="G115" s="54"/>
      <c r="H115" s="54"/>
      <c r="I115" s="54"/>
      <c r="J115" s="54"/>
      <c r="K115" s="54"/>
      <c r="L115" s="54"/>
      <c r="M115" s="5"/>
      <c r="N115" s="5"/>
      <c r="O115" s="5"/>
      <c r="P115" s="5"/>
      <c r="Q115" s="5"/>
      <c r="R115" s="103"/>
      <c r="S115" s="103"/>
      <c r="T115" s="9"/>
      <c r="U115" s="9"/>
      <c r="V115" s="9"/>
      <c r="W115" s="226"/>
      <c r="X115" s="226"/>
      <c r="Y115" s="226"/>
      <c r="Z115" s="226"/>
      <c r="AA115" s="226"/>
      <c r="AB115" s="226"/>
      <c r="AC115" s="226"/>
    </row>
    <row r="116" spans="1:29" s="209" customFormat="1" x14ac:dyDescent="0.2">
      <c r="A116" s="54"/>
      <c r="B116" s="53"/>
      <c r="C116" s="54"/>
      <c r="D116" s="91"/>
      <c r="E116" s="92"/>
      <c r="F116" s="54"/>
      <c r="G116" s="54"/>
      <c r="H116" s="54"/>
      <c r="I116" s="54"/>
      <c r="J116" s="54"/>
      <c r="K116" s="54"/>
      <c r="L116" s="54"/>
      <c r="M116" s="5"/>
      <c r="N116" s="5"/>
      <c r="O116" s="5"/>
      <c r="P116" s="5"/>
      <c r="Q116" s="5"/>
      <c r="R116" s="103"/>
      <c r="S116" s="103"/>
      <c r="T116" s="9"/>
      <c r="U116" s="9"/>
      <c r="V116" s="9"/>
      <c r="W116" s="226"/>
      <c r="X116" s="226"/>
      <c r="Y116" s="226"/>
      <c r="Z116" s="226"/>
      <c r="AA116" s="226"/>
      <c r="AB116" s="226"/>
      <c r="AC116" s="226"/>
    </row>
    <row r="117" spans="1:29" s="209" customFormat="1" x14ac:dyDescent="0.2">
      <c r="A117" s="54"/>
      <c r="B117" s="53"/>
      <c r="C117" s="54"/>
      <c r="D117" s="91"/>
      <c r="E117" s="92"/>
      <c r="F117" s="54"/>
      <c r="G117" s="54"/>
      <c r="H117" s="54"/>
      <c r="I117" s="54"/>
      <c r="J117" s="54"/>
      <c r="K117" s="54"/>
      <c r="L117" s="54"/>
      <c r="M117" s="5"/>
      <c r="N117" s="5"/>
      <c r="O117" s="5"/>
      <c r="P117" s="5"/>
      <c r="Q117" s="5"/>
      <c r="R117" s="103"/>
      <c r="S117" s="103"/>
      <c r="T117" s="9"/>
      <c r="U117" s="9"/>
      <c r="V117" s="9"/>
      <c r="W117" s="226"/>
      <c r="X117" s="226"/>
      <c r="Y117" s="226"/>
      <c r="Z117" s="226"/>
      <c r="AA117" s="226"/>
      <c r="AB117" s="226"/>
      <c r="AC117" s="226"/>
    </row>
    <row r="118" spans="1:29" s="209" customFormat="1" x14ac:dyDescent="0.2">
      <c r="A118" s="54"/>
      <c r="B118" s="53"/>
      <c r="C118" s="54"/>
      <c r="D118" s="91"/>
      <c r="E118" s="92"/>
      <c r="F118" s="54"/>
      <c r="G118" s="54"/>
      <c r="H118" s="54"/>
      <c r="I118" s="54"/>
      <c r="J118" s="54"/>
      <c r="K118" s="54"/>
      <c r="L118" s="54"/>
      <c r="M118" s="5"/>
      <c r="N118" s="5"/>
      <c r="O118" s="5"/>
      <c r="P118" s="5"/>
      <c r="Q118" s="5"/>
      <c r="R118" s="103"/>
      <c r="S118" s="103"/>
      <c r="T118" s="9"/>
      <c r="U118" s="9"/>
      <c r="V118" s="9"/>
      <c r="W118" s="226"/>
      <c r="X118" s="226"/>
      <c r="Y118" s="226"/>
      <c r="Z118" s="226"/>
      <c r="AA118" s="226"/>
      <c r="AB118" s="226"/>
      <c r="AC118" s="226"/>
    </row>
    <row r="119" spans="1:29" s="209" customFormat="1" x14ac:dyDescent="0.2">
      <c r="A119" s="54"/>
      <c r="B119" s="53"/>
      <c r="C119" s="54"/>
      <c r="D119" s="91"/>
      <c r="E119" s="92"/>
      <c r="F119" s="54"/>
      <c r="G119" s="54"/>
      <c r="H119" s="54"/>
      <c r="I119" s="54"/>
      <c r="J119" s="54"/>
      <c r="K119" s="54"/>
      <c r="L119" s="54"/>
      <c r="M119" s="5"/>
      <c r="N119" s="5"/>
      <c r="O119" s="5"/>
      <c r="P119" s="5"/>
      <c r="Q119" s="5"/>
      <c r="R119" s="103"/>
      <c r="S119" s="103"/>
      <c r="T119" s="9"/>
      <c r="U119" s="9"/>
      <c r="V119" s="9"/>
      <c r="W119" s="226"/>
      <c r="X119" s="226"/>
      <c r="Y119" s="226"/>
      <c r="Z119" s="226"/>
      <c r="AA119" s="226"/>
      <c r="AB119" s="226"/>
      <c r="AC119" s="226"/>
    </row>
    <row r="120" spans="1:29" s="209" customFormat="1" x14ac:dyDescent="0.2">
      <c r="A120" s="54"/>
      <c r="B120" s="53"/>
      <c r="C120" s="54"/>
      <c r="D120" s="91"/>
      <c r="E120" s="92"/>
      <c r="F120" s="54"/>
      <c r="G120" s="54"/>
      <c r="H120" s="54"/>
      <c r="I120" s="54"/>
      <c r="J120" s="54"/>
      <c r="K120" s="54"/>
      <c r="L120" s="54"/>
      <c r="M120" s="5"/>
      <c r="N120" s="5"/>
      <c r="O120" s="5"/>
      <c r="P120" s="5"/>
      <c r="Q120" s="5"/>
      <c r="R120" s="103"/>
      <c r="S120" s="103"/>
      <c r="T120" s="9"/>
      <c r="U120" s="9"/>
      <c r="V120" s="9"/>
      <c r="W120" s="226"/>
      <c r="X120" s="226"/>
      <c r="Y120" s="226"/>
      <c r="Z120" s="226"/>
      <c r="AA120" s="226"/>
      <c r="AB120" s="226"/>
      <c r="AC120" s="226"/>
    </row>
    <row r="121" spans="1:29" s="209" customFormat="1" x14ac:dyDescent="0.2">
      <c r="A121" s="54"/>
      <c r="B121" s="53"/>
      <c r="C121" s="54"/>
      <c r="D121" s="91"/>
      <c r="E121" s="92"/>
      <c r="F121" s="54"/>
      <c r="G121" s="54"/>
      <c r="H121" s="54"/>
      <c r="I121" s="54"/>
      <c r="J121" s="54"/>
      <c r="K121" s="54"/>
      <c r="L121" s="54"/>
      <c r="M121" s="5"/>
      <c r="N121" s="5"/>
      <c r="O121" s="5"/>
      <c r="P121" s="5"/>
      <c r="Q121" s="5"/>
      <c r="R121" s="103"/>
      <c r="S121" s="103"/>
      <c r="T121" s="9"/>
      <c r="U121" s="9"/>
      <c r="V121" s="9"/>
      <c r="W121" s="226"/>
      <c r="X121" s="226"/>
      <c r="Y121" s="226"/>
      <c r="Z121" s="226"/>
      <c r="AA121" s="226"/>
      <c r="AB121" s="226"/>
      <c r="AC121" s="226"/>
    </row>
    <row r="122" spans="1:29" s="209" customFormat="1" x14ac:dyDescent="0.2">
      <c r="A122" s="54"/>
      <c r="B122" s="53"/>
      <c r="C122" s="54"/>
      <c r="D122" s="91"/>
      <c r="E122" s="92"/>
      <c r="F122" s="54"/>
      <c r="G122" s="54"/>
      <c r="H122" s="54"/>
      <c r="I122" s="54"/>
      <c r="J122" s="54"/>
      <c r="K122" s="54"/>
      <c r="L122" s="54"/>
      <c r="M122" s="5"/>
      <c r="N122" s="5"/>
      <c r="O122" s="5"/>
      <c r="P122" s="5"/>
      <c r="Q122" s="5"/>
      <c r="R122" s="103"/>
      <c r="S122" s="103"/>
      <c r="T122" s="9"/>
      <c r="U122" s="9"/>
      <c r="V122" s="9"/>
      <c r="W122" s="226"/>
      <c r="X122" s="226"/>
      <c r="Y122" s="226"/>
      <c r="Z122" s="226"/>
      <c r="AA122" s="226"/>
      <c r="AB122" s="226"/>
      <c r="AC122" s="226"/>
    </row>
    <row r="123" spans="1:29" s="209" customFormat="1" x14ac:dyDescent="0.2">
      <c r="A123" s="54"/>
      <c r="B123" s="53"/>
      <c r="C123" s="54"/>
      <c r="D123" s="91"/>
      <c r="E123" s="92"/>
      <c r="F123" s="54"/>
      <c r="G123" s="54"/>
      <c r="H123" s="54"/>
      <c r="I123" s="54"/>
      <c r="J123" s="54"/>
      <c r="K123" s="54"/>
      <c r="L123" s="54"/>
      <c r="M123" s="5"/>
      <c r="N123" s="5"/>
      <c r="O123" s="5"/>
      <c r="P123" s="5"/>
      <c r="Q123" s="5"/>
      <c r="R123" s="103"/>
      <c r="S123" s="103"/>
      <c r="T123" s="9"/>
      <c r="U123" s="9"/>
      <c r="V123" s="9"/>
      <c r="W123" s="226"/>
      <c r="X123" s="226"/>
      <c r="Y123" s="226"/>
      <c r="Z123" s="226"/>
      <c r="AA123" s="226"/>
      <c r="AB123" s="226"/>
      <c r="AC123" s="226"/>
    </row>
    <row r="124" spans="1:29" s="209" customFormat="1" x14ac:dyDescent="0.2">
      <c r="A124" s="54"/>
      <c r="B124" s="53"/>
      <c r="C124" s="54"/>
      <c r="D124" s="91"/>
      <c r="E124" s="92"/>
      <c r="F124" s="54"/>
      <c r="G124" s="54"/>
      <c r="H124" s="54"/>
      <c r="I124" s="54"/>
      <c r="J124" s="54"/>
      <c r="K124" s="54"/>
      <c r="L124" s="54"/>
      <c r="M124" s="5"/>
      <c r="N124" s="5"/>
      <c r="O124" s="5"/>
      <c r="P124" s="5"/>
      <c r="Q124" s="5"/>
      <c r="R124" s="103"/>
      <c r="S124" s="103"/>
      <c r="T124" s="9"/>
      <c r="U124" s="9"/>
      <c r="V124" s="9"/>
      <c r="W124" s="226"/>
      <c r="X124" s="226"/>
      <c r="Y124" s="226"/>
      <c r="Z124" s="226"/>
      <c r="AA124" s="226"/>
      <c r="AB124" s="226"/>
      <c r="AC124" s="226"/>
    </row>
    <row r="125" spans="1:29" s="209" customFormat="1" x14ac:dyDescent="0.2">
      <c r="A125" s="54"/>
      <c r="B125" s="54"/>
      <c r="C125" s="54"/>
      <c r="D125" s="91"/>
      <c r="E125" s="92"/>
      <c r="F125" s="54"/>
      <c r="G125" s="54"/>
      <c r="H125" s="54"/>
      <c r="I125" s="54"/>
      <c r="J125" s="54"/>
      <c r="K125" s="54"/>
      <c r="L125" s="54"/>
      <c r="M125" s="5"/>
      <c r="N125" s="5"/>
      <c r="O125" s="5"/>
      <c r="P125" s="5"/>
      <c r="Q125" s="5"/>
      <c r="R125" s="103"/>
      <c r="S125" s="103"/>
      <c r="T125" s="9"/>
      <c r="U125" s="9"/>
      <c r="V125" s="9"/>
      <c r="W125" s="226"/>
      <c r="X125" s="226"/>
      <c r="Y125" s="226"/>
      <c r="Z125" s="226"/>
      <c r="AA125" s="226"/>
      <c r="AB125" s="226"/>
      <c r="AC125" s="226"/>
    </row>
    <row r="126" spans="1:29" s="209" customFormat="1" x14ac:dyDescent="0.2">
      <c r="A126" s="54"/>
      <c r="B126" s="54"/>
      <c r="C126" s="54"/>
      <c r="D126" s="91"/>
      <c r="E126" s="92"/>
      <c r="F126" s="54"/>
      <c r="G126" s="54"/>
      <c r="H126" s="54"/>
      <c r="I126" s="54"/>
      <c r="J126" s="54"/>
      <c r="K126" s="54"/>
      <c r="L126" s="54"/>
      <c r="M126" s="5"/>
      <c r="N126" s="5"/>
      <c r="O126" s="5"/>
      <c r="P126" s="5"/>
      <c r="Q126" s="5"/>
      <c r="R126" s="103"/>
      <c r="S126" s="103"/>
      <c r="T126" s="9"/>
      <c r="U126" s="9"/>
      <c r="V126" s="9"/>
      <c r="W126" s="226"/>
      <c r="X126" s="226"/>
      <c r="Y126" s="226"/>
      <c r="Z126" s="226"/>
      <c r="AA126" s="226"/>
      <c r="AB126" s="226"/>
      <c r="AC126" s="226"/>
    </row>
    <row r="127" spans="1:29" s="209" customFormat="1" x14ac:dyDescent="0.2">
      <c r="A127" s="54"/>
      <c r="B127" s="54"/>
      <c r="C127" s="54"/>
      <c r="D127" s="91"/>
      <c r="E127" s="92"/>
      <c r="F127" s="54"/>
      <c r="G127" s="54"/>
      <c r="H127" s="54"/>
      <c r="I127" s="54"/>
      <c r="J127" s="54"/>
      <c r="K127" s="54"/>
      <c r="L127" s="54"/>
      <c r="M127" s="5"/>
      <c r="N127" s="5"/>
      <c r="O127" s="5"/>
      <c r="P127" s="5"/>
      <c r="Q127" s="5"/>
      <c r="R127" s="103"/>
      <c r="S127" s="103"/>
      <c r="T127" s="9"/>
      <c r="U127" s="9"/>
      <c r="V127" s="9"/>
      <c r="W127" s="226"/>
      <c r="X127" s="226"/>
      <c r="Y127" s="226"/>
      <c r="Z127" s="226"/>
      <c r="AA127" s="226"/>
      <c r="AB127" s="226"/>
      <c r="AC127" s="226"/>
    </row>
    <row r="128" spans="1:29" s="209" customFormat="1" x14ac:dyDescent="0.2">
      <c r="A128" s="54"/>
      <c r="B128" s="54"/>
      <c r="C128" s="54"/>
      <c r="D128" s="91"/>
      <c r="E128" s="92"/>
      <c r="F128" s="54"/>
      <c r="G128" s="54"/>
      <c r="H128" s="54"/>
      <c r="I128" s="54"/>
      <c r="J128" s="54"/>
      <c r="K128" s="54"/>
      <c r="L128" s="54"/>
      <c r="M128" s="5"/>
      <c r="N128" s="5"/>
      <c r="O128" s="5"/>
      <c r="P128" s="5"/>
      <c r="Q128" s="5"/>
      <c r="R128" s="103"/>
      <c r="S128" s="103"/>
      <c r="T128" s="9"/>
      <c r="U128" s="9"/>
      <c r="V128" s="9"/>
      <c r="W128" s="226"/>
      <c r="X128" s="226"/>
      <c r="Y128" s="226"/>
      <c r="Z128" s="226"/>
      <c r="AA128" s="226"/>
      <c r="AB128" s="226"/>
      <c r="AC128" s="226"/>
    </row>
    <row r="129" spans="1:29" s="209" customFormat="1" x14ac:dyDescent="0.2">
      <c r="A129" s="54"/>
      <c r="B129" s="54"/>
      <c r="C129" s="54"/>
      <c r="D129" s="91"/>
      <c r="E129" s="92"/>
      <c r="F129" s="54"/>
      <c r="G129" s="54"/>
      <c r="H129" s="54"/>
      <c r="I129" s="54"/>
      <c r="J129" s="54"/>
      <c r="K129" s="54"/>
      <c r="L129" s="54"/>
      <c r="M129" s="5"/>
      <c r="N129" s="5"/>
      <c r="O129" s="5"/>
      <c r="P129" s="5"/>
      <c r="Q129" s="5"/>
      <c r="R129" s="103"/>
      <c r="S129" s="103"/>
      <c r="T129" s="9"/>
      <c r="U129" s="9"/>
      <c r="V129" s="9"/>
      <c r="W129" s="226"/>
      <c r="X129" s="226"/>
      <c r="Y129" s="226"/>
      <c r="Z129" s="226"/>
      <c r="AA129" s="226"/>
      <c r="AB129" s="226"/>
      <c r="AC129" s="226"/>
    </row>
    <row r="130" spans="1:29" s="209" customFormat="1" x14ac:dyDescent="0.2">
      <c r="A130" s="54"/>
      <c r="B130" s="54"/>
      <c r="C130" s="54"/>
      <c r="D130" s="91"/>
      <c r="E130" s="92"/>
      <c r="F130" s="54"/>
      <c r="G130" s="54"/>
      <c r="H130" s="54"/>
      <c r="I130" s="54"/>
      <c r="J130" s="54"/>
      <c r="K130" s="54"/>
      <c r="L130" s="54"/>
      <c r="M130" s="5"/>
      <c r="N130" s="5"/>
      <c r="O130" s="5"/>
      <c r="P130" s="5"/>
      <c r="Q130" s="5"/>
      <c r="R130" s="103"/>
      <c r="S130" s="103"/>
      <c r="T130" s="9"/>
      <c r="U130" s="9"/>
      <c r="V130" s="9"/>
      <c r="W130" s="226"/>
      <c r="X130" s="226"/>
      <c r="Y130" s="226"/>
      <c r="Z130" s="226"/>
      <c r="AA130" s="226"/>
      <c r="AB130" s="226"/>
      <c r="AC130" s="226"/>
    </row>
    <row r="131" spans="1:29" s="209" customFormat="1" x14ac:dyDescent="0.2">
      <c r="A131" s="54"/>
      <c r="B131" s="54"/>
      <c r="C131" s="54"/>
      <c r="D131" s="91"/>
      <c r="E131" s="92"/>
      <c r="F131" s="54"/>
      <c r="G131" s="54"/>
      <c r="H131" s="54"/>
      <c r="I131" s="54"/>
      <c r="J131" s="54"/>
      <c r="K131" s="54"/>
      <c r="L131" s="54"/>
      <c r="M131" s="5"/>
      <c r="N131" s="5"/>
      <c r="O131" s="5"/>
      <c r="P131" s="5"/>
      <c r="Q131" s="5"/>
      <c r="R131" s="103"/>
      <c r="S131" s="103"/>
      <c r="T131" s="9"/>
      <c r="U131" s="9"/>
      <c r="V131" s="9"/>
      <c r="W131" s="226"/>
      <c r="X131" s="226"/>
      <c r="Y131" s="226"/>
      <c r="Z131" s="226"/>
      <c r="AA131" s="226"/>
      <c r="AB131" s="226"/>
      <c r="AC131" s="226"/>
    </row>
    <row r="132" spans="1:29" s="209" customFormat="1" x14ac:dyDescent="0.2">
      <c r="A132" s="54"/>
      <c r="B132" s="54"/>
      <c r="C132" s="54"/>
      <c r="D132" s="91"/>
      <c r="E132" s="92"/>
      <c r="F132" s="54"/>
      <c r="G132" s="54"/>
      <c r="H132" s="54"/>
      <c r="I132" s="54"/>
      <c r="J132" s="54"/>
      <c r="K132" s="54"/>
      <c r="L132" s="54"/>
      <c r="M132" s="5"/>
      <c r="N132" s="5"/>
      <c r="O132" s="5"/>
      <c r="P132" s="5"/>
      <c r="Q132" s="5"/>
      <c r="R132" s="103"/>
      <c r="S132" s="103"/>
      <c r="T132" s="9"/>
      <c r="U132" s="9"/>
      <c r="V132" s="9"/>
      <c r="W132" s="226"/>
      <c r="X132" s="226"/>
      <c r="Y132" s="226"/>
      <c r="Z132" s="226"/>
      <c r="AA132" s="226"/>
      <c r="AB132" s="226"/>
      <c r="AC132" s="226"/>
    </row>
    <row r="133" spans="1:29" s="209" customFormat="1" x14ac:dyDescent="0.2">
      <c r="A133" s="54"/>
      <c r="B133" s="54"/>
      <c r="C133" s="54"/>
      <c r="D133" s="91"/>
      <c r="E133" s="92"/>
      <c r="F133" s="54"/>
      <c r="G133" s="54"/>
      <c r="H133" s="54"/>
      <c r="I133" s="54"/>
      <c r="J133" s="54"/>
      <c r="K133" s="54"/>
      <c r="L133" s="54"/>
      <c r="M133" s="5"/>
      <c r="N133" s="5"/>
      <c r="O133" s="5"/>
      <c r="P133" s="5"/>
      <c r="Q133" s="5"/>
      <c r="R133" s="103"/>
      <c r="S133" s="103"/>
      <c r="T133" s="9"/>
      <c r="U133" s="9"/>
      <c r="V133" s="9"/>
      <c r="W133" s="226"/>
      <c r="X133" s="226"/>
      <c r="Y133" s="226"/>
      <c r="Z133" s="226"/>
      <c r="AA133" s="226"/>
      <c r="AB133" s="226"/>
      <c r="AC133" s="226"/>
    </row>
    <row r="134" spans="1:29" s="209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"/>
      <c r="N134" s="5"/>
      <c r="O134" s="5"/>
      <c r="P134" s="5"/>
      <c r="Q134" s="5"/>
      <c r="R134" s="103"/>
      <c r="S134" s="103"/>
      <c r="T134" s="9"/>
      <c r="U134" s="9"/>
      <c r="V134" s="9"/>
      <c r="W134" s="226"/>
      <c r="X134" s="226"/>
      <c r="Y134" s="226"/>
      <c r="Z134" s="226"/>
      <c r="AA134" s="226"/>
      <c r="AB134" s="226"/>
      <c r="AC134" s="226"/>
    </row>
    <row r="135" spans="1:29" s="209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"/>
      <c r="N135" s="5"/>
      <c r="O135" s="5"/>
      <c r="P135" s="5"/>
      <c r="Q135" s="5"/>
      <c r="R135" s="103"/>
      <c r="S135" s="103"/>
      <c r="T135" s="9"/>
      <c r="U135" s="9"/>
      <c r="V135" s="9"/>
      <c r="W135" s="226"/>
      <c r="X135" s="226"/>
      <c r="Y135" s="226"/>
      <c r="Z135" s="226"/>
      <c r="AA135" s="226"/>
      <c r="AB135" s="226"/>
      <c r="AC135" s="226"/>
    </row>
    <row r="136" spans="1:29" s="103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"/>
      <c r="N136" s="5"/>
      <c r="O136" s="5"/>
      <c r="P136" s="5"/>
      <c r="Q136" s="5"/>
      <c r="T136" s="9"/>
      <c r="U136" s="9"/>
      <c r="V136" s="9"/>
      <c r="W136" s="226"/>
      <c r="X136" s="226"/>
      <c r="Y136" s="226"/>
      <c r="Z136" s="226"/>
      <c r="AA136" s="226"/>
      <c r="AB136" s="226"/>
      <c r="AC136" s="226"/>
    </row>
    <row r="137" spans="1:29" s="103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"/>
      <c r="N137" s="5"/>
      <c r="O137" s="5"/>
      <c r="P137" s="5"/>
      <c r="Q137" s="5"/>
      <c r="T137" s="9"/>
      <c r="U137" s="9"/>
      <c r="V137" s="9"/>
      <c r="W137" s="226"/>
      <c r="X137" s="226"/>
      <c r="Y137" s="226"/>
      <c r="Z137" s="226"/>
      <c r="AA137" s="226"/>
      <c r="AB137" s="226"/>
      <c r="AC137" s="226"/>
    </row>
    <row r="138" spans="1:29" s="103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"/>
      <c r="N138" s="5"/>
      <c r="O138" s="5"/>
      <c r="P138" s="5"/>
      <c r="Q138" s="5"/>
      <c r="T138" s="9"/>
      <c r="U138" s="9"/>
      <c r="V138" s="9"/>
      <c r="W138" s="226"/>
      <c r="X138" s="226"/>
      <c r="Y138" s="226"/>
      <c r="Z138" s="226"/>
      <c r="AA138" s="226"/>
      <c r="AB138" s="226"/>
      <c r="AC138" s="226"/>
    </row>
    <row r="139" spans="1:29" s="103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"/>
      <c r="N139" s="5"/>
      <c r="O139" s="5"/>
      <c r="P139" s="5"/>
      <c r="Q139" s="5"/>
      <c r="T139" s="9"/>
      <c r="U139" s="9"/>
      <c r="V139" s="9"/>
      <c r="W139" s="226"/>
      <c r="X139" s="226"/>
      <c r="Y139" s="226"/>
      <c r="Z139" s="226"/>
      <c r="AA139" s="226"/>
      <c r="AB139" s="226"/>
      <c r="AC139" s="226"/>
    </row>
    <row r="140" spans="1:29" s="103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"/>
      <c r="N140" s="5"/>
      <c r="O140" s="5"/>
      <c r="P140" s="5"/>
      <c r="Q140" s="5"/>
      <c r="T140" s="9"/>
      <c r="U140" s="9"/>
      <c r="V140" s="9"/>
      <c r="W140" s="226"/>
      <c r="X140" s="226"/>
      <c r="Y140" s="226"/>
      <c r="Z140" s="226"/>
      <c r="AA140" s="226"/>
      <c r="AB140" s="226"/>
      <c r="AC140" s="226"/>
    </row>
    <row r="141" spans="1:29" s="103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"/>
      <c r="N141" s="5"/>
      <c r="O141" s="5"/>
      <c r="P141" s="5"/>
      <c r="Q141" s="5"/>
      <c r="T141" s="9"/>
      <c r="U141" s="9"/>
      <c r="V141" s="9"/>
      <c r="W141" s="226"/>
      <c r="X141" s="226"/>
      <c r="Y141" s="226"/>
      <c r="Z141" s="226"/>
      <c r="AA141" s="226"/>
      <c r="AB141" s="226"/>
      <c r="AC141" s="226"/>
    </row>
    <row r="142" spans="1:29" s="103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"/>
      <c r="N142" s="5"/>
      <c r="O142" s="5"/>
      <c r="P142" s="5"/>
      <c r="Q142" s="5"/>
      <c r="T142" s="9"/>
      <c r="U142" s="9"/>
      <c r="V142" s="9"/>
      <c r="W142" s="226"/>
      <c r="X142" s="226"/>
      <c r="Y142" s="226"/>
      <c r="Z142" s="226"/>
      <c r="AA142" s="226"/>
      <c r="AB142" s="226"/>
      <c r="AC142" s="226"/>
    </row>
    <row r="143" spans="1:29" s="103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"/>
      <c r="N143" s="5"/>
      <c r="O143" s="5"/>
      <c r="P143" s="5"/>
      <c r="Q143" s="5"/>
      <c r="T143" s="9"/>
      <c r="U143" s="9"/>
      <c r="V143" s="9"/>
      <c r="W143" s="226"/>
      <c r="X143" s="226"/>
      <c r="Y143" s="226"/>
      <c r="Z143" s="226"/>
      <c r="AA143" s="226"/>
      <c r="AB143" s="226"/>
      <c r="AC143" s="226"/>
    </row>
    <row r="144" spans="1:29" s="103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"/>
      <c r="N144" s="5"/>
      <c r="O144" s="5"/>
      <c r="P144" s="5"/>
      <c r="Q144" s="5"/>
      <c r="T144" s="9"/>
      <c r="U144" s="9"/>
      <c r="V144" s="9"/>
      <c r="W144" s="226"/>
      <c r="X144" s="226"/>
      <c r="Y144" s="226"/>
      <c r="Z144" s="226"/>
      <c r="AA144" s="226"/>
      <c r="AB144" s="226"/>
      <c r="AC144" s="226"/>
    </row>
    <row r="145" spans="1:29" s="103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"/>
      <c r="N145" s="5"/>
      <c r="O145" s="5"/>
      <c r="P145" s="5"/>
      <c r="Q145" s="5"/>
      <c r="T145" s="9"/>
      <c r="U145" s="9"/>
      <c r="V145" s="9"/>
      <c r="W145" s="226"/>
      <c r="X145" s="226"/>
      <c r="Y145" s="226"/>
      <c r="Z145" s="226"/>
      <c r="AA145" s="226"/>
      <c r="AB145" s="226"/>
      <c r="AC145" s="226"/>
    </row>
    <row r="146" spans="1:29" s="103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"/>
      <c r="N146" s="5"/>
      <c r="O146" s="5"/>
      <c r="P146" s="5"/>
      <c r="Q146" s="5"/>
      <c r="T146" s="9"/>
      <c r="U146" s="9"/>
      <c r="V146" s="9"/>
      <c r="W146" s="226"/>
      <c r="X146" s="226"/>
      <c r="Y146" s="226"/>
      <c r="Z146" s="226"/>
      <c r="AA146" s="226"/>
      <c r="AB146" s="226"/>
      <c r="AC146" s="226"/>
    </row>
    <row r="147" spans="1:29" s="103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"/>
      <c r="N147" s="5"/>
      <c r="O147" s="5"/>
      <c r="P147" s="5"/>
      <c r="Q147" s="5"/>
      <c r="T147" s="9"/>
      <c r="U147" s="9"/>
      <c r="V147" s="9"/>
      <c r="W147" s="226"/>
      <c r="X147" s="226"/>
      <c r="Y147" s="226"/>
      <c r="Z147" s="226"/>
      <c r="AA147" s="226"/>
      <c r="AB147" s="226"/>
      <c r="AC147" s="226"/>
    </row>
    <row r="148" spans="1:29" s="103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"/>
      <c r="N148" s="5"/>
      <c r="O148" s="5"/>
      <c r="P148" s="5"/>
      <c r="Q148" s="5"/>
      <c r="T148" s="9"/>
      <c r="U148" s="9"/>
      <c r="V148" s="9"/>
      <c r="W148" s="226"/>
      <c r="X148" s="226"/>
      <c r="Y148" s="226"/>
      <c r="Z148" s="226"/>
      <c r="AA148" s="226"/>
      <c r="AB148" s="226"/>
      <c r="AC148" s="226"/>
    </row>
    <row r="149" spans="1:29" s="103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"/>
      <c r="N149" s="5"/>
      <c r="O149" s="5"/>
      <c r="P149" s="5"/>
      <c r="Q149" s="5"/>
      <c r="T149" s="9"/>
      <c r="U149" s="9"/>
      <c r="V149" s="9"/>
      <c r="W149" s="226"/>
      <c r="X149" s="226"/>
      <c r="Y149" s="226"/>
      <c r="Z149" s="226"/>
      <c r="AA149" s="226"/>
      <c r="AB149" s="226"/>
      <c r="AC149" s="226"/>
    </row>
    <row r="150" spans="1:29" s="103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"/>
      <c r="N150" s="5"/>
      <c r="O150" s="5"/>
      <c r="P150" s="5"/>
      <c r="Q150" s="5"/>
      <c r="T150" s="9"/>
      <c r="U150" s="9"/>
      <c r="V150" s="9"/>
      <c r="W150" s="226"/>
      <c r="X150" s="226"/>
      <c r="Y150" s="226"/>
      <c r="Z150" s="226"/>
      <c r="AA150" s="226"/>
      <c r="AB150" s="226"/>
      <c r="AC150" s="226"/>
    </row>
    <row r="151" spans="1:29" s="103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"/>
      <c r="N151" s="5"/>
      <c r="O151" s="5"/>
      <c r="P151" s="5"/>
      <c r="Q151" s="5"/>
      <c r="T151" s="9"/>
      <c r="U151" s="9"/>
      <c r="V151" s="9"/>
      <c r="W151" s="226"/>
      <c r="X151" s="226"/>
      <c r="Y151" s="226"/>
      <c r="Z151" s="226"/>
      <c r="AA151" s="226"/>
      <c r="AB151" s="226"/>
      <c r="AC151" s="226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39</vt:i4>
      </vt:variant>
    </vt:vector>
  </HeadingPairs>
  <TitlesOfParts>
    <vt:vector size="78" baseType="lpstr">
      <vt:lpstr>Índice</vt:lpstr>
      <vt:lpstr>Área censada Btá</vt:lpstr>
      <vt:lpstr>Área proceso edificaciones Btá</vt:lpstr>
      <vt:lpstr>Area proceso vivienda Btá</vt:lpstr>
      <vt:lpstr>Área proceso otros destinos Btá</vt:lpstr>
      <vt:lpstr>Área nueva edificaciones Btá</vt:lpstr>
      <vt:lpstr>Área nueva vivienda Btá</vt:lpstr>
      <vt:lpstr>Área nueva VIS Btá</vt:lpstr>
      <vt:lpstr>Área nueva No VIS Btá</vt:lpstr>
      <vt:lpstr>Área nueva VIP Btá</vt:lpstr>
      <vt:lpstr>Área nueva VIS 70-150smlm Btá</vt:lpstr>
      <vt:lpstr>Área nueva otros destinos Btá</vt:lpstr>
      <vt:lpstr>Área censada</vt:lpstr>
      <vt:lpstr>Área proceso edificaciones</vt:lpstr>
      <vt:lpstr>Área proceso vivienda</vt:lpstr>
      <vt:lpstr>Unidades proceso vivienda</vt:lpstr>
      <vt:lpstr>Área proceso VIS</vt:lpstr>
      <vt:lpstr>Unidades proceso VIS</vt:lpstr>
      <vt:lpstr>Área proceso VIP</vt:lpstr>
      <vt:lpstr>Unidades proceso VIP</vt:lpstr>
      <vt:lpstr>Área proceso VIS 70-150smmlv</vt:lpstr>
      <vt:lpstr>Unidades proceso VIS 70-150smml</vt:lpstr>
      <vt:lpstr>Área proceso No VIS</vt:lpstr>
      <vt:lpstr>Unidades proceso No VIS</vt:lpstr>
      <vt:lpstr>Área proceso otros destinos</vt:lpstr>
      <vt:lpstr>Área proceso otros destinos Ofi</vt:lpstr>
      <vt:lpstr>Área proceso otros destinos Com</vt:lpstr>
      <vt:lpstr>Área proceso otros destinos Bod</vt:lpstr>
      <vt:lpstr>Área nueva edificaciones</vt:lpstr>
      <vt:lpstr>Área nueva vivienda</vt:lpstr>
      <vt:lpstr>Unidades nueva vivienda</vt:lpstr>
      <vt:lpstr>Área nueva VIS</vt:lpstr>
      <vt:lpstr>Unidades nueva VIS</vt:lpstr>
      <vt:lpstr>Área nueva VIP</vt:lpstr>
      <vt:lpstr>Unidades nueva VIP</vt:lpstr>
      <vt:lpstr>Área nueva VIS 70-150smml</vt:lpstr>
      <vt:lpstr>Unidades nueva VIS 70-150smml</vt:lpstr>
      <vt:lpstr>Área nueva No VIS</vt:lpstr>
      <vt:lpstr>Área nueva otros destinos</vt:lpstr>
      <vt:lpstr>'Área censada'!Área_de_impresión</vt:lpstr>
      <vt:lpstr>'Área censada Btá'!Área_de_impresión</vt:lpstr>
      <vt:lpstr>'Área nueva edificaciones'!Área_de_impresión</vt:lpstr>
      <vt:lpstr>'Área nueva edificaciones Btá'!Área_de_impresión</vt:lpstr>
      <vt:lpstr>'Área nueva No VIS'!Área_de_impresión</vt:lpstr>
      <vt:lpstr>'Área nueva No VIS Btá'!Área_de_impresión</vt:lpstr>
      <vt:lpstr>'Área nueva otros destinos'!Área_de_impresión</vt:lpstr>
      <vt:lpstr>'Área nueva otros destinos Btá'!Área_de_impresión</vt:lpstr>
      <vt:lpstr>'Área nueva VIP'!Área_de_impresión</vt:lpstr>
      <vt:lpstr>'Área nueva VIP Btá'!Área_de_impresión</vt:lpstr>
      <vt:lpstr>'Área nueva VIS'!Área_de_impresión</vt:lpstr>
      <vt:lpstr>'Área nueva VIS 70-150smlm Btá'!Área_de_impresión</vt:lpstr>
      <vt:lpstr>'Área nueva VIS 70-150smml'!Área_de_impresión</vt:lpstr>
      <vt:lpstr>'Área nueva VIS Btá'!Área_de_impresión</vt:lpstr>
      <vt:lpstr>'Área nueva vivienda'!Área_de_impresión</vt:lpstr>
      <vt:lpstr>'Área nueva vivienda Btá'!Área_de_impresión</vt:lpstr>
      <vt:lpstr>'Área proceso edificaciones'!Área_de_impresión</vt:lpstr>
      <vt:lpstr>'Área proceso edificaciones Btá'!Área_de_impresión</vt:lpstr>
      <vt:lpstr>'Área proceso No VIS'!Área_de_impresión</vt:lpstr>
      <vt:lpstr>'Área proceso otros destinos'!Área_de_impresión</vt:lpstr>
      <vt:lpstr>'Área proceso otros destinos Bod'!Área_de_impresión</vt:lpstr>
      <vt:lpstr>'Área proceso otros destinos Btá'!Área_de_impresión</vt:lpstr>
      <vt:lpstr>'Área proceso otros destinos Com'!Área_de_impresión</vt:lpstr>
      <vt:lpstr>'Área proceso otros destinos Ofi'!Área_de_impresión</vt:lpstr>
      <vt:lpstr>'Área proceso VIP'!Área_de_impresión</vt:lpstr>
      <vt:lpstr>'Área proceso VIS'!Área_de_impresión</vt:lpstr>
      <vt:lpstr>'Área proceso VIS 70-150smmlv'!Área_de_impresión</vt:lpstr>
      <vt:lpstr>'Área proceso vivienda'!Área_de_impresión</vt:lpstr>
      <vt:lpstr>'Area proceso vivienda Btá'!Área_de_impresión</vt:lpstr>
      <vt:lpstr>Índice!Área_de_impresión</vt:lpstr>
      <vt:lpstr>'Unidades nueva VIP'!Área_de_impresión</vt:lpstr>
      <vt:lpstr>'Unidades nueva VIS'!Área_de_impresión</vt:lpstr>
      <vt:lpstr>'Unidades nueva VIS 70-150smml'!Área_de_impresión</vt:lpstr>
      <vt:lpstr>'Unidades nueva vivienda'!Área_de_impresión</vt:lpstr>
      <vt:lpstr>'Unidades proceso No VIS'!Área_de_impresión</vt:lpstr>
      <vt:lpstr>'Unidades proceso VIP'!Área_de_impresión</vt:lpstr>
      <vt:lpstr>'Unidades proceso VIS'!Área_de_impresión</vt:lpstr>
      <vt:lpstr>'Unidades proceso VIS 70-150smml'!Área_de_impresión</vt:lpstr>
      <vt:lpstr>'Unidades proceso vivienda'!Área_de_impresión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Juliana Serna Trujillo</cp:lastModifiedBy>
  <cp:lastPrinted>2015-10-23T16:17:08Z</cp:lastPrinted>
  <dcterms:created xsi:type="dcterms:W3CDTF">2009-04-02T15:53:30Z</dcterms:created>
  <dcterms:modified xsi:type="dcterms:W3CDTF">2023-10-25T18:55:11Z</dcterms:modified>
</cp:coreProperties>
</file>