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jimenez\Desktop\ODEB\BOLETINES\TABLERO DE INDICADORES\"/>
    </mc:Choice>
  </mc:AlternateContent>
  <bookViews>
    <workbookView xWindow="0" yWindow="0" windowWidth="28800" windowHeight="12330" tabRatio="870"/>
  </bookViews>
  <sheets>
    <sheet name="Tablero" sheetId="1" r:id="rId1"/>
    <sheet name="1" sheetId="5" r:id="rId2"/>
    <sheet name="2" sheetId="7" r:id="rId3"/>
    <sheet name="3" sheetId="10" r:id="rId4"/>
    <sheet name="4" sheetId="46" r:id="rId5"/>
    <sheet name="5" sheetId="9" r:id="rId6"/>
    <sheet name="6,7,8" sheetId="18" r:id="rId7"/>
    <sheet name="9" sheetId="49" r:id="rId8"/>
    <sheet name="10" sheetId="25" r:id="rId9"/>
    <sheet name="11" sheetId="30" r:id="rId10"/>
    <sheet name="12" sheetId="29" r:id="rId11"/>
    <sheet name="13" sheetId="38" r:id="rId12"/>
    <sheet name="14" sheetId="41" r:id="rId13"/>
    <sheet name="15" sheetId="45" r:id="rId14"/>
    <sheet name="16" sheetId="47" r:id="rId15"/>
    <sheet name="17" sheetId="42" r:id="rId16"/>
    <sheet name="18" sheetId="34" r:id="rId17"/>
    <sheet name="19" sheetId="35" r:id="rId18"/>
    <sheet name="20" sheetId="37" r:id="rId19"/>
    <sheet name="21" sheetId="24" r:id="rId20"/>
    <sheet name="22" sheetId="27" r:id="rId21"/>
    <sheet name="23" sheetId="28" r:id="rId22"/>
  </sheets>
  <definedNames>
    <definedName name="_xlnm._FilterDatabase" localSheetId="20" hidden="1">'22'!#REF!</definedName>
    <definedName name="_xlnm._FilterDatabase" localSheetId="3" hidden="1">'3'!$A$20:$O$20</definedName>
    <definedName name="_xlnm._FilterDatabase" localSheetId="5" hidden="1">'5'!$A$9:$E$85</definedName>
    <definedName name="_xlnm._FilterDatabase" localSheetId="6" hidden="1">'6,7,8'!$A$20:$O$86</definedName>
    <definedName name="_xlnm.Print_Area" localSheetId="1">'1'!$A$1:$O$97</definedName>
    <definedName name="_xlnm.Print_Area" localSheetId="8">'10'!$A$1:$O$50</definedName>
    <definedName name="_xlnm.Print_Area" localSheetId="9">'11'!$A$1:$O$133</definedName>
    <definedName name="_xlnm.Print_Area" localSheetId="10">'12'!$A$1:$O$133</definedName>
    <definedName name="_xlnm.Print_Area" localSheetId="11">'13'!$A$1:$O$135</definedName>
    <definedName name="_xlnm.Print_Area" localSheetId="12">'14'!$A$1:$O$133</definedName>
    <definedName name="_xlnm.Print_Area" localSheetId="13">'15'!$A$1:$O$133</definedName>
    <definedName name="_xlnm.Print_Area" localSheetId="14">'16'!$A$1:$O$133</definedName>
    <definedName name="_xlnm.Print_Area" localSheetId="15">'17'!$A$1:$O$129</definedName>
    <definedName name="_xlnm.Print_Area" localSheetId="16">'18'!$A$1:$O$133</definedName>
    <definedName name="_xlnm.Print_Area" localSheetId="17">'19'!$A$1:$O$133</definedName>
    <definedName name="_xlnm.Print_Area" localSheetId="2">'2'!$A$1:$O$111</definedName>
    <definedName name="_xlnm.Print_Area" localSheetId="18">'20'!$A$1:$O$133</definedName>
    <definedName name="_xlnm.Print_Area" localSheetId="19">'21'!$A$1:$O$93</definedName>
    <definedName name="_xlnm.Print_Area" localSheetId="20">'22'!$A$1:$AA$24</definedName>
    <definedName name="_xlnm.Print_Area" localSheetId="3">'3'!$A$1:$O$66</definedName>
    <definedName name="_xlnm.Print_Area" localSheetId="4">'4'!$A$1:$O$66</definedName>
    <definedName name="_xlnm.Print_Area" localSheetId="5">'5'!$A$1:$O$31</definedName>
    <definedName name="_xlnm.Print_Area" localSheetId="6">'6,7,8'!$A$1:$O$86</definedName>
    <definedName name="_xlnm.Print_Area" localSheetId="7">'9'!$A$1:$O$50</definedName>
    <definedName name="_xlnm.Print_Area" localSheetId="0">Tablero!$A$1:$K$35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0" i="1" l="1"/>
  <c r="F30" i="1"/>
  <c r="G29" i="1"/>
  <c r="F29" i="1"/>
  <c r="F135" i="37"/>
  <c r="D135" i="37"/>
  <c r="F135" i="35"/>
  <c r="D135" i="35"/>
  <c r="G28" i="1"/>
  <c r="F28" i="1"/>
  <c r="G27" i="1"/>
  <c r="F27" i="1"/>
  <c r="F135" i="34"/>
  <c r="D135" i="34"/>
  <c r="G26" i="1" l="1"/>
  <c r="F26" i="1"/>
  <c r="F129" i="42"/>
  <c r="F130" i="42"/>
  <c r="F131" i="42"/>
  <c r="F132" i="42"/>
  <c r="F133" i="42"/>
  <c r="D129" i="42"/>
  <c r="D130" i="42"/>
  <c r="D131" i="42"/>
  <c r="D132" i="42"/>
  <c r="D133" i="42"/>
  <c r="F134" i="47"/>
  <c r="D134" i="47"/>
  <c r="G25" i="1"/>
  <c r="F25" i="1"/>
  <c r="F24" i="1"/>
  <c r="F134" i="45"/>
  <c r="G24" i="1" s="1"/>
  <c r="D134" i="45"/>
  <c r="G23" i="1"/>
  <c r="F23" i="1"/>
  <c r="D134" i="41"/>
  <c r="F134" i="41"/>
  <c r="H136" i="38" l="1"/>
  <c r="I136" i="38"/>
  <c r="J136" i="38"/>
  <c r="H137" i="38"/>
  <c r="I137" i="38"/>
  <c r="J137" i="38"/>
  <c r="G22" i="1" s="1"/>
  <c r="D137" i="38"/>
  <c r="E137" i="38"/>
  <c r="F137" i="38"/>
  <c r="F22" i="1" s="1"/>
  <c r="F136" i="38"/>
  <c r="E136" i="38"/>
  <c r="D136" i="38"/>
  <c r="G21" i="1"/>
  <c r="F21" i="1"/>
  <c r="D135" i="29"/>
  <c r="E135" i="29"/>
  <c r="F135" i="29"/>
  <c r="H135" i="29"/>
  <c r="I135" i="29"/>
  <c r="J135" i="29"/>
  <c r="G20" i="1"/>
  <c r="F20" i="1"/>
  <c r="J135" i="30"/>
  <c r="J134" i="30"/>
  <c r="J133" i="30"/>
  <c r="J132" i="30"/>
  <c r="J131" i="30"/>
  <c r="J130" i="30"/>
  <c r="J129" i="30"/>
  <c r="H135" i="30"/>
  <c r="I135" i="30"/>
  <c r="D135" i="30"/>
  <c r="E135" i="30"/>
  <c r="F135" i="30"/>
  <c r="F19" i="1"/>
  <c r="H51" i="49"/>
  <c r="I51" i="49"/>
  <c r="J51" i="49"/>
  <c r="G18" i="1" s="1"/>
  <c r="H51" i="25"/>
  <c r="I51" i="25"/>
  <c r="J51" i="25"/>
  <c r="G19" i="1" s="1"/>
  <c r="D51" i="25"/>
  <c r="E51" i="25"/>
  <c r="F51" i="25"/>
  <c r="D51" i="49"/>
  <c r="E51" i="49"/>
  <c r="F51" i="49"/>
  <c r="F18" i="1" s="1"/>
  <c r="F17" i="1"/>
  <c r="F16" i="1"/>
  <c r="F15" i="1"/>
  <c r="H87" i="18"/>
  <c r="I87" i="18"/>
  <c r="H88" i="18"/>
  <c r="I88" i="18"/>
  <c r="H86" i="18"/>
  <c r="G11" i="1"/>
  <c r="F11" i="1"/>
  <c r="G112" i="7"/>
  <c r="H112" i="7"/>
  <c r="D112" i="7"/>
  <c r="E112" i="7"/>
  <c r="G10" i="1"/>
  <c r="J43" i="5"/>
  <c r="I43" i="5"/>
  <c r="G32" i="1" l="1"/>
  <c r="F32" i="1"/>
  <c r="F66" i="28"/>
  <c r="D66" i="28"/>
  <c r="F65" i="28"/>
  <c r="F60" i="28"/>
  <c r="F55" i="28"/>
  <c r="F50" i="28"/>
  <c r="F45" i="28"/>
  <c r="F40" i="28"/>
  <c r="F35" i="28"/>
  <c r="F30" i="28"/>
  <c r="D134" i="37" l="1"/>
  <c r="F134" i="37"/>
  <c r="F134" i="35"/>
  <c r="D134" i="35"/>
  <c r="F134" i="34"/>
  <c r="D134" i="34"/>
  <c r="F133" i="47" l="1"/>
  <c r="D133" i="47"/>
  <c r="F133" i="45"/>
  <c r="D133" i="45"/>
  <c r="D133" i="41"/>
  <c r="F133" i="41"/>
  <c r="H134" i="29" l="1"/>
  <c r="I134" i="29"/>
  <c r="J134" i="29"/>
  <c r="D134" i="29"/>
  <c r="E134" i="29"/>
  <c r="F134" i="29"/>
  <c r="H134" i="30" l="1"/>
  <c r="I134" i="30"/>
  <c r="F134" i="30"/>
  <c r="D134" i="30"/>
  <c r="E134" i="30"/>
  <c r="G13" i="1"/>
  <c r="G12" i="1"/>
  <c r="D67" i="46"/>
  <c r="E67" i="46"/>
  <c r="G67" i="46"/>
  <c r="H67" i="46"/>
  <c r="H67" i="10"/>
  <c r="G67" i="10"/>
  <c r="D67" i="10"/>
  <c r="E67" i="10"/>
  <c r="F13" i="1"/>
  <c r="D66" i="46"/>
  <c r="E66" i="46"/>
  <c r="F12" i="1"/>
  <c r="E66" i="10"/>
  <c r="D66" i="10"/>
  <c r="D65" i="10"/>
  <c r="D64" i="10"/>
  <c r="D63" i="10"/>
  <c r="D62" i="10"/>
  <c r="D61" i="10"/>
  <c r="F31" i="1" l="1"/>
  <c r="I42" i="5" l="1"/>
  <c r="J42" i="5"/>
  <c r="J41" i="5"/>
  <c r="I31" i="5"/>
  <c r="I32" i="5"/>
  <c r="I33" i="5"/>
  <c r="I34" i="5"/>
  <c r="I35" i="5"/>
  <c r="I36" i="5"/>
  <c r="I37" i="5"/>
  <c r="I38" i="5"/>
  <c r="I39" i="5"/>
  <c r="I40" i="5"/>
  <c r="I41" i="5"/>
  <c r="I30" i="5"/>
  <c r="D111" i="7" l="1"/>
  <c r="E111"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33"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E33" i="7" l="1"/>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H50" i="25" l="1"/>
  <c r="I50" i="25"/>
  <c r="J50" i="25"/>
  <c r="D50" i="25"/>
  <c r="E50" i="25"/>
  <c r="F50" i="25"/>
  <c r="D49" i="25"/>
  <c r="E49" i="25"/>
  <c r="F49" i="25"/>
  <c r="H49" i="25"/>
  <c r="I49" i="25"/>
  <c r="J49" i="25"/>
  <c r="H50" i="49"/>
  <c r="I50" i="49"/>
  <c r="J50" i="49"/>
  <c r="D50" i="49"/>
  <c r="E50" i="49"/>
  <c r="F50" i="49"/>
  <c r="J49" i="49"/>
  <c r="I49" i="49"/>
  <c r="H49" i="49"/>
  <c r="F49" i="49"/>
  <c r="E49" i="49"/>
  <c r="D49" i="49"/>
  <c r="J48" i="49"/>
  <c r="I48" i="49"/>
  <c r="H48" i="49"/>
  <c r="F48" i="49"/>
  <c r="E48" i="49"/>
  <c r="D48" i="49"/>
  <c r="J47" i="49"/>
  <c r="I47" i="49"/>
  <c r="H47" i="49"/>
  <c r="F47" i="49"/>
  <c r="E47" i="49"/>
  <c r="D47" i="49"/>
  <c r="J46" i="49"/>
  <c r="I46" i="49"/>
  <c r="H46" i="49"/>
  <c r="F46" i="49"/>
  <c r="E46" i="49"/>
  <c r="D46" i="49"/>
  <c r="J45" i="49"/>
  <c r="I45" i="49"/>
  <c r="H45" i="49"/>
  <c r="F45" i="49"/>
  <c r="E45" i="49"/>
  <c r="D45" i="49"/>
  <c r="J44" i="49"/>
  <c r="I44" i="49"/>
  <c r="H44" i="49"/>
  <c r="F44" i="49"/>
  <c r="E44" i="49"/>
  <c r="D44" i="49"/>
  <c r="J43" i="49"/>
  <c r="I43" i="49"/>
  <c r="H43" i="49"/>
  <c r="F43" i="49"/>
  <c r="E43" i="49"/>
  <c r="D43" i="49"/>
  <c r="J42" i="49"/>
  <c r="I42" i="49"/>
  <c r="H42" i="49"/>
  <c r="F42" i="49"/>
  <c r="E42" i="49"/>
  <c r="D42" i="49"/>
  <c r="J41" i="49"/>
  <c r="I41" i="49"/>
  <c r="H41" i="49"/>
  <c r="F41" i="49"/>
  <c r="E41" i="49"/>
  <c r="D41" i="49"/>
  <c r="J40" i="49"/>
  <c r="I40" i="49"/>
  <c r="H40" i="49"/>
  <c r="F40" i="49"/>
  <c r="E40" i="49"/>
  <c r="D40" i="49"/>
  <c r="J39" i="49"/>
  <c r="I39" i="49"/>
  <c r="H39" i="49"/>
  <c r="F39" i="49"/>
  <c r="E39" i="49"/>
  <c r="D39" i="49"/>
  <c r="J38" i="49"/>
  <c r="I38" i="49"/>
  <c r="H38" i="49"/>
  <c r="F38" i="49"/>
  <c r="E38" i="49"/>
  <c r="D38" i="49"/>
  <c r="J37" i="49"/>
  <c r="I37" i="49"/>
  <c r="H37" i="49"/>
  <c r="F37" i="49"/>
  <c r="E37" i="49"/>
  <c r="D37" i="49"/>
  <c r="J36" i="49"/>
  <c r="I36" i="49"/>
  <c r="H36" i="49"/>
  <c r="F36" i="49"/>
  <c r="E36" i="49"/>
  <c r="D36" i="49"/>
  <c r="J35" i="49"/>
  <c r="I35" i="49"/>
  <c r="H35" i="49"/>
  <c r="F35" i="49"/>
  <c r="E35" i="49"/>
  <c r="D35" i="49"/>
  <c r="J34" i="49"/>
  <c r="I34" i="49"/>
  <c r="H34" i="49"/>
  <c r="F34" i="49"/>
  <c r="E34" i="49"/>
  <c r="D34" i="49"/>
  <c r="J33" i="49"/>
  <c r="I33" i="49"/>
  <c r="H33" i="49"/>
  <c r="F33" i="49"/>
  <c r="E33" i="49"/>
  <c r="D33" i="49"/>
  <c r="H32" i="49"/>
  <c r="D32" i="49"/>
  <c r="H31" i="49"/>
  <c r="D31" i="49"/>
  <c r="H30" i="49"/>
  <c r="D30" i="49"/>
  <c r="H29" i="49"/>
  <c r="D29" i="49"/>
  <c r="H28" i="49"/>
  <c r="D28" i="49"/>
  <c r="H27" i="49"/>
  <c r="D27" i="49"/>
  <c r="H26" i="49"/>
  <c r="D26" i="49"/>
  <c r="H25" i="49"/>
  <c r="D25" i="49"/>
  <c r="H24" i="49"/>
  <c r="D24" i="49"/>
  <c r="H23" i="49"/>
  <c r="D23" i="49"/>
  <c r="H22" i="49"/>
  <c r="D22" i="49"/>
  <c r="H34" i="18"/>
  <c r="I34" i="18"/>
  <c r="H35" i="18"/>
  <c r="I35" i="18"/>
  <c r="H36" i="18"/>
  <c r="I36" i="18"/>
  <c r="H37" i="18"/>
  <c r="I37" i="18"/>
  <c r="H38" i="18"/>
  <c r="I38" i="18"/>
  <c r="H39" i="18"/>
  <c r="I39" i="18"/>
  <c r="H40" i="18"/>
  <c r="I40" i="18"/>
  <c r="H41" i="18"/>
  <c r="I41" i="18"/>
  <c r="H42" i="18"/>
  <c r="I42" i="18"/>
  <c r="H43" i="18"/>
  <c r="I43" i="18"/>
  <c r="H44" i="18"/>
  <c r="I44" i="18"/>
  <c r="H45" i="18"/>
  <c r="I45" i="18"/>
  <c r="H46" i="18"/>
  <c r="I46" i="18"/>
  <c r="H47" i="18"/>
  <c r="I47" i="18"/>
  <c r="H48" i="18"/>
  <c r="I48" i="18"/>
  <c r="H49" i="18"/>
  <c r="I49" i="18"/>
  <c r="H50" i="18"/>
  <c r="I50" i="18"/>
  <c r="H51" i="18"/>
  <c r="I51" i="18"/>
  <c r="H52" i="18"/>
  <c r="I52" i="18"/>
  <c r="H53" i="18"/>
  <c r="I53" i="18"/>
  <c r="H54" i="18"/>
  <c r="I54" i="18"/>
  <c r="H55" i="18"/>
  <c r="I55" i="18"/>
  <c r="H56" i="18"/>
  <c r="I56" i="18"/>
  <c r="H57" i="18"/>
  <c r="I57" i="18"/>
  <c r="H58" i="18"/>
  <c r="I58" i="18"/>
  <c r="H59" i="18"/>
  <c r="I59" i="18"/>
  <c r="H60" i="18"/>
  <c r="I60" i="18"/>
  <c r="H61" i="18"/>
  <c r="I61" i="18"/>
  <c r="H62" i="18"/>
  <c r="I62" i="18"/>
  <c r="H63" i="18"/>
  <c r="I63" i="18"/>
  <c r="H64" i="18"/>
  <c r="I64" i="18"/>
  <c r="H65" i="18"/>
  <c r="I65" i="18"/>
  <c r="H66" i="18"/>
  <c r="I66" i="18"/>
  <c r="H67" i="18"/>
  <c r="I67" i="18"/>
  <c r="H68" i="18"/>
  <c r="I68" i="18"/>
  <c r="H69" i="18"/>
  <c r="I69" i="18"/>
  <c r="H70" i="18"/>
  <c r="I70" i="18"/>
  <c r="H71" i="18"/>
  <c r="I71" i="18"/>
  <c r="H72" i="18"/>
  <c r="I72" i="18"/>
  <c r="H73" i="18"/>
  <c r="I73" i="18"/>
  <c r="H74" i="18"/>
  <c r="I74" i="18"/>
  <c r="H75" i="18"/>
  <c r="I75" i="18"/>
  <c r="H76" i="18"/>
  <c r="I76" i="18"/>
  <c r="H77" i="18"/>
  <c r="I77" i="18"/>
  <c r="H78" i="18"/>
  <c r="I78" i="18"/>
  <c r="H79" i="18"/>
  <c r="I79" i="18"/>
  <c r="H80" i="18"/>
  <c r="I80" i="18"/>
  <c r="H81" i="18"/>
  <c r="I81" i="18"/>
  <c r="H82" i="18"/>
  <c r="I82" i="18"/>
  <c r="H83" i="18"/>
  <c r="I83" i="18"/>
  <c r="H84" i="18"/>
  <c r="I84" i="18"/>
  <c r="H85" i="18"/>
  <c r="I85" i="18"/>
  <c r="I86" i="18"/>
  <c r="I33" i="18"/>
  <c r="H33" i="18"/>
  <c r="F105" i="38" l="1"/>
  <c r="F117" i="38"/>
  <c r="F129" i="38"/>
  <c r="F135" i="38"/>
  <c r="J45" i="38"/>
  <c r="J57" i="38"/>
  <c r="J67" i="38"/>
  <c r="J69" i="38"/>
  <c r="J81" i="38"/>
  <c r="J88" i="38"/>
  <c r="J93" i="38"/>
  <c r="J129" i="38"/>
  <c r="J128" i="38"/>
  <c r="J127" i="38"/>
  <c r="J135" i="38"/>
  <c r="I135" i="38"/>
  <c r="H135" i="38"/>
  <c r="J130" i="38"/>
  <c r="J131" i="38"/>
  <c r="J132" i="38"/>
  <c r="J133" i="38"/>
  <c r="J134" i="38"/>
  <c r="J118" i="38"/>
  <c r="J119" i="38"/>
  <c r="J120" i="38"/>
  <c r="J121" i="38"/>
  <c r="J122" i="38"/>
  <c r="J123" i="38"/>
  <c r="J124" i="38"/>
  <c r="J125" i="38"/>
  <c r="J126" i="38"/>
  <c r="J117" i="38"/>
  <c r="J116" i="38"/>
  <c r="J107" i="38"/>
  <c r="J108" i="38"/>
  <c r="J109" i="38"/>
  <c r="J110" i="38"/>
  <c r="J111" i="38"/>
  <c r="J112" i="38"/>
  <c r="J113" i="38"/>
  <c r="J114" i="38"/>
  <c r="J115" i="38"/>
  <c r="J106" i="38"/>
  <c r="J105" i="38"/>
  <c r="J104" i="38"/>
  <c r="J103" i="38"/>
  <c r="J94" i="38"/>
  <c r="J95" i="38"/>
  <c r="J96" i="38"/>
  <c r="J97" i="38"/>
  <c r="J98" i="38"/>
  <c r="J99" i="38"/>
  <c r="J100" i="38"/>
  <c r="J101" i="38"/>
  <c r="J102" i="38"/>
  <c r="J82" i="38"/>
  <c r="J83" i="38"/>
  <c r="J84" i="38"/>
  <c r="J85" i="38"/>
  <c r="J86" i="38"/>
  <c r="J87" i="38"/>
  <c r="J89" i="38"/>
  <c r="J90" i="38"/>
  <c r="J91" i="38"/>
  <c r="J92" i="38"/>
  <c r="J70" i="38"/>
  <c r="J71" i="38"/>
  <c r="J72" i="38"/>
  <c r="J73" i="38"/>
  <c r="J74" i="38"/>
  <c r="J75" i="38"/>
  <c r="J76" i="38"/>
  <c r="J77" i="38"/>
  <c r="J78" i="38"/>
  <c r="J79" i="38"/>
  <c r="J80" i="38"/>
  <c r="J68" i="38"/>
  <c r="J58" i="38"/>
  <c r="J59" i="38"/>
  <c r="J60" i="38"/>
  <c r="J61" i="38"/>
  <c r="J62" i="38"/>
  <c r="J63" i="38"/>
  <c r="J64" i="38"/>
  <c r="J65" i="38"/>
  <c r="J66" i="38"/>
  <c r="J46" i="38"/>
  <c r="J47" i="38"/>
  <c r="J48" i="38"/>
  <c r="J49" i="38"/>
  <c r="J50" i="38"/>
  <c r="J51" i="38"/>
  <c r="J52" i="38"/>
  <c r="J53" i="38"/>
  <c r="J54" i="38"/>
  <c r="J55" i="38"/>
  <c r="J56" i="38"/>
  <c r="J34" i="38"/>
  <c r="J35" i="38"/>
  <c r="J36" i="38"/>
  <c r="J37" i="38"/>
  <c r="J38" i="38"/>
  <c r="J39" i="38"/>
  <c r="J40" i="38"/>
  <c r="J41" i="38"/>
  <c r="J42" i="38"/>
  <c r="J43" i="38"/>
  <c r="J44" i="38"/>
  <c r="J33" i="38"/>
  <c r="I134" i="38"/>
  <c r="H134" i="38"/>
  <c r="I133" i="38"/>
  <c r="H133" i="38"/>
  <c r="I132" i="38"/>
  <c r="H132" i="38"/>
  <c r="I131" i="38"/>
  <c r="H131" i="38"/>
  <c r="I130" i="38"/>
  <c r="H130" i="38"/>
  <c r="I129" i="38"/>
  <c r="H129" i="38"/>
  <c r="I128" i="38"/>
  <c r="H128" i="38"/>
  <c r="I127" i="38"/>
  <c r="H127" i="38"/>
  <c r="I126" i="38"/>
  <c r="H126" i="38"/>
  <c r="I125" i="38"/>
  <c r="H125" i="38"/>
  <c r="I124" i="38"/>
  <c r="H124" i="38"/>
  <c r="I123" i="38"/>
  <c r="H123" i="38"/>
  <c r="I122" i="38"/>
  <c r="H122" i="38"/>
  <c r="I121" i="38"/>
  <c r="H121" i="38"/>
  <c r="I120" i="38"/>
  <c r="H120" i="38"/>
  <c r="I119" i="38"/>
  <c r="H119" i="38"/>
  <c r="I118" i="38"/>
  <c r="H118" i="38"/>
  <c r="I117" i="38"/>
  <c r="H117" i="38"/>
  <c r="I116" i="38"/>
  <c r="H116" i="38"/>
  <c r="I115" i="38"/>
  <c r="H115" i="38"/>
  <c r="I114" i="38"/>
  <c r="H114" i="38"/>
  <c r="I113" i="38"/>
  <c r="H113" i="38"/>
  <c r="I112" i="38"/>
  <c r="H112" i="38"/>
  <c r="I111" i="38"/>
  <c r="H111" i="38"/>
  <c r="I110" i="38"/>
  <c r="H110" i="38"/>
  <c r="I109" i="38"/>
  <c r="H109" i="38"/>
  <c r="I108" i="38"/>
  <c r="H108" i="38"/>
  <c r="I107" i="38"/>
  <c r="H107" i="38"/>
  <c r="I106" i="38"/>
  <c r="H106" i="38"/>
  <c r="I105" i="38"/>
  <c r="H105" i="38"/>
  <c r="I104" i="38"/>
  <c r="H104" i="38"/>
  <c r="I103" i="38"/>
  <c r="H103" i="38"/>
  <c r="I102" i="38"/>
  <c r="H102" i="38"/>
  <c r="I101" i="38"/>
  <c r="H101" i="38"/>
  <c r="I100" i="38"/>
  <c r="H100" i="38"/>
  <c r="I99" i="38"/>
  <c r="H99" i="38"/>
  <c r="I98" i="38"/>
  <c r="H98" i="38"/>
  <c r="I97" i="38"/>
  <c r="H97" i="38"/>
  <c r="I96" i="38"/>
  <c r="H96" i="38"/>
  <c r="I95" i="38"/>
  <c r="H95" i="38"/>
  <c r="I94" i="38"/>
  <c r="H94" i="38"/>
  <c r="I93" i="38"/>
  <c r="H93" i="38"/>
  <c r="I92" i="38"/>
  <c r="H92" i="38"/>
  <c r="I91" i="38"/>
  <c r="H91" i="38"/>
  <c r="I90" i="38"/>
  <c r="H90" i="38"/>
  <c r="I89" i="38"/>
  <c r="H89" i="38"/>
  <c r="I88" i="38"/>
  <c r="H88" i="38"/>
  <c r="I87" i="38"/>
  <c r="H87" i="38"/>
  <c r="I86" i="38"/>
  <c r="H86" i="38"/>
  <c r="I85" i="38"/>
  <c r="H85" i="38"/>
  <c r="I84" i="38"/>
  <c r="H84" i="38"/>
  <c r="I83" i="38"/>
  <c r="H83" i="38"/>
  <c r="I82" i="38"/>
  <c r="H82" i="38"/>
  <c r="I81" i="38"/>
  <c r="H81" i="38"/>
  <c r="I80" i="38"/>
  <c r="I79" i="38"/>
  <c r="I78" i="38"/>
  <c r="I77" i="38"/>
  <c r="I76" i="38"/>
  <c r="I75" i="38"/>
  <c r="I74" i="38"/>
  <c r="I73" i="38"/>
  <c r="I72" i="38"/>
  <c r="I71" i="38"/>
  <c r="I70" i="38"/>
  <c r="I69" i="38"/>
  <c r="I68" i="38"/>
  <c r="H68" i="38"/>
  <c r="I67" i="38"/>
  <c r="H67" i="38"/>
  <c r="I66" i="38"/>
  <c r="H66" i="38"/>
  <c r="I65" i="38"/>
  <c r="H65" i="38"/>
  <c r="I64" i="38"/>
  <c r="H64" i="38"/>
  <c r="I63" i="38"/>
  <c r="H63" i="38"/>
  <c r="I62" i="38"/>
  <c r="H62" i="38"/>
  <c r="I61" i="38"/>
  <c r="H61" i="38"/>
  <c r="I60" i="38"/>
  <c r="H60" i="38"/>
  <c r="I59" i="38"/>
  <c r="H59" i="38"/>
  <c r="I58" i="38"/>
  <c r="H58" i="38"/>
  <c r="I57" i="38"/>
  <c r="H57" i="38"/>
  <c r="I56" i="38"/>
  <c r="H56" i="38"/>
  <c r="I55" i="38"/>
  <c r="H55" i="38"/>
  <c r="I54" i="38"/>
  <c r="H54" i="38"/>
  <c r="I53" i="38"/>
  <c r="H53" i="38"/>
  <c r="I52" i="38"/>
  <c r="H52" i="38"/>
  <c r="I51" i="38"/>
  <c r="H51" i="38"/>
  <c r="I50" i="38"/>
  <c r="H50" i="38"/>
  <c r="I49" i="38"/>
  <c r="H49" i="38"/>
  <c r="I48" i="38"/>
  <c r="H48" i="38"/>
  <c r="I47" i="38"/>
  <c r="H47" i="38"/>
  <c r="I46" i="38"/>
  <c r="H46" i="38"/>
  <c r="I45" i="38"/>
  <c r="H45" i="38"/>
  <c r="I44" i="38"/>
  <c r="H44" i="38"/>
  <c r="I43" i="38"/>
  <c r="H43" i="38"/>
  <c r="I42" i="38"/>
  <c r="H42" i="38"/>
  <c r="I41" i="38"/>
  <c r="H41" i="38"/>
  <c r="I40" i="38"/>
  <c r="H40" i="38"/>
  <c r="I39" i="38"/>
  <c r="H39" i="38"/>
  <c r="I38" i="38"/>
  <c r="H38" i="38"/>
  <c r="I37" i="38"/>
  <c r="H37" i="38"/>
  <c r="I36" i="38"/>
  <c r="H36" i="38"/>
  <c r="I35" i="38"/>
  <c r="H35" i="38"/>
  <c r="I34" i="38"/>
  <c r="H34" i="38"/>
  <c r="I33" i="38"/>
  <c r="H33" i="38"/>
  <c r="H32" i="38"/>
  <c r="H31" i="38"/>
  <c r="H30" i="38"/>
  <c r="H29" i="38"/>
  <c r="H28" i="38"/>
  <c r="H27" i="38"/>
  <c r="H26" i="38"/>
  <c r="H25" i="38"/>
  <c r="H24" i="38"/>
  <c r="H23" i="38"/>
  <c r="H22" i="38"/>
  <c r="E135" i="38"/>
  <c r="E134" i="38"/>
  <c r="F134" i="38"/>
  <c r="F38" i="38"/>
  <c r="F37" i="38"/>
  <c r="F36" i="38"/>
  <c r="F35" i="38"/>
  <c r="F34" i="38"/>
  <c r="F33" i="38"/>
  <c r="F130" i="38"/>
  <c r="F131" i="38"/>
  <c r="F132" i="38"/>
  <c r="F133" i="38"/>
  <c r="F118" i="38"/>
  <c r="F119" i="38"/>
  <c r="F120" i="38"/>
  <c r="F121" i="38"/>
  <c r="F122" i="38"/>
  <c r="F123" i="38"/>
  <c r="F124" i="38"/>
  <c r="F125" i="38"/>
  <c r="F126" i="38"/>
  <c r="F127" i="38"/>
  <c r="F128" i="38"/>
  <c r="F106" i="38"/>
  <c r="F107" i="38"/>
  <c r="F108" i="38"/>
  <c r="F109" i="38"/>
  <c r="F110" i="38"/>
  <c r="F111" i="38"/>
  <c r="F112" i="38"/>
  <c r="F113" i="38"/>
  <c r="F114" i="38"/>
  <c r="F115" i="38"/>
  <c r="F116" i="38"/>
  <c r="F93" i="38"/>
  <c r="F99" i="38"/>
  <c r="F100" i="38"/>
  <c r="F101" i="38"/>
  <c r="F102" i="38"/>
  <c r="F103" i="38"/>
  <c r="F104" i="38"/>
  <c r="F98" i="38"/>
  <c r="D99" i="38"/>
  <c r="E99" i="38"/>
  <c r="D100" i="38"/>
  <c r="E100" i="38"/>
  <c r="D101" i="38"/>
  <c r="E101" i="38"/>
  <c r="D102" i="38"/>
  <c r="E102" i="38"/>
  <c r="D103" i="38"/>
  <c r="E103" i="38"/>
  <c r="D104" i="38"/>
  <c r="E104" i="38"/>
  <c r="D105" i="38"/>
  <c r="E105" i="38"/>
  <c r="D106" i="38"/>
  <c r="E106" i="38"/>
  <c r="D107" i="38"/>
  <c r="E107" i="38"/>
  <c r="D108" i="38"/>
  <c r="E108" i="38"/>
  <c r="D109" i="38"/>
  <c r="E109" i="38"/>
  <c r="D110" i="38"/>
  <c r="E110" i="38"/>
  <c r="D111" i="38"/>
  <c r="E111" i="38"/>
  <c r="D112" i="38"/>
  <c r="E112" i="38"/>
  <c r="D113" i="38"/>
  <c r="E113" i="38"/>
  <c r="D114" i="38"/>
  <c r="E114" i="38"/>
  <c r="D115" i="38"/>
  <c r="E115" i="38"/>
  <c r="D116" i="38"/>
  <c r="E116" i="38"/>
  <c r="D117" i="38"/>
  <c r="E117" i="38"/>
  <c r="D118" i="38"/>
  <c r="E118" i="38"/>
  <c r="D119" i="38"/>
  <c r="E119" i="38"/>
  <c r="D120" i="38"/>
  <c r="E120" i="38"/>
  <c r="D121" i="38"/>
  <c r="E121" i="38"/>
  <c r="D122" i="38"/>
  <c r="E122" i="38"/>
  <c r="D123" i="38"/>
  <c r="E123" i="38"/>
  <c r="D124" i="38"/>
  <c r="E124" i="38"/>
  <c r="D125" i="38"/>
  <c r="E125" i="38"/>
  <c r="D126" i="38"/>
  <c r="E126" i="38"/>
  <c r="D127" i="38"/>
  <c r="E127" i="38"/>
  <c r="D128" i="38"/>
  <c r="E128" i="38"/>
  <c r="D129" i="38"/>
  <c r="E129" i="38"/>
  <c r="D130" i="38"/>
  <c r="E130" i="38"/>
  <c r="D131" i="38"/>
  <c r="E131" i="38"/>
  <c r="D132" i="38"/>
  <c r="E132" i="38"/>
  <c r="D133" i="38"/>
  <c r="E133" i="38"/>
  <c r="D134" i="38"/>
  <c r="D135" i="38"/>
  <c r="E98" i="38" l="1"/>
  <c r="E34" i="38"/>
  <c r="E35" i="38"/>
  <c r="E36" i="38"/>
  <c r="E37" i="38"/>
  <c r="E38" i="38"/>
  <c r="E39" i="38"/>
  <c r="E40" i="38"/>
  <c r="E41" i="38"/>
  <c r="E42" i="38"/>
  <c r="E43" i="38"/>
  <c r="E44" i="38"/>
  <c r="E45" i="38"/>
  <c r="E46" i="38"/>
  <c r="E47" i="38"/>
  <c r="E48" i="38"/>
  <c r="E49" i="38"/>
  <c r="E50" i="38"/>
  <c r="E51" i="38"/>
  <c r="E52" i="38"/>
  <c r="E53" i="38"/>
  <c r="E54" i="38"/>
  <c r="E55" i="38"/>
  <c r="E56" i="38"/>
  <c r="E57" i="38"/>
  <c r="E58" i="38"/>
  <c r="E59" i="38"/>
  <c r="E60" i="38"/>
  <c r="E61" i="38"/>
  <c r="E62" i="38"/>
  <c r="E63" i="38"/>
  <c r="E64" i="38"/>
  <c r="E65" i="38"/>
  <c r="E66" i="38"/>
  <c r="E67" i="38"/>
  <c r="E68" i="38"/>
  <c r="E69" i="38"/>
  <c r="E70" i="38"/>
  <c r="E71" i="38"/>
  <c r="E72" i="38"/>
  <c r="E73" i="38"/>
  <c r="E74" i="38"/>
  <c r="E75" i="38"/>
  <c r="E76" i="38"/>
  <c r="E77" i="38"/>
  <c r="E78" i="38"/>
  <c r="E79" i="38"/>
  <c r="E80" i="38"/>
  <c r="E81" i="38"/>
  <c r="E82" i="38"/>
  <c r="E83" i="38"/>
  <c r="E84" i="38"/>
  <c r="E85" i="38"/>
  <c r="E86" i="38"/>
  <c r="E87" i="38"/>
  <c r="E88" i="38"/>
  <c r="E89" i="38"/>
  <c r="E90" i="38"/>
  <c r="E91" i="38"/>
  <c r="E92" i="38"/>
  <c r="E93" i="38"/>
  <c r="E94" i="38"/>
  <c r="E95" i="38"/>
  <c r="E96" i="38"/>
  <c r="E97" i="38"/>
  <c r="E33" i="38"/>
  <c r="J92" i="29"/>
  <c r="F133" i="29"/>
  <c r="E133" i="29"/>
  <c r="D133" i="29"/>
  <c r="F132" i="29"/>
  <c r="E132" i="29"/>
  <c r="D132" i="29"/>
  <c r="F131" i="29"/>
  <c r="E131" i="29"/>
  <c r="D131" i="29"/>
  <c r="F130" i="29"/>
  <c r="E130" i="29"/>
  <c r="D130" i="29"/>
  <c r="F129" i="29"/>
  <c r="E129" i="29"/>
  <c r="D129" i="29"/>
  <c r="F128" i="29"/>
  <c r="E128" i="29"/>
  <c r="D128" i="29"/>
  <c r="F127" i="29"/>
  <c r="E127" i="29"/>
  <c r="D127" i="29"/>
  <c r="F126" i="29"/>
  <c r="E126" i="29"/>
  <c r="D126" i="29"/>
  <c r="F125" i="29"/>
  <c r="E125" i="29"/>
  <c r="D125" i="29"/>
  <c r="F124" i="29"/>
  <c r="E124" i="29"/>
  <c r="D124" i="29"/>
  <c r="F123" i="29"/>
  <c r="E123" i="29"/>
  <c r="D123" i="29"/>
  <c r="F122" i="29"/>
  <c r="E122" i="29"/>
  <c r="D122" i="29"/>
  <c r="F121" i="29"/>
  <c r="E121" i="29"/>
  <c r="D121" i="29"/>
  <c r="F120" i="29"/>
  <c r="E120" i="29"/>
  <c r="D120" i="29"/>
  <c r="F119" i="29"/>
  <c r="E119" i="29"/>
  <c r="D119" i="29"/>
  <c r="F118" i="29"/>
  <c r="E118" i="29"/>
  <c r="D118" i="29"/>
  <c r="F117" i="29"/>
  <c r="E117" i="29"/>
  <c r="D117" i="29"/>
  <c r="F116" i="29"/>
  <c r="E116" i="29"/>
  <c r="D116" i="29"/>
  <c r="F115" i="29"/>
  <c r="E115" i="29"/>
  <c r="D115" i="29"/>
  <c r="F114" i="29"/>
  <c r="E114" i="29"/>
  <c r="D114" i="29"/>
  <c r="F113" i="29"/>
  <c r="E113" i="29"/>
  <c r="D113" i="29"/>
  <c r="F112" i="29"/>
  <c r="E112" i="29"/>
  <c r="D112" i="29"/>
  <c r="F111" i="29"/>
  <c r="E111" i="29"/>
  <c r="D111" i="29"/>
  <c r="F110" i="29"/>
  <c r="E110" i="29"/>
  <c r="D110" i="29"/>
  <c r="F109" i="29"/>
  <c r="E109" i="29"/>
  <c r="D109" i="29"/>
  <c r="F108" i="29"/>
  <c r="E108" i="29"/>
  <c r="D108" i="29"/>
  <c r="F107" i="29"/>
  <c r="E107" i="29"/>
  <c r="D107" i="29"/>
  <c r="F106" i="29"/>
  <c r="E106" i="29"/>
  <c r="D106" i="29"/>
  <c r="F105" i="29"/>
  <c r="E105" i="29"/>
  <c r="D105" i="29"/>
  <c r="F104" i="29"/>
  <c r="E104" i="29"/>
  <c r="D104" i="29"/>
  <c r="F103" i="29"/>
  <c r="E103" i="29"/>
  <c r="D103" i="29"/>
  <c r="F102" i="29"/>
  <c r="E102" i="29"/>
  <c r="D102" i="29"/>
  <c r="F101" i="29"/>
  <c r="E101" i="29"/>
  <c r="D101" i="29"/>
  <c r="F100" i="29"/>
  <c r="E100" i="29"/>
  <c r="D100" i="29"/>
  <c r="F99" i="29"/>
  <c r="E99" i="29"/>
  <c r="D99" i="29"/>
  <c r="F98" i="29"/>
  <c r="E98" i="29"/>
  <c r="D98" i="29"/>
  <c r="F97" i="29"/>
  <c r="E97" i="29"/>
  <c r="D97" i="29"/>
  <c r="F96" i="29"/>
  <c r="E96" i="29"/>
  <c r="D96" i="29"/>
  <c r="F95" i="29"/>
  <c r="E95" i="29"/>
  <c r="D95" i="29"/>
  <c r="F94" i="29"/>
  <c r="E94" i="29"/>
  <c r="D94" i="29"/>
  <c r="F93" i="29"/>
  <c r="E93" i="29"/>
  <c r="D93" i="29"/>
  <c r="F92" i="29"/>
  <c r="E92" i="29"/>
  <c r="D92" i="29"/>
  <c r="F91" i="29"/>
  <c r="E91" i="29"/>
  <c r="D91" i="29"/>
  <c r="F90" i="29"/>
  <c r="E90" i="29"/>
  <c r="D90" i="29"/>
  <c r="F89" i="29"/>
  <c r="E89" i="29"/>
  <c r="D89" i="29"/>
  <c r="F88" i="29"/>
  <c r="E88" i="29"/>
  <c r="D88" i="29"/>
  <c r="F87" i="29"/>
  <c r="E87" i="29"/>
  <c r="D87" i="29"/>
  <c r="F86" i="29"/>
  <c r="E86" i="29"/>
  <c r="D86" i="29"/>
  <c r="F85" i="29"/>
  <c r="E85" i="29"/>
  <c r="D85" i="29"/>
  <c r="F84" i="29"/>
  <c r="E84" i="29"/>
  <c r="D84" i="29"/>
  <c r="F83" i="29"/>
  <c r="E83" i="29"/>
  <c r="D83" i="29"/>
  <c r="F82" i="29"/>
  <c r="E82" i="29"/>
  <c r="D82" i="29"/>
  <c r="F81" i="29"/>
  <c r="E81" i="29"/>
  <c r="D81" i="29"/>
  <c r="F80" i="29"/>
  <c r="E80" i="29"/>
  <c r="D80" i="29"/>
  <c r="F79" i="29"/>
  <c r="E79" i="29"/>
  <c r="D79" i="29"/>
  <c r="F78" i="29"/>
  <c r="E78" i="29"/>
  <c r="D78" i="29"/>
  <c r="F77" i="29"/>
  <c r="E77" i="29"/>
  <c r="D77" i="29"/>
  <c r="F76" i="29"/>
  <c r="E76" i="29"/>
  <c r="D76" i="29"/>
  <c r="F75" i="29"/>
  <c r="E75" i="29"/>
  <c r="D75" i="29"/>
  <c r="F74" i="29"/>
  <c r="E74" i="29"/>
  <c r="D74" i="29"/>
  <c r="F73" i="29"/>
  <c r="E73" i="29"/>
  <c r="D73" i="29"/>
  <c r="F72" i="29"/>
  <c r="E72" i="29"/>
  <c r="D72" i="29"/>
  <c r="F71" i="29"/>
  <c r="E71" i="29"/>
  <c r="D71" i="29"/>
  <c r="F70" i="29"/>
  <c r="E70" i="29"/>
  <c r="D70" i="29"/>
  <c r="F69" i="29"/>
  <c r="E69" i="29"/>
  <c r="D69" i="29"/>
  <c r="F68" i="29"/>
  <c r="E68" i="29"/>
  <c r="D68" i="29"/>
  <c r="F67" i="29"/>
  <c r="E67" i="29"/>
  <c r="D67" i="29"/>
  <c r="F66" i="29"/>
  <c r="E66" i="29"/>
  <c r="D66" i="29"/>
  <c r="F65" i="29"/>
  <c r="E65" i="29"/>
  <c r="D65" i="29"/>
  <c r="F64" i="29"/>
  <c r="E64" i="29"/>
  <c r="D64" i="29"/>
  <c r="F63" i="29"/>
  <c r="E63" i="29"/>
  <c r="D63" i="29"/>
  <c r="F62" i="29"/>
  <c r="E62" i="29"/>
  <c r="D62" i="29"/>
  <c r="F61" i="29"/>
  <c r="E61" i="29"/>
  <c r="D61" i="29"/>
  <c r="F60" i="29"/>
  <c r="E60" i="29"/>
  <c r="D60" i="29"/>
  <c r="F59" i="29"/>
  <c r="E59" i="29"/>
  <c r="D59" i="29"/>
  <c r="F58" i="29"/>
  <c r="E58" i="29"/>
  <c r="D58" i="29"/>
  <c r="F57" i="29"/>
  <c r="E57" i="29"/>
  <c r="D57" i="29"/>
  <c r="F56" i="29"/>
  <c r="E56" i="29"/>
  <c r="D56" i="29"/>
  <c r="F55" i="29"/>
  <c r="E55" i="29"/>
  <c r="D55" i="29"/>
  <c r="F54" i="29"/>
  <c r="E54" i="29"/>
  <c r="D54" i="29"/>
  <c r="F53" i="29"/>
  <c r="E53" i="29"/>
  <c r="D53" i="29"/>
  <c r="F52" i="29"/>
  <c r="E52" i="29"/>
  <c r="D52" i="29"/>
  <c r="F51" i="29"/>
  <c r="E51" i="29"/>
  <c r="D51" i="29"/>
  <c r="F50" i="29"/>
  <c r="E50" i="29"/>
  <c r="D50" i="29"/>
  <c r="F49" i="29"/>
  <c r="E49" i="29"/>
  <c r="D49" i="29"/>
  <c r="F48" i="29"/>
  <c r="E48" i="29"/>
  <c r="D48" i="29"/>
  <c r="F47" i="29"/>
  <c r="E47" i="29"/>
  <c r="D47" i="29"/>
  <c r="F46" i="29"/>
  <c r="E46" i="29"/>
  <c r="D46" i="29"/>
  <c r="F45" i="29"/>
  <c r="E45" i="29"/>
  <c r="D45" i="29"/>
  <c r="F44" i="29"/>
  <c r="E44" i="29"/>
  <c r="D44" i="29"/>
  <c r="F43" i="29"/>
  <c r="E43" i="29"/>
  <c r="D43" i="29"/>
  <c r="F42" i="29"/>
  <c r="E42" i="29"/>
  <c r="D42" i="29"/>
  <c r="F41" i="29"/>
  <c r="E41" i="29"/>
  <c r="D41" i="29"/>
  <c r="F40" i="29"/>
  <c r="E40" i="29"/>
  <c r="D40" i="29"/>
  <c r="F39" i="29"/>
  <c r="E39" i="29"/>
  <c r="D39" i="29"/>
  <c r="F38" i="29"/>
  <c r="E38" i="29"/>
  <c r="D38" i="29"/>
  <c r="F37" i="29"/>
  <c r="E37" i="29"/>
  <c r="D37" i="29"/>
  <c r="F36" i="29"/>
  <c r="E36" i="29"/>
  <c r="D36" i="29"/>
  <c r="F35" i="29"/>
  <c r="E35" i="29"/>
  <c r="D35" i="29"/>
  <c r="F34" i="29"/>
  <c r="E34" i="29"/>
  <c r="D34" i="29"/>
  <c r="F33" i="29"/>
  <c r="E33" i="29"/>
  <c r="D33" i="29"/>
  <c r="F32" i="29"/>
  <c r="D32" i="29"/>
  <c r="F31" i="29"/>
  <c r="D31" i="29"/>
  <c r="F30" i="29"/>
  <c r="D30" i="29"/>
  <c r="F29" i="29"/>
  <c r="D29" i="29"/>
  <c r="F28" i="29"/>
  <c r="D28" i="29"/>
  <c r="F27" i="29"/>
  <c r="D27" i="29"/>
  <c r="F26" i="29"/>
  <c r="D26" i="29"/>
  <c r="F25" i="29"/>
  <c r="D25" i="29"/>
  <c r="F24" i="29"/>
  <c r="D24" i="29"/>
  <c r="F23" i="29"/>
  <c r="D23" i="29"/>
  <c r="F22" i="29"/>
  <c r="D22" i="29"/>
  <c r="F21" i="29"/>
  <c r="J133" i="29"/>
  <c r="I133" i="29"/>
  <c r="H133" i="29"/>
  <c r="J132" i="29"/>
  <c r="I132" i="29"/>
  <c r="H132" i="29"/>
  <c r="J131" i="29"/>
  <c r="I131" i="29"/>
  <c r="H131" i="29"/>
  <c r="J130" i="29"/>
  <c r="I130" i="29"/>
  <c r="H130" i="29"/>
  <c r="J129" i="29"/>
  <c r="I129" i="29"/>
  <c r="H129" i="29"/>
  <c r="J128" i="29"/>
  <c r="I128" i="29"/>
  <c r="H128" i="29"/>
  <c r="J127" i="29"/>
  <c r="I127" i="29"/>
  <c r="H127" i="29"/>
  <c r="J126" i="29"/>
  <c r="I126" i="29"/>
  <c r="H126" i="29"/>
  <c r="J125" i="29"/>
  <c r="I125" i="29"/>
  <c r="H125" i="29"/>
  <c r="J124" i="29"/>
  <c r="I124" i="29"/>
  <c r="H124" i="29"/>
  <c r="J123" i="29"/>
  <c r="I123" i="29"/>
  <c r="H123" i="29"/>
  <c r="J122" i="29"/>
  <c r="I122" i="29"/>
  <c r="H122" i="29"/>
  <c r="J121" i="29"/>
  <c r="I121" i="29"/>
  <c r="H121" i="29"/>
  <c r="J120" i="29"/>
  <c r="I120" i="29"/>
  <c r="H120" i="29"/>
  <c r="J119" i="29"/>
  <c r="I119" i="29"/>
  <c r="H119" i="29"/>
  <c r="J118" i="29"/>
  <c r="I118" i="29"/>
  <c r="H118" i="29"/>
  <c r="J117" i="29"/>
  <c r="I117" i="29"/>
  <c r="H117" i="29"/>
  <c r="J116" i="29"/>
  <c r="I116" i="29"/>
  <c r="H116" i="29"/>
  <c r="J115" i="29"/>
  <c r="I115" i="29"/>
  <c r="H115" i="29"/>
  <c r="J114" i="29"/>
  <c r="I114" i="29"/>
  <c r="H114" i="29"/>
  <c r="J113" i="29"/>
  <c r="I113" i="29"/>
  <c r="H113" i="29"/>
  <c r="J112" i="29"/>
  <c r="I112" i="29"/>
  <c r="H112" i="29"/>
  <c r="J111" i="29"/>
  <c r="I111" i="29"/>
  <c r="H111" i="29"/>
  <c r="J110" i="29"/>
  <c r="I110" i="29"/>
  <c r="H110" i="29"/>
  <c r="J109" i="29"/>
  <c r="I109" i="29"/>
  <c r="H109" i="29"/>
  <c r="J108" i="29"/>
  <c r="I108" i="29"/>
  <c r="H108" i="29"/>
  <c r="J107" i="29"/>
  <c r="I107" i="29"/>
  <c r="H107" i="29"/>
  <c r="J106" i="29"/>
  <c r="I106" i="29"/>
  <c r="H106" i="29"/>
  <c r="J105" i="29"/>
  <c r="I105" i="29"/>
  <c r="H105" i="29"/>
  <c r="J104" i="29"/>
  <c r="I104" i="29"/>
  <c r="H104" i="29"/>
  <c r="J103" i="29"/>
  <c r="I103" i="29"/>
  <c r="H103" i="29"/>
  <c r="J102" i="29"/>
  <c r="I102" i="29"/>
  <c r="H102" i="29"/>
  <c r="J101" i="29"/>
  <c r="I101" i="29"/>
  <c r="H101" i="29"/>
  <c r="J100" i="29"/>
  <c r="I100" i="29"/>
  <c r="H100" i="29"/>
  <c r="J99" i="29"/>
  <c r="I99" i="29"/>
  <c r="H99" i="29"/>
  <c r="J98" i="29"/>
  <c r="I98" i="29"/>
  <c r="H98" i="29"/>
  <c r="J97" i="29"/>
  <c r="I97" i="29"/>
  <c r="H97" i="29"/>
  <c r="J96" i="29"/>
  <c r="I96" i="29"/>
  <c r="H96" i="29"/>
  <c r="J95" i="29"/>
  <c r="I95" i="29"/>
  <c r="H95" i="29"/>
  <c r="J94" i="29"/>
  <c r="I94" i="29"/>
  <c r="H94" i="29"/>
  <c r="J93" i="29"/>
  <c r="I93" i="29"/>
  <c r="H93" i="29"/>
  <c r="I92" i="29"/>
  <c r="H92" i="29"/>
  <c r="J91" i="29"/>
  <c r="I91" i="29"/>
  <c r="H91" i="29"/>
  <c r="J90" i="29"/>
  <c r="I90" i="29"/>
  <c r="H90" i="29"/>
  <c r="J89" i="29"/>
  <c r="I89" i="29"/>
  <c r="H89" i="29"/>
  <c r="J88" i="29"/>
  <c r="I88" i="29"/>
  <c r="H88" i="29"/>
  <c r="J87" i="29"/>
  <c r="I87" i="29"/>
  <c r="H87" i="29"/>
  <c r="J86" i="29"/>
  <c r="I86" i="29"/>
  <c r="H86" i="29"/>
  <c r="J85" i="29"/>
  <c r="I85" i="29"/>
  <c r="H85" i="29"/>
  <c r="J84" i="29"/>
  <c r="I84" i="29"/>
  <c r="H84" i="29"/>
  <c r="J83" i="29"/>
  <c r="I83" i="29"/>
  <c r="H83" i="29"/>
  <c r="J82" i="29"/>
  <c r="I82" i="29"/>
  <c r="H82" i="29"/>
  <c r="J81" i="29"/>
  <c r="I81" i="29"/>
  <c r="H81" i="29"/>
  <c r="J80" i="29"/>
  <c r="I80" i="29"/>
  <c r="H80" i="29"/>
  <c r="J79" i="29"/>
  <c r="I79" i="29"/>
  <c r="H79" i="29"/>
  <c r="J78" i="29"/>
  <c r="I78" i="29"/>
  <c r="H78" i="29"/>
  <c r="J77" i="29"/>
  <c r="I77" i="29"/>
  <c r="H77" i="29"/>
  <c r="J76" i="29"/>
  <c r="I76" i="29"/>
  <c r="H76" i="29"/>
  <c r="J75" i="29"/>
  <c r="I75" i="29"/>
  <c r="H75" i="29"/>
  <c r="J74" i="29"/>
  <c r="I74" i="29"/>
  <c r="H74" i="29"/>
  <c r="J73" i="29"/>
  <c r="I73" i="29"/>
  <c r="H73" i="29"/>
  <c r="J72" i="29"/>
  <c r="I72" i="29"/>
  <c r="H72" i="29"/>
  <c r="J71" i="29"/>
  <c r="I71" i="29"/>
  <c r="H71" i="29"/>
  <c r="J70" i="29"/>
  <c r="I70" i="29"/>
  <c r="H70" i="29"/>
  <c r="J69" i="29"/>
  <c r="I69" i="29"/>
  <c r="H69" i="29"/>
  <c r="J68" i="29"/>
  <c r="I68" i="29"/>
  <c r="H68" i="29"/>
  <c r="J67" i="29"/>
  <c r="I67" i="29"/>
  <c r="H67" i="29"/>
  <c r="J66" i="29"/>
  <c r="I66" i="29"/>
  <c r="H66" i="29"/>
  <c r="J65" i="29"/>
  <c r="I65" i="29"/>
  <c r="H65" i="29"/>
  <c r="J64" i="29"/>
  <c r="I64" i="29"/>
  <c r="H64" i="29"/>
  <c r="J63" i="29"/>
  <c r="I63" i="29"/>
  <c r="H63" i="29"/>
  <c r="J62" i="29"/>
  <c r="I62" i="29"/>
  <c r="H62" i="29"/>
  <c r="J61" i="29"/>
  <c r="I61" i="29"/>
  <c r="H61" i="29"/>
  <c r="J60" i="29"/>
  <c r="I60" i="29"/>
  <c r="H60" i="29"/>
  <c r="J59" i="29"/>
  <c r="I59" i="29"/>
  <c r="H59" i="29"/>
  <c r="J58" i="29"/>
  <c r="I58" i="29"/>
  <c r="H58" i="29"/>
  <c r="J57" i="29"/>
  <c r="I57" i="29"/>
  <c r="H57" i="29"/>
  <c r="J56" i="29"/>
  <c r="I56" i="29"/>
  <c r="H56" i="29"/>
  <c r="J55" i="29"/>
  <c r="I55" i="29"/>
  <c r="H55" i="29"/>
  <c r="J54" i="29"/>
  <c r="I54" i="29"/>
  <c r="H54" i="29"/>
  <c r="J53" i="29"/>
  <c r="I53" i="29"/>
  <c r="H53" i="29"/>
  <c r="J52" i="29"/>
  <c r="I52" i="29"/>
  <c r="H52" i="29"/>
  <c r="J51" i="29"/>
  <c r="I51" i="29"/>
  <c r="H51" i="29"/>
  <c r="J50" i="29"/>
  <c r="I50" i="29"/>
  <c r="H50" i="29"/>
  <c r="J49" i="29"/>
  <c r="I49" i="29"/>
  <c r="H49" i="29"/>
  <c r="J48" i="29"/>
  <c r="I48" i="29"/>
  <c r="H48" i="29"/>
  <c r="J47" i="29"/>
  <c r="I47" i="29"/>
  <c r="H47" i="29"/>
  <c r="J46" i="29"/>
  <c r="I46" i="29"/>
  <c r="H46" i="29"/>
  <c r="J45" i="29"/>
  <c r="I45" i="29"/>
  <c r="H45" i="29"/>
  <c r="J44" i="29"/>
  <c r="I44" i="29"/>
  <c r="H44" i="29"/>
  <c r="J43" i="29"/>
  <c r="I43" i="29"/>
  <c r="H43" i="29"/>
  <c r="J42" i="29"/>
  <c r="I42" i="29"/>
  <c r="H42" i="29"/>
  <c r="J41" i="29"/>
  <c r="I41" i="29"/>
  <c r="H41" i="29"/>
  <c r="J40" i="29"/>
  <c r="I40" i="29"/>
  <c r="H40" i="29"/>
  <c r="J39" i="29"/>
  <c r="I39" i="29"/>
  <c r="H39" i="29"/>
  <c r="J38" i="29"/>
  <c r="I38" i="29"/>
  <c r="H38" i="29"/>
  <c r="J37" i="29"/>
  <c r="I37" i="29"/>
  <c r="H37" i="29"/>
  <c r="J36" i="29"/>
  <c r="I36" i="29"/>
  <c r="H36" i="29"/>
  <c r="J35" i="29"/>
  <c r="I35" i="29"/>
  <c r="H35" i="29"/>
  <c r="J34" i="29"/>
  <c r="I34" i="29"/>
  <c r="H34" i="29"/>
  <c r="J33" i="29"/>
  <c r="I33" i="29"/>
  <c r="H33" i="29"/>
  <c r="J32" i="29"/>
  <c r="H32" i="29"/>
  <c r="J31" i="29"/>
  <c r="H31" i="29"/>
  <c r="J30" i="29"/>
  <c r="H30" i="29"/>
  <c r="J29" i="29"/>
  <c r="H29" i="29"/>
  <c r="J28" i="29"/>
  <c r="H28" i="29"/>
  <c r="J27" i="29"/>
  <c r="H27" i="29"/>
  <c r="J26" i="29"/>
  <c r="H26" i="29"/>
  <c r="J25" i="29"/>
  <c r="H25" i="29"/>
  <c r="J24" i="29"/>
  <c r="H24" i="29"/>
  <c r="J23" i="29"/>
  <c r="H23" i="29"/>
  <c r="J22" i="29"/>
  <c r="H22" i="29"/>
  <c r="J21" i="29"/>
  <c r="J118" i="30"/>
  <c r="J119" i="30"/>
  <c r="J120" i="30"/>
  <c r="J121" i="30"/>
  <c r="J122" i="30"/>
  <c r="J123" i="30"/>
  <c r="J124" i="30"/>
  <c r="J125" i="30"/>
  <c r="J126" i="30"/>
  <c r="J127" i="30"/>
  <c r="J128" i="30"/>
  <c r="J117" i="30"/>
  <c r="J106" i="30"/>
  <c r="J107" i="30"/>
  <c r="J108" i="30"/>
  <c r="J109" i="30"/>
  <c r="J110" i="30"/>
  <c r="J111" i="30"/>
  <c r="J112" i="30"/>
  <c r="J113" i="30"/>
  <c r="J114" i="30"/>
  <c r="J115" i="30"/>
  <c r="J116" i="30"/>
  <c r="J105" i="30"/>
  <c r="J94" i="30"/>
  <c r="J95" i="30"/>
  <c r="J96" i="30"/>
  <c r="J97" i="30"/>
  <c r="J98" i="30"/>
  <c r="J99" i="30"/>
  <c r="J100" i="30"/>
  <c r="J101" i="30"/>
  <c r="J102" i="30"/>
  <c r="J103" i="30"/>
  <c r="J104" i="30"/>
  <c r="J93" i="30"/>
  <c r="J82" i="30"/>
  <c r="J83" i="30"/>
  <c r="J84" i="30"/>
  <c r="J85" i="30"/>
  <c r="J86" i="30"/>
  <c r="J87" i="30"/>
  <c r="J88" i="30"/>
  <c r="J89" i="30"/>
  <c r="J90" i="30"/>
  <c r="J91" i="30"/>
  <c r="J92" i="30"/>
  <c r="J81" i="30"/>
  <c r="F82" i="30"/>
  <c r="E91" i="30"/>
  <c r="E90" i="30"/>
  <c r="E89" i="30"/>
  <c r="E88" i="30"/>
  <c r="E87" i="30"/>
  <c r="E86" i="30"/>
  <c r="E85" i="30"/>
  <c r="E84" i="30"/>
  <c r="E83" i="30"/>
  <c r="E82" i="30"/>
  <c r="J70" i="30"/>
  <c r="J71" i="30"/>
  <c r="J72" i="30"/>
  <c r="J73" i="30"/>
  <c r="J74" i="30"/>
  <c r="J75" i="30"/>
  <c r="J76" i="30"/>
  <c r="J77" i="30"/>
  <c r="J78" i="30"/>
  <c r="J79" i="30"/>
  <c r="J80" i="30"/>
  <c r="F80" i="30"/>
  <c r="F81" i="30"/>
  <c r="F70" i="30"/>
  <c r="F71" i="30"/>
  <c r="F72" i="30"/>
  <c r="F73" i="30"/>
  <c r="F74" i="30"/>
  <c r="F75" i="30"/>
  <c r="F76" i="30"/>
  <c r="F77" i="30"/>
  <c r="F78" i="30"/>
  <c r="F79" i="30"/>
  <c r="J69" i="30"/>
  <c r="F69" i="30"/>
  <c r="F58" i="30"/>
  <c r="F59" i="30"/>
  <c r="F60" i="30"/>
  <c r="F61" i="30"/>
  <c r="F62" i="30"/>
  <c r="F63" i="30"/>
  <c r="F64" i="30"/>
  <c r="F65" i="30"/>
  <c r="F66" i="30"/>
  <c r="F67" i="30"/>
  <c r="F68" i="30"/>
  <c r="J58" i="30"/>
  <c r="J59" i="30"/>
  <c r="J60" i="30"/>
  <c r="J61" i="30"/>
  <c r="J62" i="30"/>
  <c r="J63" i="30"/>
  <c r="J64" i="30"/>
  <c r="J65" i="30"/>
  <c r="J66" i="30"/>
  <c r="J67" i="30"/>
  <c r="J68" i="30"/>
  <c r="J57" i="30"/>
  <c r="F57" i="30"/>
  <c r="E45" i="30"/>
  <c r="J46" i="30"/>
  <c r="J47" i="30"/>
  <c r="J48" i="30"/>
  <c r="J49" i="30"/>
  <c r="J50" i="30"/>
  <c r="J51" i="30"/>
  <c r="J52" i="30"/>
  <c r="J53" i="30"/>
  <c r="J54" i="30"/>
  <c r="J55" i="30"/>
  <c r="J56" i="30"/>
  <c r="F46" i="30"/>
  <c r="F47" i="30"/>
  <c r="F48" i="30"/>
  <c r="F49" i="30"/>
  <c r="F50" i="30"/>
  <c r="F51" i="30"/>
  <c r="F52" i="30"/>
  <c r="F53" i="30"/>
  <c r="F54" i="30"/>
  <c r="F55" i="30"/>
  <c r="F56" i="30"/>
  <c r="J45" i="30"/>
  <c r="F45" i="30"/>
  <c r="H45" i="30"/>
  <c r="I45" i="30"/>
  <c r="H46" i="30"/>
  <c r="I46" i="30"/>
  <c r="H47" i="30"/>
  <c r="I47" i="30"/>
  <c r="H48" i="30"/>
  <c r="I48" i="30"/>
  <c r="H49" i="30"/>
  <c r="I49" i="30"/>
  <c r="H50" i="30"/>
  <c r="I50" i="30"/>
  <c r="H51" i="30"/>
  <c r="I51" i="30"/>
  <c r="H52" i="30"/>
  <c r="I52" i="30"/>
  <c r="H53" i="30"/>
  <c r="I53" i="30"/>
  <c r="H54" i="30"/>
  <c r="I54" i="30"/>
  <c r="H55" i="30"/>
  <c r="I55" i="30"/>
  <c r="H56" i="30"/>
  <c r="I56" i="30"/>
  <c r="H57" i="30"/>
  <c r="I57" i="30"/>
  <c r="H58" i="30"/>
  <c r="I58" i="30"/>
  <c r="H59" i="30"/>
  <c r="I59" i="30"/>
  <c r="H60" i="30"/>
  <c r="I60" i="30"/>
  <c r="H61" i="30"/>
  <c r="I61" i="30"/>
  <c r="H62" i="30"/>
  <c r="I62" i="30"/>
  <c r="H63" i="30"/>
  <c r="I63" i="30"/>
  <c r="H64" i="30"/>
  <c r="I64" i="30"/>
  <c r="H65" i="30"/>
  <c r="I65" i="30"/>
  <c r="H66" i="30"/>
  <c r="I66" i="30"/>
  <c r="H67" i="30"/>
  <c r="I67" i="30"/>
  <c r="H68" i="30"/>
  <c r="I68" i="30"/>
  <c r="H69" i="30"/>
  <c r="I69" i="30"/>
  <c r="H70" i="30"/>
  <c r="I70" i="30"/>
  <c r="H71" i="30"/>
  <c r="I71" i="30"/>
  <c r="H72" i="30"/>
  <c r="I72" i="30"/>
  <c r="H73" i="30"/>
  <c r="I73" i="30"/>
  <c r="H74" i="30"/>
  <c r="I74" i="30"/>
  <c r="H75" i="30"/>
  <c r="I75" i="30"/>
  <c r="H76" i="30"/>
  <c r="I76" i="30"/>
  <c r="H77" i="30"/>
  <c r="I77" i="30"/>
  <c r="H78" i="30"/>
  <c r="I78" i="30"/>
  <c r="H79" i="30"/>
  <c r="I79" i="30"/>
  <c r="H80" i="30"/>
  <c r="I80" i="30"/>
  <c r="H81" i="30"/>
  <c r="I81" i="30"/>
  <c r="H82" i="30"/>
  <c r="I82" i="30"/>
  <c r="H83" i="30"/>
  <c r="I83" i="30"/>
  <c r="H84" i="30"/>
  <c r="I84" i="30"/>
  <c r="H85" i="30"/>
  <c r="I85" i="30"/>
  <c r="H86" i="30"/>
  <c r="I86" i="30"/>
  <c r="H87" i="30"/>
  <c r="I87" i="30"/>
  <c r="H88" i="30"/>
  <c r="I88" i="30"/>
  <c r="H89" i="30"/>
  <c r="I89" i="30"/>
  <c r="H90" i="30"/>
  <c r="I90" i="30"/>
  <c r="H91" i="30"/>
  <c r="I91" i="30"/>
  <c r="H92" i="30"/>
  <c r="I92" i="30"/>
  <c r="H93" i="30"/>
  <c r="I93" i="30"/>
  <c r="H94" i="30"/>
  <c r="I94" i="30"/>
  <c r="H95" i="30"/>
  <c r="I95" i="30"/>
  <c r="H96" i="30"/>
  <c r="I96" i="30"/>
  <c r="H97" i="30"/>
  <c r="I97" i="30"/>
  <c r="H98" i="30"/>
  <c r="I98" i="30"/>
  <c r="H99" i="30"/>
  <c r="I99" i="30"/>
  <c r="H100" i="30"/>
  <c r="I100" i="30"/>
  <c r="H101" i="30"/>
  <c r="I101" i="30"/>
  <c r="H102" i="30"/>
  <c r="I102" i="30"/>
  <c r="H103" i="30"/>
  <c r="I103" i="30"/>
  <c r="H104" i="30"/>
  <c r="I104" i="30"/>
  <c r="H105" i="30"/>
  <c r="I105" i="30"/>
  <c r="H106" i="30"/>
  <c r="I106" i="30"/>
  <c r="H107" i="30"/>
  <c r="I107" i="30"/>
  <c r="H108" i="30"/>
  <c r="I108" i="30"/>
  <c r="H109" i="30"/>
  <c r="I109" i="30"/>
  <c r="H110" i="30"/>
  <c r="I110" i="30"/>
  <c r="H111" i="30"/>
  <c r="I111" i="30"/>
  <c r="H112" i="30"/>
  <c r="I112" i="30"/>
  <c r="H113" i="30"/>
  <c r="I113" i="30"/>
  <c r="H114" i="30"/>
  <c r="I114" i="30"/>
  <c r="H115" i="30"/>
  <c r="I115" i="30"/>
  <c r="H116" i="30"/>
  <c r="I116" i="30"/>
  <c r="H117" i="30"/>
  <c r="I117" i="30"/>
  <c r="H118" i="30"/>
  <c r="I118" i="30"/>
  <c r="H119" i="30"/>
  <c r="I119" i="30"/>
  <c r="H120" i="30"/>
  <c r="I120" i="30"/>
  <c r="H121" i="30"/>
  <c r="I121" i="30"/>
  <c r="H122" i="30"/>
  <c r="I122" i="30"/>
  <c r="H123" i="30"/>
  <c r="I123" i="30"/>
  <c r="H124" i="30"/>
  <c r="I124" i="30"/>
  <c r="H125" i="30"/>
  <c r="I125" i="30"/>
  <c r="H126" i="30"/>
  <c r="I126" i="30"/>
  <c r="H127" i="30"/>
  <c r="I127" i="30"/>
  <c r="H128" i="30"/>
  <c r="I128" i="30"/>
  <c r="H129" i="30"/>
  <c r="I129" i="30"/>
  <c r="H130" i="30"/>
  <c r="I130" i="30"/>
  <c r="H131" i="30"/>
  <c r="I131" i="30"/>
  <c r="H132" i="30"/>
  <c r="I132" i="30"/>
  <c r="H133" i="30"/>
  <c r="I133" i="30"/>
  <c r="H33" i="30"/>
  <c r="I33" i="30"/>
  <c r="H34" i="30"/>
  <c r="I34" i="30"/>
  <c r="H35" i="30"/>
  <c r="I35" i="30"/>
  <c r="H36" i="30"/>
  <c r="I36" i="30"/>
  <c r="H37" i="30"/>
  <c r="I37" i="30"/>
  <c r="H38" i="30"/>
  <c r="I38" i="30"/>
  <c r="H39" i="30"/>
  <c r="I39" i="30"/>
  <c r="H40" i="30"/>
  <c r="I40" i="30"/>
  <c r="H41" i="30"/>
  <c r="I41" i="30"/>
  <c r="H42" i="30"/>
  <c r="I42" i="30"/>
  <c r="H43" i="30"/>
  <c r="I43" i="30"/>
  <c r="H44" i="30"/>
  <c r="I44" i="30"/>
  <c r="J34" i="30"/>
  <c r="J35" i="30"/>
  <c r="J36" i="30"/>
  <c r="J37" i="30"/>
  <c r="J38" i="30"/>
  <c r="J39" i="30"/>
  <c r="J40" i="30"/>
  <c r="J41" i="30"/>
  <c r="J42" i="30"/>
  <c r="J43" i="30"/>
  <c r="J44" i="30"/>
  <c r="J33" i="30"/>
  <c r="H22" i="30"/>
  <c r="H23" i="30"/>
  <c r="H24" i="30"/>
  <c r="H25" i="30"/>
  <c r="H26" i="30"/>
  <c r="H27" i="30"/>
  <c r="H28" i="30"/>
  <c r="H29" i="30"/>
  <c r="H30" i="30"/>
  <c r="H31" i="30"/>
  <c r="H32" i="30"/>
  <c r="J22" i="30"/>
  <c r="J23" i="30"/>
  <c r="J24" i="30"/>
  <c r="J25" i="30"/>
  <c r="J26" i="30"/>
  <c r="J27" i="30"/>
  <c r="J28" i="30"/>
  <c r="J29" i="30"/>
  <c r="J30" i="30"/>
  <c r="J31" i="30"/>
  <c r="J32" i="30"/>
  <c r="J21" i="30"/>
  <c r="F34" i="30"/>
  <c r="F35" i="30"/>
  <c r="F36" i="30"/>
  <c r="F37" i="30"/>
  <c r="F38" i="30"/>
  <c r="F39" i="30"/>
  <c r="F40" i="30"/>
  <c r="F41" i="30"/>
  <c r="F42" i="30"/>
  <c r="F43" i="30"/>
  <c r="F44" i="30"/>
  <c r="F33" i="30"/>
  <c r="F32" i="30"/>
  <c r="F31" i="30"/>
  <c r="F30" i="30"/>
  <c r="F29" i="30"/>
  <c r="F28" i="30"/>
  <c r="F27" i="30"/>
  <c r="F26" i="30"/>
  <c r="F25" i="30"/>
  <c r="F24" i="30"/>
  <c r="F23" i="30"/>
  <c r="F22" i="30"/>
  <c r="F21" i="30"/>
  <c r="D22" i="30"/>
  <c r="D23" i="30"/>
  <c r="D24" i="30"/>
  <c r="D25" i="30"/>
  <c r="D26" i="30"/>
  <c r="D27" i="30"/>
  <c r="D28" i="30"/>
  <c r="D29" i="30"/>
  <c r="D30" i="30"/>
  <c r="D31" i="30"/>
  <c r="D32" i="30"/>
  <c r="D33" i="30"/>
  <c r="E33" i="30"/>
  <c r="D34" i="30"/>
  <c r="E34" i="30"/>
  <c r="D35" i="30"/>
  <c r="E35" i="30"/>
  <c r="D36" i="30"/>
  <c r="E36" i="30"/>
  <c r="D37" i="30"/>
  <c r="E37" i="30"/>
  <c r="D38" i="30"/>
  <c r="E38" i="30"/>
  <c r="D39" i="30"/>
  <c r="E39" i="30"/>
  <c r="D40" i="30"/>
  <c r="E40" i="30"/>
  <c r="D41" i="30"/>
  <c r="E41" i="30"/>
  <c r="D42" i="30"/>
  <c r="E42" i="30"/>
  <c r="D43" i="30"/>
  <c r="E43" i="30"/>
  <c r="D44" i="30"/>
  <c r="E44" i="30"/>
  <c r="D45" i="30"/>
  <c r="D46" i="30"/>
  <c r="E46" i="30"/>
  <c r="D47" i="30"/>
  <c r="E47" i="30"/>
  <c r="D48" i="30"/>
  <c r="E48" i="30"/>
  <c r="D49" i="30"/>
  <c r="E49" i="30"/>
  <c r="D50" i="30"/>
  <c r="E50" i="30"/>
  <c r="D51" i="30"/>
  <c r="E51" i="30"/>
  <c r="D52" i="30"/>
  <c r="E52" i="30"/>
  <c r="D53" i="30"/>
  <c r="E53" i="30"/>
  <c r="D54" i="30"/>
  <c r="E54" i="30"/>
  <c r="D55" i="30"/>
  <c r="E55" i="30"/>
  <c r="D56" i="30"/>
  <c r="E56" i="30"/>
  <c r="D57" i="30"/>
  <c r="E57" i="30"/>
  <c r="D58" i="30"/>
  <c r="E58" i="30"/>
  <c r="D59" i="30"/>
  <c r="E59" i="30"/>
  <c r="D60" i="30"/>
  <c r="E60" i="30"/>
  <c r="D61" i="30"/>
  <c r="E61" i="30"/>
  <c r="D62" i="30"/>
  <c r="E62" i="30"/>
  <c r="D63" i="30"/>
  <c r="E63" i="30"/>
  <c r="D64" i="30"/>
  <c r="E64" i="30"/>
  <c r="D65" i="30"/>
  <c r="E65" i="30"/>
  <c r="D66" i="30"/>
  <c r="E66" i="30"/>
  <c r="D67" i="30"/>
  <c r="E67" i="30"/>
  <c r="D68" i="30"/>
  <c r="E68" i="30"/>
  <c r="D69" i="30"/>
  <c r="E69" i="30"/>
  <c r="D70" i="30"/>
  <c r="E70" i="30"/>
  <c r="D71" i="30"/>
  <c r="E71" i="30"/>
  <c r="D72" i="30"/>
  <c r="E72" i="30"/>
  <c r="D73" i="30"/>
  <c r="E73" i="30"/>
  <c r="D74" i="30"/>
  <c r="E74" i="30"/>
  <c r="D75" i="30"/>
  <c r="E75" i="30"/>
  <c r="D76" i="30"/>
  <c r="E76" i="30"/>
  <c r="D77" i="30"/>
  <c r="E77" i="30"/>
  <c r="D78" i="30"/>
  <c r="E78" i="30"/>
  <c r="D79" i="30"/>
  <c r="E79" i="30"/>
  <c r="D80" i="30"/>
  <c r="E80" i="30"/>
  <c r="D81" i="30"/>
  <c r="E81" i="30"/>
  <c r="D82" i="30"/>
  <c r="D83" i="30"/>
  <c r="D84" i="30"/>
  <c r="D85" i="30"/>
  <c r="D86" i="30"/>
  <c r="D87" i="30"/>
  <c r="D88" i="30"/>
  <c r="D89" i="30"/>
  <c r="D90" i="30"/>
  <c r="D91" i="30"/>
  <c r="D92" i="30"/>
  <c r="E92" i="30"/>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D120" i="37"/>
  <c r="D121" i="37"/>
  <c r="D122" i="37"/>
  <c r="D123" i="37"/>
  <c r="D124" i="37"/>
  <c r="D125" i="37"/>
  <c r="D126" i="37"/>
  <c r="D127" i="37"/>
  <c r="D128" i="37"/>
  <c r="D129" i="37"/>
  <c r="D130" i="37"/>
  <c r="D131" i="37"/>
  <c r="D132" i="37"/>
  <c r="D133" i="37"/>
  <c r="F86" i="35" l="1"/>
  <c r="F87" i="35"/>
  <c r="F88" i="35"/>
  <c r="F89" i="35"/>
  <c r="F90" i="35"/>
  <c r="F91" i="35"/>
  <c r="F92" i="35"/>
  <c r="F93" i="35"/>
  <c r="F94" i="35"/>
  <c r="F95" i="35"/>
  <c r="F96" i="35"/>
  <c r="F97" i="35"/>
  <c r="F98" i="35"/>
  <c r="F99" i="35"/>
  <c r="F100" i="35"/>
  <c r="F101" i="35"/>
  <c r="F102" i="35"/>
  <c r="F103" i="35"/>
  <c r="F104" i="35"/>
  <c r="F105" i="35"/>
  <c r="F106" i="35"/>
  <c r="F107" i="35"/>
  <c r="F108" i="35"/>
  <c r="F109" i="35"/>
  <c r="F110" i="35"/>
  <c r="F111" i="35"/>
  <c r="F112" i="35"/>
  <c r="F113" i="35"/>
  <c r="F114" i="35"/>
  <c r="F115" i="35"/>
  <c r="F116" i="35"/>
  <c r="F117" i="35"/>
  <c r="F118" i="35"/>
  <c r="F119" i="35"/>
  <c r="F120" i="35"/>
  <c r="F121" i="35"/>
  <c r="F122" i="35"/>
  <c r="F123" i="35"/>
  <c r="F124" i="35"/>
  <c r="F125" i="35"/>
  <c r="F126" i="35"/>
  <c r="F127" i="35"/>
  <c r="F128" i="35"/>
  <c r="F129" i="35"/>
  <c r="F130" i="35"/>
  <c r="F131" i="35"/>
  <c r="F132" i="35"/>
  <c r="F133"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F86" i="34"/>
  <c r="F87" i="34"/>
  <c r="F88" i="34"/>
  <c r="F89" i="34"/>
  <c r="F90" i="34"/>
  <c r="F91" i="34"/>
  <c r="F92" i="34"/>
  <c r="F93" i="34"/>
  <c r="F94" i="34"/>
  <c r="F95" i="34"/>
  <c r="F96" i="34"/>
  <c r="F97" i="34"/>
  <c r="F98" i="34"/>
  <c r="F99" i="34"/>
  <c r="F100" i="34"/>
  <c r="F101" i="34"/>
  <c r="F102" i="34"/>
  <c r="F103" i="34"/>
  <c r="F104" i="34"/>
  <c r="F105" i="34"/>
  <c r="F106" i="34"/>
  <c r="F107" i="34"/>
  <c r="F108" i="34"/>
  <c r="F109" i="34"/>
  <c r="F110" i="34"/>
  <c r="F111" i="34"/>
  <c r="F112" i="34"/>
  <c r="F113" i="34"/>
  <c r="F114" i="34"/>
  <c r="F115" i="34"/>
  <c r="F116" i="34"/>
  <c r="F117" i="34"/>
  <c r="F118" i="34"/>
  <c r="F119" i="34"/>
  <c r="F120" i="34"/>
  <c r="F121" i="34"/>
  <c r="F122" i="34"/>
  <c r="F123" i="34"/>
  <c r="F124" i="34"/>
  <c r="F125" i="34"/>
  <c r="F126" i="34"/>
  <c r="F127" i="34"/>
  <c r="F128" i="34"/>
  <c r="F129" i="34"/>
  <c r="F130" i="34"/>
  <c r="F131" i="34"/>
  <c r="F132" i="34"/>
  <c r="F133" i="34"/>
  <c r="D86" i="34"/>
  <c r="D87" i="34"/>
  <c r="D88" i="34"/>
  <c r="D89" i="34"/>
  <c r="D90" i="34"/>
  <c r="D91" i="34"/>
  <c r="D92" i="34"/>
  <c r="D93" i="34"/>
  <c r="D94" i="34"/>
  <c r="D95" i="34"/>
  <c r="D96" i="34"/>
  <c r="D97" i="34"/>
  <c r="D98" i="34"/>
  <c r="D99" i="34"/>
  <c r="D100" i="34"/>
  <c r="D101" i="34"/>
  <c r="D102" i="34"/>
  <c r="D103" i="34"/>
  <c r="D104" i="34"/>
  <c r="D105" i="34"/>
  <c r="D106" i="34"/>
  <c r="D107" i="34"/>
  <c r="D108" i="34"/>
  <c r="D109" i="34"/>
  <c r="D110" i="34"/>
  <c r="D111" i="34"/>
  <c r="D112" i="34"/>
  <c r="D113" i="34"/>
  <c r="D114" i="34"/>
  <c r="D115" i="34"/>
  <c r="D116" i="34"/>
  <c r="D117" i="34"/>
  <c r="D118" i="34"/>
  <c r="D119" i="34"/>
  <c r="D120" i="34"/>
  <c r="D121" i="34"/>
  <c r="D122" i="34"/>
  <c r="D123" i="34"/>
  <c r="D124" i="34"/>
  <c r="D125" i="34"/>
  <c r="D126" i="34"/>
  <c r="D127" i="34"/>
  <c r="D128" i="34"/>
  <c r="D129" i="34"/>
  <c r="D130" i="34"/>
  <c r="D131" i="34"/>
  <c r="D132" i="34"/>
  <c r="D133" i="34"/>
  <c r="F33" i="45" l="1"/>
  <c r="H21" i="9" l="1"/>
  <c r="H23" i="9"/>
  <c r="H24" i="9"/>
  <c r="H25" i="9"/>
  <c r="H26" i="9"/>
  <c r="H27" i="9"/>
  <c r="H28" i="9"/>
  <c r="H29" i="9"/>
  <c r="G14" i="1" s="1"/>
  <c r="H30" i="9"/>
  <c r="H22" i="9"/>
  <c r="D21" i="9"/>
  <c r="H66" i="46"/>
  <c r="G66" i="46"/>
  <c r="H31" i="46"/>
  <c r="H29" i="46"/>
  <c r="H28" i="46"/>
  <c r="H27" i="46"/>
  <c r="H26" i="46"/>
  <c r="H24" i="46"/>
  <c r="H23" i="46"/>
  <c r="H22" i="46"/>
  <c r="G34" i="46"/>
  <c r="G33" i="46"/>
  <c r="G32" i="46"/>
  <c r="G31" i="46"/>
  <c r="G29" i="46"/>
  <c r="G28" i="46"/>
  <c r="G27" i="46"/>
  <c r="G26" i="46"/>
  <c r="H64" i="46"/>
  <c r="G64" i="46"/>
  <c r="H63" i="46"/>
  <c r="G63" i="46"/>
  <c r="H62" i="46"/>
  <c r="G62" i="46"/>
  <c r="H61" i="46"/>
  <c r="G61" i="46"/>
  <c r="H59" i="46"/>
  <c r="G59" i="46"/>
  <c r="H58" i="46"/>
  <c r="G58" i="46"/>
  <c r="H57" i="46"/>
  <c r="G57" i="46"/>
  <c r="H56" i="46"/>
  <c r="G56" i="46"/>
  <c r="H54" i="46"/>
  <c r="G54" i="46"/>
  <c r="H53" i="46"/>
  <c r="G53" i="46"/>
  <c r="H52" i="46"/>
  <c r="G52" i="46"/>
  <c r="H51" i="46"/>
  <c r="G51" i="46"/>
  <c r="H49" i="46"/>
  <c r="G49" i="46"/>
  <c r="H48" i="46"/>
  <c r="G48" i="46"/>
  <c r="H47" i="46"/>
  <c r="G47" i="46"/>
  <c r="H46" i="46"/>
  <c r="G46" i="46"/>
  <c r="H44" i="46"/>
  <c r="G44" i="46"/>
  <c r="H43" i="46"/>
  <c r="G43" i="46"/>
  <c r="H42" i="46"/>
  <c r="G42" i="46"/>
  <c r="H41" i="46"/>
  <c r="G41" i="46"/>
  <c r="H39" i="46"/>
  <c r="G39" i="46"/>
  <c r="H38" i="46"/>
  <c r="G38" i="46"/>
  <c r="H37" i="46"/>
  <c r="G37" i="46"/>
  <c r="H36" i="46"/>
  <c r="G36" i="46"/>
  <c r="H34" i="46"/>
  <c r="H33" i="46"/>
  <c r="H32" i="46"/>
  <c r="G65" i="46"/>
  <c r="G60" i="46"/>
  <c r="G55" i="46"/>
  <c r="G50" i="46"/>
  <c r="G45" i="46"/>
  <c r="G40" i="46"/>
  <c r="G35" i="46"/>
  <c r="G30" i="46"/>
  <c r="G40" i="10"/>
  <c r="H24" i="10"/>
  <c r="H23" i="10"/>
  <c r="H22" i="10"/>
  <c r="E22" i="10"/>
  <c r="H66" i="10"/>
  <c r="G66" i="10"/>
  <c r="G65" i="10"/>
  <c r="H64" i="10"/>
  <c r="G64" i="10"/>
  <c r="H63" i="10"/>
  <c r="G63" i="10"/>
  <c r="H62" i="10"/>
  <c r="G62" i="10"/>
  <c r="H61" i="10"/>
  <c r="G61" i="10"/>
  <c r="G60" i="10"/>
  <c r="H59" i="10"/>
  <c r="G59" i="10"/>
  <c r="H58" i="10"/>
  <c r="G58" i="10"/>
  <c r="H57" i="10"/>
  <c r="G57" i="10"/>
  <c r="H56" i="10"/>
  <c r="G56" i="10"/>
  <c r="G55" i="10"/>
  <c r="H54" i="10"/>
  <c r="G54" i="10"/>
  <c r="H53" i="10"/>
  <c r="G53" i="10"/>
  <c r="H52" i="10"/>
  <c r="G52" i="10"/>
  <c r="H51" i="10"/>
  <c r="G51" i="10"/>
  <c r="G50" i="10"/>
  <c r="H49" i="10"/>
  <c r="G49" i="10"/>
  <c r="H48" i="10"/>
  <c r="G48" i="10"/>
  <c r="H47" i="10"/>
  <c r="G47" i="10"/>
  <c r="H46" i="10"/>
  <c r="G46" i="10"/>
  <c r="G45" i="10"/>
  <c r="H44" i="10"/>
  <c r="G44" i="10"/>
  <c r="H43" i="10"/>
  <c r="G43" i="10"/>
  <c r="H42" i="10"/>
  <c r="G42" i="10"/>
  <c r="H41" i="10"/>
  <c r="G41" i="10"/>
  <c r="H39" i="10"/>
  <c r="G39" i="10"/>
  <c r="H38" i="10"/>
  <c r="G38" i="10"/>
  <c r="H37" i="10"/>
  <c r="G37" i="10"/>
  <c r="H36" i="10"/>
  <c r="G36" i="10"/>
  <c r="G35" i="10"/>
  <c r="H34" i="10"/>
  <c r="G34" i="10"/>
  <c r="H33" i="10"/>
  <c r="G33" i="10"/>
  <c r="H32" i="10"/>
  <c r="G32" i="10"/>
  <c r="H31" i="10"/>
  <c r="G31" i="10"/>
  <c r="G30" i="10"/>
  <c r="H29" i="10"/>
  <c r="G29" i="10"/>
  <c r="H28" i="10"/>
  <c r="G28" i="10"/>
  <c r="H27" i="10"/>
  <c r="G27" i="10"/>
  <c r="H26" i="10"/>
  <c r="G26" i="10"/>
  <c r="I28" i="9" l="1"/>
  <c r="I26" i="9"/>
  <c r="I24" i="9"/>
  <c r="I22" i="9"/>
  <c r="I29" i="9"/>
  <c r="I27" i="9"/>
  <c r="I25" i="9"/>
  <c r="I23" i="9"/>
  <c r="E23" i="10"/>
  <c r="E24" i="10"/>
  <c r="F132" i="47" l="1"/>
  <c r="D132" i="47"/>
  <c r="F132" i="45"/>
  <c r="D132" i="45"/>
  <c r="F132" i="41"/>
  <c r="D132" i="41"/>
  <c r="D85" i="37" l="1"/>
  <c r="F85" i="37"/>
  <c r="F85" i="35"/>
  <c r="D85" i="35"/>
  <c r="F85" i="34"/>
  <c r="D85" i="34"/>
  <c r="D131" i="45" l="1"/>
  <c r="F131" i="45"/>
  <c r="D131" i="47"/>
  <c r="F131" i="47"/>
  <c r="F131" i="41"/>
  <c r="D131" i="41"/>
  <c r="D98" i="38" l="1"/>
  <c r="F129" i="30" l="1"/>
  <c r="F130" i="30"/>
  <c r="F131" i="30"/>
  <c r="D131" i="30"/>
  <c r="D132" i="30"/>
  <c r="D133" i="30"/>
  <c r="E133" i="30"/>
  <c r="E132" i="30"/>
  <c r="F133" i="30"/>
  <c r="F132" i="30"/>
  <c r="E77" i="5"/>
  <c r="F84" i="37" l="1"/>
  <c r="D84" i="37"/>
  <c r="F84" i="35"/>
  <c r="D84" i="35"/>
  <c r="D84" i="34"/>
  <c r="D83" i="34"/>
  <c r="F84" i="34" l="1"/>
  <c r="J48" i="25" l="1"/>
  <c r="I48" i="25"/>
  <c r="H48" i="25"/>
  <c r="F48" i="25"/>
  <c r="E48" i="25"/>
  <c r="D48" i="25"/>
  <c r="F97" i="38"/>
  <c r="D97" i="38"/>
  <c r="D97" i="5"/>
  <c r="E97" i="5"/>
  <c r="F130" i="47" l="1"/>
  <c r="D130" i="47"/>
  <c r="D130" i="45"/>
  <c r="F130" i="45"/>
  <c r="F130" i="41"/>
  <c r="D130" i="41"/>
  <c r="E131" i="30" l="1"/>
  <c r="E130" i="30"/>
  <c r="E129" i="30"/>
  <c r="D130" i="30"/>
  <c r="D129" i="30"/>
  <c r="F83" i="37" l="1"/>
  <c r="D83" i="37"/>
  <c r="F83" i="35"/>
  <c r="D83" i="35"/>
  <c r="F83" i="34"/>
  <c r="J47" i="25" l="1"/>
  <c r="I47" i="25"/>
  <c r="H47" i="25"/>
  <c r="F47" i="25"/>
  <c r="E47" i="25"/>
  <c r="D47" i="25"/>
  <c r="F82" i="37" l="1"/>
  <c r="D82" i="37"/>
  <c r="D82" i="35"/>
  <c r="D79" i="35"/>
  <c r="D81" i="35"/>
  <c r="F82" i="35"/>
  <c r="F82" i="34"/>
  <c r="D82" i="34"/>
  <c r="F128" i="42" l="1"/>
  <c r="D128" i="42"/>
  <c r="D129" i="47"/>
  <c r="F129" i="47"/>
  <c r="F129"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D62" i="45"/>
  <c r="D63" i="45"/>
  <c r="D64" i="45"/>
  <c r="D65" i="45"/>
  <c r="D66" i="45"/>
  <c r="D67" i="45"/>
  <c r="D68" i="45"/>
  <c r="D69" i="45"/>
  <c r="D70" i="45"/>
  <c r="D71" i="45"/>
  <c r="D72" i="45"/>
  <c r="D73" i="45"/>
  <c r="D74" i="45"/>
  <c r="D75" i="45"/>
  <c r="D76" i="45"/>
  <c r="D77" i="45"/>
  <c r="D78" i="45"/>
  <c r="D79" i="45"/>
  <c r="D80" i="45"/>
  <c r="D81" i="45"/>
  <c r="D82" i="45"/>
  <c r="D83" i="45"/>
  <c r="D84" i="45"/>
  <c r="D85" i="45"/>
  <c r="D86" i="45"/>
  <c r="D87" i="45"/>
  <c r="D88" i="45"/>
  <c r="D89" i="45"/>
  <c r="D90" i="45"/>
  <c r="D91" i="45"/>
  <c r="D92" i="45"/>
  <c r="D93" i="45"/>
  <c r="D94" i="45"/>
  <c r="D95" i="45"/>
  <c r="D96" i="45"/>
  <c r="D97" i="45"/>
  <c r="D98" i="45"/>
  <c r="D99" i="45"/>
  <c r="D100" i="45"/>
  <c r="D101" i="45"/>
  <c r="D102" i="45"/>
  <c r="D103" i="45"/>
  <c r="D104" i="45"/>
  <c r="D105" i="45"/>
  <c r="D106" i="45"/>
  <c r="D107" i="45"/>
  <c r="D108" i="45"/>
  <c r="D109" i="45"/>
  <c r="D110" i="45"/>
  <c r="D111" i="45"/>
  <c r="D112" i="45"/>
  <c r="D113" i="45"/>
  <c r="D114" i="45"/>
  <c r="D115" i="45"/>
  <c r="D116" i="45"/>
  <c r="D117" i="45"/>
  <c r="D118" i="45"/>
  <c r="D119" i="45"/>
  <c r="D120" i="45"/>
  <c r="D121" i="45"/>
  <c r="D122" i="45"/>
  <c r="D123" i="45"/>
  <c r="D124" i="45"/>
  <c r="D125" i="45"/>
  <c r="D126" i="45"/>
  <c r="D127" i="45"/>
  <c r="D128" i="45"/>
  <c r="D129" i="45"/>
  <c r="F34" i="45"/>
  <c r="F35" i="45"/>
  <c r="F36" i="45"/>
  <c r="F37" i="45"/>
  <c r="F38" i="45"/>
  <c r="F39" i="45"/>
  <c r="F40" i="45"/>
  <c r="F41" i="45"/>
  <c r="F42" i="45"/>
  <c r="F43" i="45"/>
  <c r="F44" i="45"/>
  <c r="F45" i="45"/>
  <c r="F46" i="45"/>
  <c r="F47" i="45"/>
  <c r="F48" i="45"/>
  <c r="F49" i="45"/>
  <c r="F50" i="45"/>
  <c r="F51" i="45"/>
  <c r="F52" i="45"/>
  <c r="F53" i="45"/>
  <c r="F54" i="45"/>
  <c r="F55" i="45"/>
  <c r="F56" i="45"/>
  <c r="F57" i="45"/>
  <c r="F58" i="45"/>
  <c r="F59" i="45"/>
  <c r="F60" i="45"/>
  <c r="F61" i="45"/>
  <c r="F62" i="45"/>
  <c r="F63" i="45"/>
  <c r="F64" i="45"/>
  <c r="F65" i="45"/>
  <c r="F66" i="45"/>
  <c r="F67" i="45"/>
  <c r="F68" i="45"/>
  <c r="F69" i="45"/>
  <c r="F70" i="45"/>
  <c r="F71" i="45"/>
  <c r="F72" i="45"/>
  <c r="F73" i="45"/>
  <c r="F74" i="45"/>
  <c r="F75" i="45"/>
  <c r="F76" i="45"/>
  <c r="F77" i="45"/>
  <c r="F78" i="45"/>
  <c r="F79" i="45"/>
  <c r="F80" i="45"/>
  <c r="F81" i="45"/>
  <c r="F82" i="45"/>
  <c r="F83" i="45"/>
  <c r="F84" i="45"/>
  <c r="F85" i="45"/>
  <c r="F86" i="45"/>
  <c r="F87" i="45"/>
  <c r="F88" i="45"/>
  <c r="F89" i="45"/>
  <c r="F90" i="45"/>
  <c r="F91" i="45"/>
  <c r="F92" i="45"/>
  <c r="F93" i="45"/>
  <c r="F94" i="45"/>
  <c r="F95" i="45"/>
  <c r="F96" i="45"/>
  <c r="F97" i="45"/>
  <c r="F98" i="45"/>
  <c r="F99" i="45"/>
  <c r="F100" i="45"/>
  <c r="F101" i="45"/>
  <c r="F102" i="45"/>
  <c r="F103" i="45"/>
  <c r="F104" i="45"/>
  <c r="F105" i="45"/>
  <c r="F106" i="45"/>
  <c r="F107" i="45"/>
  <c r="F108" i="45"/>
  <c r="F109" i="45"/>
  <c r="F110" i="45"/>
  <c r="F111" i="45"/>
  <c r="F112" i="45"/>
  <c r="F113" i="45"/>
  <c r="F114" i="45"/>
  <c r="F115" i="45"/>
  <c r="F116" i="45"/>
  <c r="F117" i="45"/>
  <c r="F118" i="45"/>
  <c r="F119" i="45"/>
  <c r="F120" i="45"/>
  <c r="F121" i="45"/>
  <c r="F122" i="45"/>
  <c r="F123" i="45"/>
  <c r="F124" i="45"/>
  <c r="F125" i="45"/>
  <c r="F126" i="45"/>
  <c r="F127" i="45"/>
  <c r="F128" i="45"/>
  <c r="F129" i="41"/>
  <c r="D129" i="41"/>
  <c r="F46" i="25" l="1"/>
  <c r="J46" i="25"/>
  <c r="J34" i="25"/>
  <c r="I46" i="25"/>
  <c r="H46" i="25"/>
  <c r="D46" i="25"/>
  <c r="E46" i="25"/>
  <c r="F118" i="30"/>
  <c r="F119" i="30"/>
  <c r="F120" i="30"/>
  <c r="F121" i="30"/>
  <c r="F122" i="30"/>
  <c r="F123" i="30"/>
  <c r="F124" i="30"/>
  <c r="F125" i="30"/>
  <c r="F126" i="30"/>
  <c r="F127" i="30"/>
  <c r="F128" i="30"/>
  <c r="F117" i="30"/>
  <c r="F106" i="30"/>
  <c r="F107" i="30"/>
  <c r="F108" i="30"/>
  <c r="F109" i="30"/>
  <c r="F110" i="30"/>
  <c r="F111" i="30"/>
  <c r="F112" i="30"/>
  <c r="F113" i="30"/>
  <c r="F114" i="30"/>
  <c r="F115" i="30"/>
  <c r="F116" i="30"/>
  <c r="F105" i="30"/>
  <c r="F104" i="30"/>
  <c r="F102" i="30"/>
  <c r="F101" i="30"/>
  <c r="F100" i="30"/>
  <c r="F99" i="30"/>
  <c r="F98" i="30"/>
  <c r="F97" i="30"/>
  <c r="F96" i="30"/>
  <c r="F95" i="30"/>
  <c r="F94" i="30"/>
  <c r="F103" i="30"/>
  <c r="F93" i="30"/>
  <c r="F92" i="30"/>
  <c r="F91" i="30"/>
  <c r="F90" i="30"/>
  <c r="F89" i="30"/>
  <c r="F88" i="30"/>
  <c r="F87" i="30"/>
  <c r="F86" i="30"/>
  <c r="F85" i="30"/>
  <c r="F84" i="30"/>
  <c r="F83" i="30"/>
  <c r="D96" i="38"/>
  <c r="F96" i="38"/>
  <c r="D96" i="5"/>
  <c r="E96" i="5"/>
  <c r="D81" i="37" l="1"/>
  <c r="F81" i="37"/>
  <c r="D80" i="35"/>
  <c r="F81" i="35"/>
  <c r="F81" i="34"/>
  <c r="D81" i="34"/>
  <c r="F127" i="42" l="1"/>
  <c r="D127" i="42"/>
  <c r="F128" i="47"/>
  <c r="D128" i="47"/>
  <c r="F128" i="41" l="1"/>
  <c r="F127" i="41"/>
  <c r="D128" i="41"/>
  <c r="F95" i="38"/>
  <c r="D95" i="38"/>
  <c r="J45" i="25"/>
  <c r="I45" i="25"/>
  <c r="D45" i="25"/>
  <c r="H45" i="25"/>
  <c r="E45" i="25"/>
  <c r="F45" i="25"/>
  <c r="E33" i="25"/>
  <c r="F33" i="25"/>
  <c r="E95" i="5" l="1"/>
  <c r="D95" i="5"/>
  <c r="D30" i="9" l="1"/>
  <c r="D29" i="9"/>
  <c r="F14" i="1" s="1"/>
  <c r="D28" i="9"/>
  <c r="D65" i="46"/>
  <c r="E29" i="9" l="1"/>
  <c r="D94" i="38"/>
  <c r="F94" i="38"/>
  <c r="D65" i="28" l="1"/>
  <c r="D60" i="28"/>
  <c r="D64" i="28"/>
  <c r="D63" i="28"/>
  <c r="D62" i="28"/>
  <c r="D61" i="28"/>
  <c r="F80" i="37" l="1"/>
  <c r="D80" i="37"/>
  <c r="F80" i="35"/>
  <c r="F80" i="34"/>
  <c r="D80" i="34"/>
  <c r="F126" i="42" l="1"/>
  <c r="D126" i="42"/>
  <c r="F127" i="47" l="1"/>
  <c r="D127" i="47"/>
  <c r="D127" i="41"/>
  <c r="E127" i="30"/>
  <c r="E128" i="30"/>
  <c r="D128" i="30"/>
  <c r="D127" i="30"/>
  <c r="H44" i="25"/>
  <c r="I44" i="25"/>
  <c r="J44" i="25"/>
  <c r="F43" i="25"/>
  <c r="F44" i="25"/>
  <c r="E44" i="25"/>
  <c r="D44" i="25"/>
  <c r="D94" i="5"/>
  <c r="E94" i="5"/>
  <c r="D79" i="37"/>
  <c r="F79" i="37"/>
  <c r="F79" i="35"/>
  <c r="F79" i="34" l="1"/>
  <c r="D79" i="34"/>
  <c r="F125" i="42"/>
  <c r="D125" i="42"/>
  <c r="F126" i="47"/>
  <c r="D126" i="47"/>
  <c r="F126" i="41"/>
  <c r="D126" i="41" l="1"/>
  <c r="F83" i="38"/>
  <c r="F82" i="38"/>
  <c r="F81" i="38"/>
  <c r="F90" i="38"/>
  <c r="F92" i="38"/>
  <c r="D93" i="38"/>
  <c r="D43" i="25" l="1"/>
  <c r="E43" i="25"/>
  <c r="J43" i="25" l="1"/>
  <c r="I43" i="25"/>
  <c r="I42" i="25"/>
  <c r="H43" i="25"/>
  <c r="E93" i="5" l="1"/>
  <c r="D93" i="5"/>
  <c r="D92" i="5"/>
  <c r="E92" i="5"/>
  <c r="F77" i="37" l="1"/>
  <c r="F78" i="37"/>
  <c r="D77" i="37"/>
  <c r="D78" i="37"/>
  <c r="F77" i="35"/>
  <c r="F78" i="35"/>
  <c r="D77" i="35"/>
  <c r="D78" i="35"/>
  <c r="F77" i="34"/>
  <c r="F78" i="34"/>
  <c r="D77" i="34"/>
  <c r="D78" i="34"/>
  <c r="F124" i="42"/>
  <c r="D124" i="42"/>
  <c r="F125" i="47" l="1"/>
  <c r="D125" i="47"/>
  <c r="F125" i="41"/>
  <c r="F124" i="41"/>
  <c r="D125" i="41"/>
  <c r="D92" i="38" l="1"/>
  <c r="D125" i="30" l="1"/>
  <c r="E125" i="30"/>
  <c r="D126" i="30"/>
  <c r="E126" i="30"/>
  <c r="I41" i="25"/>
  <c r="J41" i="25"/>
  <c r="F41" i="25"/>
  <c r="F42" i="25"/>
  <c r="D42" i="25"/>
  <c r="E42" i="25"/>
  <c r="J42" i="25"/>
  <c r="H42" i="25"/>
  <c r="E61" i="10" l="1"/>
  <c r="E62" i="10"/>
  <c r="E64" i="10"/>
  <c r="E63" i="10"/>
  <c r="E64" i="46"/>
  <c r="E63" i="46"/>
  <c r="E62" i="46"/>
  <c r="D64" i="46"/>
  <c r="D63" i="46"/>
  <c r="D62" i="46"/>
  <c r="D60" i="10"/>
  <c r="F123" i="42" l="1"/>
  <c r="D123" i="42"/>
  <c r="F124" i="47"/>
  <c r="D124" i="47"/>
  <c r="D124" i="41"/>
  <c r="D91" i="38" l="1"/>
  <c r="F91" i="38"/>
  <c r="H41" i="25" l="1"/>
  <c r="F40" i="25"/>
  <c r="E41" i="25"/>
  <c r="E40" i="25"/>
  <c r="D41" i="25"/>
  <c r="D91" i="5" l="1"/>
  <c r="E91" i="5"/>
  <c r="D90" i="5" l="1"/>
  <c r="E90" i="5"/>
  <c r="F70" i="37"/>
  <c r="F71" i="37"/>
  <c r="F72" i="37"/>
  <c r="F73" i="37"/>
  <c r="F74" i="37"/>
  <c r="F75" i="37"/>
  <c r="F76" i="37"/>
  <c r="F69" i="37"/>
  <c r="D70" i="37"/>
  <c r="D71" i="37"/>
  <c r="D72" i="37"/>
  <c r="D73" i="37"/>
  <c r="D74" i="37"/>
  <c r="D75" i="37"/>
  <c r="D76" i="37"/>
  <c r="D69" i="37"/>
  <c r="F76" i="35" l="1"/>
  <c r="D76" i="35"/>
  <c r="D76" i="34"/>
  <c r="F76" i="34"/>
  <c r="D75" i="35" l="1"/>
  <c r="F75" i="35"/>
  <c r="D75" i="34"/>
  <c r="F75" i="34"/>
  <c r="F122" i="42"/>
  <c r="D122" i="42"/>
  <c r="F123" i="47"/>
  <c r="D123" i="47"/>
  <c r="F123" i="41"/>
  <c r="D123" i="41"/>
  <c r="D90" i="38" l="1"/>
  <c r="E124" i="30" l="1"/>
  <c r="D124" i="30"/>
  <c r="J40" i="25" l="1"/>
  <c r="I40" i="25" l="1"/>
  <c r="H40" i="25"/>
  <c r="D40" i="25"/>
  <c r="F121" i="42" l="1"/>
  <c r="D121" i="42"/>
  <c r="F122" i="47"/>
  <c r="D122" i="47"/>
  <c r="F122" i="41"/>
  <c r="D122" i="41"/>
  <c r="D89" i="38"/>
  <c r="F89" i="38"/>
  <c r="F88" i="38"/>
  <c r="D88" i="38"/>
  <c r="D123" i="30"/>
  <c r="E123" i="30"/>
  <c r="H39" i="25" l="1"/>
  <c r="I39" i="25"/>
  <c r="J39" i="25"/>
  <c r="F39" i="25"/>
  <c r="E39" i="25"/>
  <c r="D39" i="25"/>
  <c r="D61" i="46" l="1"/>
  <c r="E61" i="46"/>
  <c r="D88" i="5" l="1"/>
  <c r="E88" i="5"/>
  <c r="D89" i="5"/>
  <c r="E89" i="5"/>
  <c r="F121" i="47" l="1"/>
  <c r="F120" i="47"/>
  <c r="D121" i="47"/>
  <c r="F121" i="41"/>
  <c r="D121" i="41"/>
  <c r="F74" i="35" l="1"/>
  <c r="D74" i="35"/>
  <c r="D74" i="34"/>
  <c r="F74" i="34"/>
  <c r="F120" i="42" l="1"/>
  <c r="D120" i="42"/>
  <c r="D122" i="30" l="1"/>
  <c r="E122" i="30"/>
  <c r="J38" i="25" l="1"/>
  <c r="F38" i="25"/>
  <c r="J37" i="25"/>
  <c r="F37" i="25"/>
  <c r="F36" i="25"/>
  <c r="F35" i="25"/>
  <c r="F34" i="25"/>
  <c r="H38" i="25"/>
  <c r="I38" i="25"/>
  <c r="D38" i="25"/>
  <c r="E38" i="25"/>
  <c r="I37" i="25" l="1"/>
  <c r="I34" i="25"/>
  <c r="I35" i="25"/>
  <c r="I36" i="25"/>
  <c r="I33" i="25"/>
  <c r="E34" i="25"/>
  <c r="E35" i="25"/>
  <c r="E36" i="25"/>
  <c r="E37" i="25"/>
  <c r="J36" i="25"/>
  <c r="J35" i="25"/>
  <c r="J33" i="25"/>
  <c r="D23" i="25"/>
  <c r="D24" i="25"/>
  <c r="D25" i="25"/>
  <c r="D26" i="25"/>
  <c r="D27" i="25"/>
  <c r="D28" i="25"/>
  <c r="D29" i="25"/>
  <c r="D30" i="25"/>
  <c r="D31" i="25"/>
  <c r="D32" i="25"/>
  <c r="D33" i="25"/>
  <c r="D34" i="25"/>
  <c r="D35" i="25"/>
  <c r="D36" i="25"/>
  <c r="D37" i="25"/>
  <c r="D22" i="25"/>
  <c r="F119" i="42"/>
  <c r="D119" i="42"/>
  <c r="D86" i="38" l="1"/>
  <c r="F86" i="38"/>
  <c r="D87" i="38"/>
  <c r="F87" i="38"/>
  <c r="D120" i="30" l="1"/>
  <c r="E120" i="30"/>
  <c r="D121" i="30"/>
  <c r="E121" i="30"/>
  <c r="D87" i="5"/>
  <c r="E87" i="5"/>
  <c r="D120" i="47"/>
  <c r="F120" i="41"/>
  <c r="D120" i="41"/>
  <c r="F73" i="34" l="1"/>
  <c r="D73" i="34"/>
  <c r="F73" i="35"/>
  <c r="D73" i="35"/>
  <c r="H37" i="25" l="1"/>
  <c r="H36" i="25"/>
  <c r="H35" i="25"/>
  <c r="H34" i="25"/>
  <c r="H33" i="25"/>
  <c r="H32" i="25"/>
  <c r="H31" i="25"/>
  <c r="H30" i="25"/>
  <c r="H29" i="25"/>
  <c r="H28" i="25"/>
  <c r="H27" i="25"/>
  <c r="H26" i="25"/>
  <c r="H25" i="25"/>
  <c r="H24" i="25"/>
  <c r="H23" i="25"/>
  <c r="H22" i="25"/>
  <c r="D86" i="5" l="1"/>
  <c r="E86" i="5"/>
  <c r="D118" i="42" l="1"/>
  <c r="F119" i="47" l="1"/>
  <c r="D119" i="47"/>
  <c r="F119" i="41"/>
  <c r="D119" i="41"/>
  <c r="F84" i="38" l="1"/>
  <c r="F85" i="38"/>
  <c r="F68" i="38"/>
  <c r="D81" i="38"/>
  <c r="D82" i="38"/>
  <c r="D83" i="38"/>
  <c r="D84" i="38"/>
  <c r="D85" i="38"/>
  <c r="D26" i="28" l="1"/>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33" i="37"/>
  <c r="D33" i="34"/>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34" i="35"/>
  <c r="D35" i="35"/>
  <c r="D36" i="35"/>
  <c r="D37" i="35"/>
  <c r="D38" i="35"/>
  <c r="D39" i="35"/>
  <c r="D40" i="35"/>
  <c r="D33" i="35"/>
  <c r="D34" i="34" l="1"/>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F34" i="34"/>
  <c r="F35" i="34"/>
  <c r="F36" i="34"/>
  <c r="F37" i="34"/>
  <c r="F38" i="34"/>
  <c r="F39" i="34"/>
  <c r="F40" i="34"/>
  <c r="F41" i="34"/>
  <c r="F42" i="34"/>
  <c r="F43" i="34"/>
  <c r="F44" i="34"/>
  <c r="F45" i="34"/>
  <c r="F46" i="34"/>
  <c r="F47" i="34"/>
  <c r="F48" i="34"/>
  <c r="F49" i="34"/>
  <c r="F50" i="34"/>
  <c r="F51" i="34"/>
  <c r="F52" i="34"/>
  <c r="F53" i="34"/>
  <c r="F54" i="34"/>
  <c r="F55" i="34"/>
  <c r="F56" i="34"/>
  <c r="F57" i="34"/>
  <c r="F58" i="34"/>
  <c r="F59" i="34"/>
  <c r="F60" i="34"/>
  <c r="F61" i="34"/>
  <c r="F62" i="34"/>
  <c r="F63" i="34"/>
  <c r="F64" i="34"/>
  <c r="F65" i="34"/>
  <c r="F66" i="34"/>
  <c r="F67" i="34"/>
  <c r="F68" i="34"/>
  <c r="F69" i="34"/>
  <c r="F70" i="34"/>
  <c r="F71" i="34"/>
  <c r="F72" i="34"/>
  <c r="F33" i="34"/>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33" i="37"/>
  <c r="F34" i="35"/>
  <c r="F35" i="35"/>
  <c r="F36" i="35"/>
  <c r="F37" i="35"/>
  <c r="F38" i="35"/>
  <c r="F39" i="35"/>
  <c r="F40" i="35"/>
  <c r="F41" i="35"/>
  <c r="F42" i="35"/>
  <c r="F43" i="35"/>
  <c r="F44" i="35"/>
  <c r="F45" i="35"/>
  <c r="F46" i="35"/>
  <c r="F47" i="35"/>
  <c r="F48" i="35"/>
  <c r="F49" i="35"/>
  <c r="F50" i="35"/>
  <c r="F51" i="35"/>
  <c r="F52" i="35"/>
  <c r="F53" i="35"/>
  <c r="F54" i="35"/>
  <c r="F55" i="35"/>
  <c r="F56" i="35"/>
  <c r="F57" i="35"/>
  <c r="F58" i="35"/>
  <c r="F59" i="35"/>
  <c r="F60" i="35"/>
  <c r="F61" i="35"/>
  <c r="F62" i="35"/>
  <c r="F63" i="35"/>
  <c r="F64" i="35"/>
  <c r="F65" i="35"/>
  <c r="F66" i="35"/>
  <c r="F67" i="35"/>
  <c r="F68" i="35"/>
  <c r="F69" i="35"/>
  <c r="F70" i="35"/>
  <c r="F71" i="35"/>
  <c r="F72" i="35"/>
  <c r="F33" i="35"/>
  <c r="F33" i="41" l="1"/>
  <c r="F34" i="41"/>
  <c r="F35" i="41"/>
  <c r="F36" i="41"/>
  <c r="F37" i="41"/>
  <c r="F38" i="41"/>
  <c r="F39" i="41"/>
  <c r="F40"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F82" i="41"/>
  <c r="F83" i="41"/>
  <c r="F84" i="41"/>
  <c r="F85" i="41"/>
  <c r="F86" i="41"/>
  <c r="F87" i="41"/>
  <c r="F88" i="41"/>
  <c r="F89" i="41"/>
  <c r="F90" i="41"/>
  <c r="F91" i="41"/>
  <c r="F92" i="41"/>
  <c r="F93" i="41"/>
  <c r="F94" i="41"/>
  <c r="F95" i="41"/>
  <c r="F96" i="41"/>
  <c r="F97" i="41"/>
  <c r="F98" i="41"/>
  <c r="F99" i="41"/>
  <c r="F100" i="41"/>
  <c r="F101" i="41"/>
  <c r="F102" i="41"/>
  <c r="F103" i="41"/>
  <c r="F104" i="41"/>
  <c r="F105" i="41"/>
  <c r="F106" i="41"/>
  <c r="F107" i="41"/>
  <c r="F108" i="41"/>
  <c r="F109" i="41"/>
  <c r="F110" i="41"/>
  <c r="F111" i="41"/>
  <c r="F112" i="41"/>
  <c r="F113" i="41"/>
  <c r="F114" i="41"/>
  <c r="F115" i="41"/>
  <c r="F116" i="41"/>
  <c r="F117" i="41"/>
  <c r="F118" i="41"/>
  <c r="D33" i="41"/>
  <c r="D34" i="41"/>
  <c r="D35" i="41"/>
  <c r="D36" i="41"/>
  <c r="D37" i="41"/>
  <c r="D38" i="41"/>
  <c r="D39" i="41"/>
  <c r="D40" i="41"/>
  <c r="D41" i="41"/>
  <c r="D42" i="41"/>
  <c r="D43" i="41"/>
  <c r="D44" i="41"/>
  <c r="D45" i="41"/>
  <c r="D46" i="41"/>
  <c r="D47" i="41"/>
  <c r="D48" i="41"/>
  <c r="D49" i="41"/>
  <c r="D50" i="41"/>
  <c r="D51" i="41"/>
  <c r="D52" i="41"/>
  <c r="D53" i="41"/>
  <c r="D54" i="41"/>
  <c r="D55" i="41"/>
  <c r="D56" i="41"/>
  <c r="D57" i="41"/>
  <c r="D58" i="41"/>
  <c r="D59" i="41"/>
  <c r="D60" i="41"/>
  <c r="D61" i="41"/>
  <c r="D62" i="41"/>
  <c r="D63" i="41"/>
  <c r="D64" i="41"/>
  <c r="D65" i="41"/>
  <c r="D66" i="41"/>
  <c r="D67" i="41"/>
  <c r="D68" i="41"/>
  <c r="D69" i="41"/>
  <c r="D70" i="41"/>
  <c r="D71" i="41"/>
  <c r="D72" i="41"/>
  <c r="D73" i="41"/>
  <c r="D74" i="41"/>
  <c r="D75" i="41"/>
  <c r="D76" i="41"/>
  <c r="D77" i="41"/>
  <c r="D78" i="41"/>
  <c r="D79" i="41"/>
  <c r="D80" i="41"/>
  <c r="D81" i="41"/>
  <c r="D82" i="41"/>
  <c r="D83" i="41"/>
  <c r="D84" i="41"/>
  <c r="D85" i="41"/>
  <c r="D86" i="41"/>
  <c r="D87" i="41"/>
  <c r="D88" i="41"/>
  <c r="D89" i="41"/>
  <c r="D90" i="41"/>
  <c r="D91" i="41"/>
  <c r="D92" i="41"/>
  <c r="D93" i="41"/>
  <c r="D94" i="41"/>
  <c r="D95" i="41"/>
  <c r="D96" i="41"/>
  <c r="D97" i="41"/>
  <c r="D98" i="41"/>
  <c r="D99" i="41"/>
  <c r="D100" i="41"/>
  <c r="D101" i="41"/>
  <c r="D102" i="41"/>
  <c r="D103" i="41"/>
  <c r="D104" i="41"/>
  <c r="D105" i="41"/>
  <c r="D106" i="41"/>
  <c r="D107" i="41"/>
  <c r="D108" i="41"/>
  <c r="D109" i="41"/>
  <c r="D110" i="41"/>
  <c r="D111" i="41"/>
  <c r="D112" i="41"/>
  <c r="D113" i="41"/>
  <c r="D114" i="41"/>
  <c r="D115" i="41"/>
  <c r="D116" i="41"/>
  <c r="D117" i="41"/>
  <c r="D118" i="41"/>
  <c r="F33" i="47"/>
  <c r="F34" i="47"/>
  <c r="F35" i="47"/>
  <c r="F36" i="47"/>
  <c r="F37" i="47"/>
  <c r="F38" i="47"/>
  <c r="F39" i="47"/>
  <c r="F40" i="47"/>
  <c r="F41" i="47"/>
  <c r="F42" i="47"/>
  <c r="F43" i="47"/>
  <c r="F44" i="47"/>
  <c r="F45" i="47"/>
  <c r="F46" i="47"/>
  <c r="F47" i="47"/>
  <c r="F48" i="47"/>
  <c r="F49" i="47"/>
  <c r="F50" i="47"/>
  <c r="F51" i="47"/>
  <c r="F52" i="47"/>
  <c r="F53" i="47"/>
  <c r="F54" i="47"/>
  <c r="F55" i="47"/>
  <c r="F56" i="47"/>
  <c r="F57" i="47"/>
  <c r="F58" i="47"/>
  <c r="F59" i="47"/>
  <c r="F60" i="47"/>
  <c r="F61" i="47"/>
  <c r="F62" i="47"/>
  <c r="F63" i="47"/>
  <c r="F64" i="47"/>
  <c r="F65" i="47"/>
  <c r="F66" i="47"/>
  <c r="F67" i="47"/>
  <c r="F68" i="47"/>
  <c r="F69" i="47"/>
  <c r="F70" i="47"/>
  <c r="F71" i="47"/>
  <c r="F72" i="47"/>
  <c r="F73" i="47"/>
  <c r="F74" i="47"/>
  <c r="F75" i="47"/>
  <c r="F76" i="47"/>
  <c r="F77" i="47"/>
  <c r="F78" i="47"/>
  <c r="F79" i="47"/>
  <c r="F80" i="47"/>
  <c r="F81" i="47"/>
  <c r="F82" i="47"/>
  <c r="F83" i="47"/>
  <c r="F84" i="47"/>
  <c r="F85" i="47"/>
  <c r="F86" i="47"/>
  <c r="F87" i="47"/>
  <c r="F88" i="47"/>
  <c r="F89" i="47"/>
  <c r="F90" i="47"/>
  <c r="F91" i="47"/>
  <c r="F92" i="47"/>
  <c r="F93" i="47"/>
  <c r="F94" i="47"/>
  <c r="F95" i="47"/>
  <c r="F96" i="47"/>
  <c r="F97" i="47"/>
  <c r="F98" i="47"/>
  <c r="F99" i="47"/>
  <c r="F100" i="47"/>
  <c r="F101" i="47"/>
  <c r="F102" i="47"/>
  <c r="F103" i="47"/>
  <c r="F104" i="47"/>
  <c r="F105" i="47"/>
  <c r="F106" i="47"/>
  <c r="F107" i="47"/>
  <c r="F108" i="47"/>
  <c r="F109" i="47"/>
  <c r="F110" i="47"/>
  <c r="F111" i="47"/>
  <c r="F112" i="47"/>
  <c r="F113" i="47"/>
  <c r="F114" i="47"/>
  <c r="F115" i="47"/>
  <c r="F116" i="47"/>
  <c r="F117" i="47"/>
  <c r="F118" i="47"/>
  <c r="D33" i="47"/>
  <c r="D34" i="47"/>
  <c r="D35" i="47"/>
  <c r="D36" i="47"/>
  <c r="D37" i="47"/>
  <c r="D38" i="47"/>
  <c r="D39" i="47"/>
  <c r="D40" i="47"/>
  <c r="D41" i="47"/>
  <c r="D42" i="47"/>
  <c r="D43" i="47"/>
  <c r="D44" i="47"/>
  <c r="D45" i="47"/>
  <c r="D46" i="47"/>
  <c r="D47" i="47"/>
  <c r="D48" i="47"/>
  <c r="D49" i="47"/>
  <c r="D50" i="47"/>
  <c r="D51" i="47"/>
  <c r="D52" i="47"/>
  <c r="D53" i="47"/>
  <c r="D54" i="47"/>
  <c r="D55" i="47"/>
  <c r="D56" i="47"/>
  <c r="D57" i="47"/>
  <c r="D58" i="47"/>
  <c r="D59" i="47"/>
  <c r="D60" i="47"/>
  <c r="D61" i="47"/>
  <c r="D62" i="47"/>
  <c r="D63" i="47"/>
  <c r="D64" i="47"/>
  <c r="D65" i="47"/>
  <c r="D66" i="47"/>
  <c r="D67" i="47"/>
  <c r="D68" i="47"/>
  <c r="D69"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96" i="47"/>
  <c r="D97" i="47"/>
  <c r="D98" i="47"/>
  <c r="D99" i="47"/>
  <c r="D100" i="47"/>
  <c r="D101" i="47"/>
  <c r="D102" i="47"/>
  <c r="D103" i="47"/>
  <c r="D104" i="47"/>
  <c r="D105" i="47"/>
  <c r="D106" i="47"/>
  <c r="D107" i="47"/>
  <c r="D108" i="47"/>
  <c r="D109" i="47"/>
  <c r="D110" i="47"/>
  <c r="D111" i="47"/>
  <c r="D112" i="47"/>
  <c r="D113" i="47"/>
  <c r="D114" i="47"/>
  <c r="D115" i="47"/>
  <c r="D116" i="47"/>
  <c r="D117" i="47"/>
  <c r="D118" i="47"/>
  <c r="F33" i="42"/>
  <c r="F34" i="42"/>
  <c r="F35" i="42"/>
  <c r="F36" i="42"/>
  <c r="F37" i="42"/>
  <c r="F38" i="42"/>
  <c r="F39" i="42"/>
  <c r="F40" i="42"/>
  <c r="F41" i="42"/>
  <c r="F42" i="42"/>
  <c r="F43" i="42"/>
  <c r="F44" i="42"/>
  <c r="F45" i="42"/>
  <c r="F46" i="42"/>
  <c r="F47" i="42"/>
  <c r="F48" i="42"/>
  <c r="F49" i="42"/>
  <c r="F50" i="42"/>
  <c r="F51" i="42"/>
  <c r="F52" i="42"/>
  <c r="F53" i="42"/>
  <c r="F54" i="42"/>
  <c r="F55" i="42"/>
  <c r="F56" i="42"/>
  <c r="F57" i="42"/>
  <c r="F58" i="42"/>
  <c r="F59" i="42"/>
  <c r="F60" i="42"/>
  <c r="F61" i="42"/>
  <c r="F62" i="42"/>
  <c r="F63" i="42"/>
  <c r="F64" i="42"/>
  <c r="F65" i="42"/>
  <c r="F66" i="42"/>
  <c r="F67" i="42"/>
  <c r="F68" i="42"/>
  <c r="F69" i="42"/>
  <c r="F70" i="42"/>
  <c r="F71" i="42"/>
  <c r="F72" i="42"/>
  <c r="F73" i="42"/>
  <c r="F74" i="42"/>
  <c r="F75" i="42"/>
  <c r="F76" i="42"/>
  <c r="F77" i="42"/>
  <c r="F78" i="42"/>
  <c r="F79" i="42"/>
  <c r="F80" i="42"/>
  <c r="F81" i="42"/>
  <c r="F82" i="42"/>
  <c r="F83" i="42"/>
  <c r="F84" i="42"/>
  <c r="F85" i="42"/>
  <c r="F86" i="42"/>
  <c r="F87" i="42"/>
  <c r="F88" i="42"/>
  <c r="F89" i="42"/>
  <c r="F90" i="42"/>
  <c r="F91" i="42"/>
  <c r="F92" i="42"/>
  <c r="F93" i="42"/>
  <c r="F94" i="42"/>
  <c r="F95" i="42"/>
  <c r="F96" i="42"/>
  <c r="F97" i="42"/>
  <c r="F98" i="42"/>
  <c r="F99" i="42"/>
  <c r="F100" i="42"/>
  <c r="F101" i="42"/>
  <c r="F102" i="42"/>
  <c r="F103" i="42"/>
  <c r="F104" i="42"/>
  <c r="F105" i="42"/>
  <c r="F106" i="42"/>
  <c r="F107" i="42"/>
  <c r="F108" i="42"/>
  <c r="F109" i="42"/>
  <c r="F110" i="42"/>
  <c r="F111" i="42"/>
  <c r="F112" i="42"/>
  <c r="F113" i="42"/>
  <c r="F114" i="42"/>
  <c r="F115" i="42"/>
  <c r="F116" i="42"/>
  <c r="F117" i="42"/>
  <c r="F118"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103" i="42"/>
  <c r="D104" i="42"/>
  <c r="D105" i="42"/>
  <c r="D106" i="42"/>
  <c r="D107" i="42"/>
  <c r="D108" i="42"/>
  <c r="D109" i="42"/>
  <c r="D110" i="42"/>
  <c r="D111" i="42"/>
  <c r="D112" i="42"/>
  <c r="D113" i="42"/>
  <c r="D114" i="42"/>
  <c r="D115" i="42"/>
  <c r="D116" i="42"/>
  <c r="D117" i="42"/>
  <c r="D22" i="9" l="1"/>
  <c r="D23" i="9"/>
  <c r="D24" i="9"/>
  <c r="D25" i="9"/>
  <c r="D26" i="9"/>
  <c r="D27" i="9"/>
  <c r="E28" i="9" s="1"/>
  <c r="D60" i="46"/>
  <c r="E59" i="46"/>
  <c r="D59" i="46"/>
  <c r="E58" i="46"/>
  <c r="D58" i="46"/>
  <c r="E57" i="46"/>
  <c r="D57" i="46"/>
  <c r="E56" i="46"/>
  <c r="D56" i="46"/>
  <c r="D55" i="46"/>
  <c r="E54" i="46"/>
  <c r="D54" i="46"/>
  <c r="E53" i="46"/>
  <c r="D53" i="46"/>
  <c r="E52" i="46"/>
  <c r="D52" i="46"/>
  <c r="E51" i="46"/>
  <c r="D51" i="46"/>
  <c r="D50" i="46"/>
  <c r="E49" i="46"/>
  <c r="D49" i="46"/>
  <c r="E48" i="46"/>
  <c r="D48" i="46"/>
  <c r="E47" i="46"/>
  <c r="D47" i="46"/>
  <c r="E46" i="46"/>
  <c r="D46" i="46"/>
  <c r="D45" i="46"/>
  <c r="E44" i="46"/>
  <c r="D44" i="46"/>
  <c r="E43" i="46"/>
  <c r="D43" i="46"/>
  <c r="E42" i="46"/>
  <c r="D42" i="46"/>
  <c r="E41" i="46"/>
  <c r="D41" i="46"/>
  <c r="D40" i="46"/>
  <c r="E39" i="46"/>
  <c r="D39" i="46"/>
  <c r="E38" i="46"/>
  <c r="D38" i="46"/>
  <c r="E37" i="46"/>
  <c r="D37" i="46"/>
  <c r="E36" i="46"/>
  <c r="D36" i="46"/>
  <c r="D35" i="46"/>
  <c r="E34" i="46"/>
  <c r="D34" i="46"/>
  <c r="E33" i="46"/>
  <c r="D33" i="46"/>
  <c r="E32" i="46"/>
  <c r="D32" i="46"/>
  <c r="E31" i="46"/>
  <c r="D31" i="46"/>
  <c r="D30" i="46"/>
  <c r="E29" i="46"/>
  <c r="D29" i="46"/>
  <c r="E28" i="46"/>
  <c r="D28" i="46"/>
  <c r="E27" i="46"/>
  <c r="D27" i="46"/>
  <c r="E26" i="46"/>
  <c r="D26" i="46"/>
  <c r="E24" i="46"/>
  <c r="E23" i="46"/>
  <c r="E22" i="46"/>
  <c r="E26" i="9" l="1"/>
  <c r="E22" i="9"/>
  <c r="E27" i="9"/>
  <c r="E23" i="9"/>
  <c r="E25" i="9"/>
  <c r="E24" i="9"/>
  <c r="E59" i="10"/>
  <c r="E58" i="10"/>
  <c r="E57" i="10"/>
  <c r="E56" i="10"/>
  <c r="E54" i="10"/>
  <c r="E53" i="10"/>
  <c r="E52" i="10"/>
  <c r="E51" i="10"/>
  <c r="E49" i="10"/>
  <c r="E48" i="10"/>
  <c r="E47" i="10"/>
  <c r="E46" i="10"/>
  <c r="E44" i="10"/>
  <c r="E43" i="10"/>
  <c r="E42" i="10"/>
  <c r="E41" i="10"/>
  <c r="E39" i="10"/>
  <c r="E38" i="10"/>
  <c r="E37" i="10"/>
  <c r="E36" i="10"/>
  <c r="E34" i="10"/>
  <c r="E33" i="10"/>
  <c r="E32" i="10"/>
  <c r="E31" i="10"/>
  <c r="E29" i="10"/>
  <c r="E28" i="10"/>
  <c r="E27" i="10"/>
  <c r="E26"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D85" i="5" l="1"/>
  <c r="E85" i="5"/>
  <c r="E84" i="5"/>
  <c r="D84" i="5"/>
  <c r="D33" i="42" l="1"/>
  <c r="F64" i="38" l="1"/>
  <c r="F58" i="38"/>
  <c r="F57" i="38"/>
  <c r="F56" i="38"/>
  <c r="F55" i="38"/>
  <c r="F54" i="38"/>
  <c r="F53" i="38"/>
  <c r="F52" i="38"/>
  <c r="F51" i="38"/>
  <c r="F50" i="38"/>
  <c r="F49" i="38"/>
  <c r="F48" i="38"/>
  <c r="F47" i="38"/>
  <c r="F46" i="38"/>
  <c r="F45" i="38"/>
  <c r="D37" i="38"/>
  <c r="F40" i="38"/>
  <c r="F39" i="38"/>
  <c r="D65" i="38"/>
  <c r="D117" i="30" l="1"/>
  <c r="E117" i="30"/>
  <c r="D118" i="30"/>
  <c r="E118" i="30"/>
  <c r="D119" i="30"/>
  <c r="E119" i="30"/>
  <c r="D115" i="30"/>
  <c r="E115" i="30"/>
  <c r="D116" i="30"/>
  <c r="E116" i="30"/>
  <c r="D83" i="5" l="1"/>
  <c r="E83" i="5"/>
  <c r="D79" i="5"/>
  <c r="E79" i="5"/>
  <c r="D80" i="5"/>
  <c r="E80" i="5"/>
  <c r="D81" i="5"/>
  <c r="E81" i="5"/>
  <c r="D82" i="5"/>
  <c r="E82" i="5"/>
  <c r="F59" i="38" l="1"/>
  <c r="F60" i="38"/>
  <c r="F61" i="38"/>
  <c r="F62" i="38"/>
  <c r="F63" i="38"/>
  <c r="F65" i="38"/>
  <c r="F66" i="38"/>
  <c r="F67" i="38"/>
  <c r="F41" i="38"/>
  <c r="F42" i="38"/>
  <c r="F43" i="38"/>
  <c r="F44" i="38"/>
  <c r="D22" i="38"/>
  <c r="D23" i="38"/>
  <c r="D24" i="38"/>
  <c r="D25" i="38"/>
  <c r="D26" i="38"/>
  <c r="D27" i="38"/>
  <c r="D28" i="38"/>
  <c r="D29" i="38"/>
  <c r="D30" i="38"/>
  <c r="D31" i="38"/>
  <c r="D32" i="38"/>
  <c r="D33" i="38"/>
  <c r="D34" i="38"/>
  <c r="D35" i="38"/>
  <c r="D36"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6" i="38"/>
  <c r="D67" i="38"/>
  <c r="D68" i="38"/>
  <c r="E114" i="30" l="1"/>
  <c r="D114" i="30"/>
  <c r="E113" i="30"/>
  <c r="D113" i="30"/>
  <c r="E112" i="30"/>
  <c r="D112" i="30"/>
  <c r="E111" i="30"/>
  <c r="D111" i="30"/>
  <c r="E110" i="30"/>
  <c r="D110" i="30"/>
  <c r="E109" i="30"/>
  <c r="D109" i="30"/>
  <c r="E108" i="30"/>
  <c r="D108" i="30"/>
  <c r="E107" i="30"/>
  <c r="D107" i="30"/>
  <c r="E106" i="30"/>
  <c r="D106" i="30"/>
  <c r="E105" i="30"/>
  <c r="D105" i="30"/>
  <c r="E104" i="30"/>
  <c r="D104" i="30"/>
  <c r="E103" i="30"/>
  <c r="D103" i="30"/>
  <c r="E102" i="30"/>
  <c r="D102" i="30"/>
  <c r="E101" i="30"/>
  <c r="D101" i="30"/>
  <c r="E100" i="30"/>
  <c r="D100" i="30"/>
  <c r="E99" i="30"/>
  <c r="D99" i="30"/>
  <c r="E98" i="30"/>
  <c r="D98" i="30"/>
  <c r="E97" i="30"/>
  <c r="D97" i="30"/>
  <c r="E96" i="30"/>
  <c r="D96" i="30"/>
  <c r="E95" i="30"/>
  <c r="D95" i="30"/>
  <c r="E94" i="30"/>
  <c r="D94" i="30"/>
  <c r="E93" i="30"/>
  <c r="D93" i="30"/>
  <c r="D22" i="5" l="1"/>
  <c r="D23" i="5"/>
  <c r="D24" i="5"/>
  <c r="D25" i="5"/>
  <c r="D26" i="5"/>
  <c r="D27" i="5"/>
  <c r="D28" i="5"/>
  <c r="D29" i="5"/>
  <c r="D30" i="5"/>
  <c r="D31" i="5"/>
  <c r="D32" i="5"/>
  <c r="D33" i="5"/>
  <c r="E33" i="5"/>
  <c r="D34" i="5"/>
  <c r="E34" i="5"/>
  <c r="D35" i="5"/>
  <c r="E35" i="5"/>
  <c r="D36" i="5"/>
  <c r="E36" i="5"/>
  <c r="D37" i="5"/>
  <c r="E37" i="5"/>
  <c r="D38" i="5"/>
  <c r="E38" i="5"/>
  <c r="D39" i="5"/>
  <c r="E39" i="5"/>
  <c r="D40" i="5"/>
  <c r="E40" i="5"/>
  <c r="D41" i="5"/>
  <c r="E41" i="5"/>
  <c r="D42" i="5"/>
  <c r="E42" i="5"/>
  <c r="D43" i="5"/>
  <c r="E43" i="5"/>
  <c r="D44" i="5"/>
  <c r="E44" i="5"/>
  <c r="D45" i="5"/>
  <c r="E45" i="5"/>
  <c r="D46" i="5"/>
  <c r="E46" i="5"/>
  <c r="D47" i="5"/>
  <c r="E47" i="5"/>
  <c r="D48" i="5"/>
  <c r="E48" i="5"/>
  <c r="D49" i="5"/>
  <c r="E49" i="5"/>
  <c r="D50" i="5"/>
  <c r="E50" i="5"/>
  <c r="D51" i="5"/>
  <c r="E51" i="5"/>
  <c r="D52" i="5"/>
  <c r="E52" i="5"/>
  <c r="D53" i="5"/>
  <c r="E53" i="5"/>
  <c r="D54" i="5"/>
  <c r="E54" i="5"/>
  <c r="D55" i="5"/>
  <c r="E55" i="5"/>
  <c r="D56" i="5"/>
  <c r="E56" i="5"/>
  <c r="D57" i="5"/>
  <c r="E57" i="5"/>
  <c r="D58" i="5"/>
  <c r="E58" i="5"/>
  <c r="D59" i="5"/>
  <c r="E59" i="5"/>
  <c r="D60" i="5"/>
  <c r="E60" i="5"/>
  <c r="D61" i="5"/>
  <c r="E61" i="5"/>
  <c r="D62" i="5"/>
  <c r="E62" i="5"/>
  <c r="D63" i="5"/>
  <c r="E63" i="5"/>
  <c r="D64" i="5"/>
  <c r="E64" i="5"/>
  <c r="D65" i="5"/>
  <c r="E65" i="5"/>
  <c r="D66" i="5"/>
  <c r="E66" i="5"/>
  <c r="D67" i="5"/>
  <c r="E67" i="5"/>
  <c r="D68" i="5"/>
  <c r="E68" i="5"/>
  <c r="D69" i="5"/>
  <c r="E69" i="5"/>
  <c r="D70" i="5"/>
  <c r="E70" i="5"/>
  <c r="D71" i="5"/>
  <c r="E71" i="5"/>
  <c r="D72" i="5"/>
  <c r="E72" i="5"/>
  <c r="D73" i="5"/>
  <c r="E73" i="5"/>
  <c r="D74" i="5"/>
  <c r="E74" i="5"/>
  <c r="D75" i="5"/>
  <c r="E75" i="5"/>
  <c r="D76" i="5"/>
  <c r="E76" i="5"/>
  <c r="D77" i="5"/>
  <c r="D78" i="5"/>
  <c r="E78" i="5"/>
</calcChain>
</file>

<file path=xl/sharedStrings.xml><?xml version="1.0" encoding="utf-8"?>
<sst xmlns="http://schemas.openxmlformats.org/spreadsheetml/2006/main" count="2092" uniqueCount="302">
  <si>
    <t>Indicadores / Variables</t>
  </si>
  <si>
    <t>Seguridad Alimentaria y Ruralidad</t>
  </si>
  <si>
    <t>Competitividad</t>
  </si>
  <si>
    <t>Industria</t>
  </si>
  <si>
    <t>Comercio exterior</t>
  </si>
  <si>
    <t>Construcción</t>
  </si>
  <si>
    <t>Unidad de medida</t>
  </si>
  <si>
    <t xml:space="preserve">Toneladas </t>
  </si>
  <si>
    <t>Total abastecimiento de Bogotá</t>
  </si>
  <si>
    <t>Porcentaje (%)</t>
  </si>
  <si>
    <t>N.A</t>
  </si>
  <si>
    <t>Dinámica económica</t>
  </si>
  <si>
    <t>Total unidades productivas</t>
  </si>
  <si>
    <t>Tasa %</t>
  </si>
  <si>
    <t>Variación anual</t>
  </si>
  <si>
    <t>Variación mensual</t>
  </si>
  <si>
    <t>1.</t>
  </si>
  <si>
    <t>Año</t>
  </si>
  <si>
    <t>Mes</t>
  </si>
  <si>
    <t>3.</t>
  </si>
  <si>
    <t>Variación trimestral</t>
  </si>
  <si>
    <t>Trimestre</t>
  </si>
  <si>
    <t>5.</t>
  </si>
  <si>
    <t>No</t>
  </si>
  <si>
    <t>Trim</t>
  </si>
  <si>
    <t>Unidad de medida: Toneladas</t>
  </si>
  <si>
    <t>Var anual</t>
  </si>
  <si>
    <t>mes</t>
  </si>
  <si>
    <t>Tasa de ocupación hotelera</t>
  </si>
  <si>
    <t>Producción real</t>
  </si>
  <si>
    <t>Periodicidad: Mensual</t>
  </si>
  <si>
    <t>Cobertura: Mundial</t>
  </si>
  <si>
    <t>Temática: Alimentos - Seguridad alimentaria - Precios</t>
  </si>
  <si>
    <t>Periodicidad: Trimestral</t>
  </si>
  <si>
    <t>Cobertura: Bogotá</t>
  </si>
  <si>
    <t>Unidad de medida: Número de personas</t>
  </si>
  <si>
    <t xml:space="preserve">Unidad de medida: Índices de volumen </t>
  </si>
  <si>
    <t>Fuente: DIAN</t>
  </si>
  <si>
    <t>Unidad de medida: Dolares CIF</t>
  </si>
  <si>
    <t>Unidad de medida: Dolares FOB</t>
  </si>
  <si>
    <t>Unidad de medida: M2</t>
  </si>
  <si>
    <t>Fuente: DANE - IPC</t>
  </si>
  <si>
    <t xml:space="preserve">Temática: Construcción </t>
  </si>
  <si>
    <t>Unidad de medida: Proporción de personas</t>
  </si>
  <si>
    <t>Periodicidad: Trimestre - móvil</t>
  </si>
  <si>
    <t>Temática: Mercado laboral</t>
  </si>
  <si>
    <t>Temática: Industria</t>
  </si>
  <si>
    <t>Temática: Comercio exterior</t>
  </si>
  <si>
    <t>Unidad de medida: unidades de vivienda</t>
  </si>
  <si>
    <t>Ene-Mar</t>
  </si>
  <si>
    <t>Feb-Abr</t>
  </si>
  <si>
    <t>Mar-May</t>
  </si>
  <si>
    <t>Abr-Jun</t>
  </si>
  <si>
    <t>May-Jul</t>
  </si>
  <si>
    <t>Jun-Ago</t>
  </si>
  <si>
    <t>Jul-Sep</t>
  </si>
  <si>
    <t>Ago-Oct</t>
  </si>
  <si>
    <t>Sep-Nov</t>
  </si>
  <si>
    <t>Oct-Dic</t>
  </si>
  <si>
    <t>Nov-Ene</t>
  </si>
  <si>
    <t>Dic-Feb</t>
  </si>
  <si>
    <t>Temática</t>
  </si>
  <si>
    <t>Consumo y precios</t>
  </si>
  <si>
    <t>Trabajo decente y digno</t>
  </si>
  <si>
    <t>Nuevos empleos</t>
  </si>
  <si>
    <t xml:space="preserve">Tasa de ocupación hotelera </t>
  </si>
  <si>
    <t>2.</t>
  </si>
  <si>
    <t>4.</t>
  </si>
  <si>
    <t>Empresas credas, liquidadas y balance</t>
  </si>
  <si>
    <t>Balance</t>
  </si>
  <si>
    <t>Unidad de medida: Número de empresas</t>
  </si>
  <si>
    <t>Temática: Emprendimiento y microfinanzas</t>
  </si>
  <si>
    <t>Descripción: Este indicador hace seguimiento mensual al desempeño de las empresas en la ciudad. No incluye los establecimientos de comercio.</t>
  </si>
  <si>
    <t>Emprendimiento y microfinanzas</t>
  </si>
  <si>
    <t>Millones de dólares FOB</t>
  </si>
  <si>
    <t>Millones de dólares CIF</t>
  </si>
  <si>
    <t>9.</t>
  </si>
  <si>
    <t>Variación año corrido</t>
  </si>
  <si>
    <t>18.</t>
  </si>
  <si>
    <t>17.</t>
  </si>
  <si>
    <t>trimestre móvil</t>
  </si>
  <si>
    <t>Tasa de desocupación</t>
  </si>
  <si>
    <t>Tasa de Desocupación Bogotá</t>
  </si>
  <si>
    <t>Tasa de Informalidad DANE Bogotá</t>
  </si>
  <si>
    <t>12.</t>
  </si>
  <si>
    <t>11.</t>
  </si>
  <si>
    <t>Personas</t>
  </si>
  <si>
    <t>13.</t>
  </si>
  <si>
    <t>14.</t>
  </si>
  <si>
    <t>15.</t>
  </si>
  <si>
    <t xml:space="preserve">Bogotá </t>
  </si>
  <si>
    <t>16.</t>
  </si>
  <si>
    <t>El número de nuevos empleos es la relación entre los ocupados del trimestre móvil analizado, frente al mismo trimestre móvil del año inmediatamente anterior. Este indicador permite hacer seguimiento a la creación de empleo en la ciudad.</t>
  </si>
  <si>
    <t>ACTUALIZADO</t>
  </si>
  <si>
    <t>Período de Referencia</t>
  </si>
  <si>
    <t>Colombia</t>
  </si>
  <si>
    <t>PIB a precios constantes base 2015 (desestacionalizadas)</t>
  </si>
  <si>
    <t>Miles de millones de pesos</t>
  </si>
  <si>
    <t>N.A.</t>
  </si>
  <si>
    <t>Total Empresas Activas</t>
  </si>
  <si>
    <t>Ventas reales</t>
  </si>
  <si>
    <t>Variación año corrido (%)</t>
  </si>
  <si>
    <t>Valor de las exportaciones año corrido</t>
  </si>
  <si>
    <t>Valor de las importaciones año corrido</t>
  </si>
  <si>
    <t xml:space="preserve">Tasa de Desocupación </t>
  </si>
  <si>
    <t xml:space="preserve">Área total aprobada para edificaciones </t>
  </si>
  <si>
    <t>Área total aprobada para vivienda</t>
  </si>
  <si>
    <t>PIB per cápita</t>
  </si>
  <si>
    <t xml:space="preserve">Indice de competitividad </t>
  </si>
  <si>
    <t>Ranking</t>
  </si>
  <si>
    <t>Tasa de ocupación</t>
  </si>
  <si>
    <t>Inversión Extranjera Directa</t>
  </si>
  <si>
    <t>total</t>
  </si>
  <si>
    <t xml:space="preserve">Unidad de medida: Miles de millones de pesos </t>
  </si>
  <si>
    <t>PIB per Cápita en pesos</t>
  </si>
  <si>
    <t>Unidad de medida: pesos colombianos</t>
  </si>
  <si>
    <t>Periodicidad: Anual</t>
  </si>
  <si>
    <t>Variación % anual</t>
  </si>
  <si>
    <t>Pesos Colombianos</t>
  </si>
  <si>
    <t>Indice de precios de los alimentos FAO</t>
  </si>
  <si>
    <t>Indice de precios al consumidor IPC acumuluado</t>
  </si>
  <si>
    <t>19.</t>
  </si>
  <si>
    <t>20.</t>
  </si>
  <si>
    <t>21.</t>
  </si>
  <si>
    <t>22.</t>
  </si>
  <si>
    <t>23.</t>
  </si>
  <si>
    <t>Tasa de Informalidad DANE 23 ciudades</t>
  </si>
  <si>
    <t>Var. % anual</t>
  </si>
  <si>
    <t>Tasa de Informalidad DANE *</t>
  </si>
  <si>
    <t>Tasa de Ocupación Bogotá</t>
  </si>
  <si>
    <t>Tasa de Ocupación Colombia</t>
  </si>
  <si>
    <t>Tasa de Desocupación Colombia</t>
  </si>
  <si>
    <t>Ocupados Bogotá</t>
  </si>
  <si>
    <t>Nuevos empleos Bogotá</t>
  </si>
  <si>
    <t>Ocupados Colombia</t>
  </si>
  <si>
    <t>Nuevos empleos Colombia</t>
  </si>
  <si>
    <t>Área aprobada vivienda Colombia (302 municipios)</t>
  </si>
  <si>
    <t>Área aprobada vivienda Bogotá</t>
  </si>
  <si>
    <t>Total área aprobada vivienda</t>
  </si>
  <si>
    <t xml:space="preserve">Unidades de vivienda aprobadas  </t>
  </si>
  <si>
    <t>Unidades de vivienda Bogotá</t>
  </si>
  <si>
    <t>Unidades de vivienda Colombia (302 municipios)</t>
  </si>
  <si>
    <t>Área aprobada edificaciones Bogotá</t>
  </si>
  <si>
    <t>Área aprobada edificaciones Colombia (302 municipios)</t>
  </si>
  <si>
    <t>Total área aprobada edificaciones</t>
  </si>
  <si>
    <t xml:space="preserve">Metros cuadrados </t>
  </si>
  <si>
    <t xml:space="preserve">Unidades </t>
  </si>
  <si>
    <t>1°</t>
  </si>
  <si>
    <t>Puntaje</t>
  </si>
  <si>
    <t>Fuente: Universidad del Rosario - Consejo Privado de Competitividad</t>
  </si>
  <si>
    <t>Ranking general</t>
  </si>
  <si>
    <t xml:space="preserve">Pilar 1 </t>
  </si>
  <si>
    <t xml:space="preserve"> Puntuación</t>
  </si>
  <si>
    <t>Instituciones</t>
  </si>
  <si>
    <t xml:space="preserve">Pilar 2 </t>
  </si>
  <si>
    <t>Infraestructura y equipamiento</t>
  </si>
  <si>
    <t>Educación básica y media</t>
  </si>
  <si>
    <t>8°</t>
  </si>
  <si>
    <t>Pilar 5</t>
  </si>
  <si>
    <t>Salud</t>
  </si>
  <si>
    <t>3°</t>
  </si>
  <si>
    <t>Sostenibilidad ambiental</t>
  </si>
  <si>
    <t>5°</t>
  </si>
  <si>
    <t>Pilar 7</t>
  </si>
  <si>
    <t>Pilar 6</t>
  </si>
  <si>
    <t>Pilar 8</t>
  </si>
  <si>
    <t>Sofisticación y diversificación</t>
  </si>
  <si>
    <t>Pilar 9</t>
  </si>
  <si>
    <t>Innovación y dinámica empresarial</t>
  </si>
  <si>
    <t>Pilar 10</t>
  </si>
  <si>
    <t>IED Colombia</t>
  </si>
  <si>
    <t>Unidad de medida: Millones de dólares</t>
  </si>
  <si>
    <t>Var % anual IED Colombia</t>
  </si>
  <si>
    <t>IED Bogotá</t>
  </si>
  <si>
    <t>Inversión Extranjera Directa - IED</t>
  </si>
  <si>
    <t>Fuente: Banco de la República e Invest in Bogotá</t>
  </si>
  <si>
    <t>Millones de dólares acumulados</t>
  </si>
  <si>
    <t>Temática: Competitividad</t>
  </si>
  <si>
    <t>Empresas Creadas año corrido</t>
  </si>
  <si>
    <t>Empresas Liquidadas año corrido</t>
  </si>
  <si>
    <t>PIB a precios corrientes (desestacionalizadas)</t>
  </si>
  <si>
    <t>El DANE a través de la Encuesta Mensual Manufacturera con Enfoque Territorial muestra el comportamiento de la industria manufacturera en sus principales variables de seguimiento: producción, ventas y personal ocupado. Estas estadísticas se muestran en terminos reales y nominales, para este caso se muestran las cifras en reales dado que dan cuenta de la evolución en volumen de la actividad. A partir de 2019 se empezó a publicar de forma mensual.</t>
  </si>
  <si>
    <t>* En el caso de la informalidad DANE el valor de Colombia corresponde a 23 ciudades capitales.</t>
  </si>
  <si>
    <t>Unidad de medida: porcentaje</t>
  </si>
  <si>
    <t>Fuente: Cotelco Bogotá y DANE</t>
  </si>
  <si>
    <t xml:space="preserve">Cotelco brinda información sobre el sector hotelero en el país con desagregación regional. Para la información nacional se utiliza la  Muestra Mensual de Hoteles del DANE. L a ocupación es el coeficiente de aprovechamiento de la capacidad instalada tomando como parámetro de oferta las habitaciones disponibles y como se demanda las habitaciones ocupadas.
</t>
  </si>
  <si>
    <t>2019</t>
  </si>
  <si>
    <t xml:space="preserve">Descripción: Este indicador hace seguimiento al volumen de alimentos total que llegan a las principales plazas de mercado de la ciudad de Bogotá. Esta estadística contempla el abastecimiento de las plazas: Corabastos, Las flores, Samper Mendoza y Paloquemao. </t>
  </si>
  <si>
    <t>Nuevos empleos anuales</t>
  </si>
  <si>
    <t>Este indicador realiza el seguimiento mensual del comportamiento de los metros cuadrados aprobados para construcción de todo tipo de edificaciones en Bogotá y el total de los 302 municipios determinados por el DANE.</t>
  </si>
  <si>
    <t>Este indicador realiza el seguimiento mensual del comportamiento de los metros cuadrados aprobados para construcción de viviendas en Bogotá y el total de los 302 municipios determinados por el DANE.</t>
  </si>
  <si>
    <t>Este indicador realiza el seguimiento mensual del comportamiento de las unidades de vivienda aprobadas para construcción en Bogotá y el total de los 302 municipios determinados por el DANE.</t>
  </si>
  <si>
    <t>Indice nominal</t>
  </si>
  <si>
    <t>Fuente</t>
  </si>
  <si>
    <t>Food and Agriculture Organization of the United Nations - FAO</t>
  </si>
  <si>
    <t>DANE - Cuentas Nacionales</t>
  </si>
  <si>
    <t>Cámara de Comercio de Bogotá -CCB</t>
  </si>
  <si>
    <t>DANE - EMMET</t>
  </si>
  <si>
    <t>DIAN</t>
  </si>
  <si>
    <t>DANE - GEIH</t>
  </si>
  <si>
    <t>DANE - ELIC</t>
  </si>
  <si>
    <t>Cobertura: Bogotá y Colombia</t>
  </si>
  <si>
    <t>Temática: Dinámica económica</t>
  </si>
  <si>
    <t>Unidad de medida: Miles de millones de pesos - precios constantes base 2015</t>
  </si>
  <si>
    <t>PIB Bogotá</t>
  </si>
  <si>
    <t>PIB Colombia</t>
  </si>
  <si>
    <t>PIB a precios constantes base 2015 (Desestacionalizado)</t>
  </si>
  <si>
    <t xml:space="preserve">Fuente: DANE Cuentas nacionales - PIB Bogotá </t>
  </si>
  <si>
    <t>Descripción: El PIB trimestral de Bogotá es la estadística coyuntural que hace seguimiento a la evolución de la economía de la ciudad (crecimiento económico) con una periodicidad trimestral. Esta información se presenta a precios constantes con año base 2015, con series corregidas de efectos estacionales y de calendario.</t>
  </si>
  <si>
    <t>PIB a precios corrientes (Desestacionalizado)</t>
  </si>
  <si>
    <t xml:space="preserve">Descripción: El PIB trimestral de Bogotá es la estadística coyuntural que hace seguimiento a la evolución de la economía de la ciudad con una periodicidad trimestral. Esta información se presenta a precios corrientes, con series corregidas de efectos estacionales y de calendario. </t>
  </si>
  <si>
    <t>PIB per cápita (Desestacionalizado)</t>
  </si>
  <si>
    <t>Población proyección Censo 2018</t>
  </si>
  <si>
    <t>PIB Bogotá miles de millones</t>
  </si>
  <si>
    <t>PIB Colombia miles de millones</t>
  </si>
  <si>
    <t>Descripción: El PIB pércapita es un indicador de desarrollo de la sociedad, Su medición consiste en dividir el PIB a precios corrientes en la cantidad de habitantes del territorio.</t>
  </si>
  <si>
    <t>Fuente: DANE Mercado laboral - GEIH</t>
  </si>
  <si>
    <t xml:space="preserve">La tasa de desocupados es la relación entre los desocupados y la población económicamente activa PEA. Este indicador muestra la proporcion de personas que en la semana de referencia se encontraban sin empleo, en busca de empleo y disponibles para empezar a laborar. </t>
  </si>
  <si>
    <t>La tasa de Ocupación es la relación porcentual de la población ocupada y la población en edad de trabajar PET. Este indicador muestra la proporcion de personas que en la semana de referencia se encontraban trabajando por lo menos una hora remunerad o no.</t>
  </si>
  <si>
    <t>Tasa de informalidad DANE</t>
  </si>
  <si>
    <t xml:space="preserve">La tasa de informalidad DANE es la relación porcentual de la población ocupada en el sector informal y el número de personas que integran la población ocupada. Se considera informal a la persona que cumpla con uno de estos criterios: 1. Empleados particulares y obreros que laboran en establecimientos que ocupen hasta cinco personas en todas sus agencias, incluyendo al patrono y/o socio. 2.Trabajadores familiares sin remuneración. 3. Trabajadores sin remuneración en empresas o negocios de otros hogares. 4. Empleados domésticos. 5. Jornaleros o peones. 6. Trabajadores cuenta propia que laboran en establecimientos hasta cinco
personas, excepto los independientes profesionales. 7. Patrones o empleadores en empresas de cinco trabajadores o menos. 8. Se excluyen los obreros o empleados del gobierno. </t>
  </si>
  <si>
    <t>Fuente: DANE Construcción - ELIC</t>
  </si>
  <si>
    <t>Ene</t>
  </si>
  <si>
    <t>Feb</t>
  </si>
  <si>
    <t>Mar</t>
  </si>
  <si>
    <t>Abr</t>
  </si>
  <si>
    <t>May</t>
  </si>
  <si>
    <t>Jun</t>
  </si>
  <si>
    <t>Jul</t>
  </si>
  <si>
    <t>Ago</t>
  </si>
  <si>
    <t>Sep</t>
  </si>
  <si>
    <t>Oct</t>
  </si>
  <si>
    <t>Nov</t>
  </si>
  <si>
    <t>Dic</t>
  </si>
  <si>
    <t>Unidades de vivienda a construir</t>
  </si>
  <si>
    <t>Valor total exportaciones</t>
  </si>
  <si>
    <t>Valor Exportaciones Bogotá</t>
  </si>
  <si>
    <t>Valor Exportaciones Colombia</t>
  </si>
  <si>
    <t>Valor acumaulado año Bogotá</t>
  </si>
  <si>
    <t>Valor acumaulado año Colombia</t>
  </si>
  <si>
    <t xml:space="preserve">A partir de los registros de la DIAN se obtiene las principales estadísticas del comercio exterior del país y de las regiones que lo componen, como es el caso de Bogotá. Este indicador presenta el comportamiento de las exportaciones medidas en Dolares FOB con una frecuencia mensual para Bogotá y Colombia. </t>
  </si>
  <si>
    <t>Valor total importaciones</t>
  </si>
  <si>
    <t>Valor Importaciones Bogotá</t>
  </si>
  <si>
    <t>Valor Importaciones Colombia</t>
  </si>
  <si>
    <t xml:space="preserve">A partir de los registros de la DIAN se obtiene las principales estadísticas del comercio exterior del país y de las regiones que lo componen, como es el caso de Bogotá. Este indicador presenta el comportamiento de las importaciones medidos en Dolares CIF de frecuencia mensual para Bogotá y Colombia. </t>
  </si>
  <si>
    <t xml:space="preserve">Unidad de medida: Porcentaje </t>
  </si>
  <si>
    <t>Índice de precios al consumidor - IPC</t>
  </si>
  <si>
    <t>Temática: Consumo y precios</t>
  </si>
  <si>
    <t>El IPC es el índice de precios al consumidor, el cual por medio de una canasta de bienes y servicios mide mensualmente el comportamiento del costo de vida a través de esta canasta. El IPC mide bienes basicos como alimentos hasta servicios de comunicación entre otros bienes y servicios que hacen parte de los consumos diarios del promedio de la población. Este índice esta calculado con año base 2018.</t>
  </si>
  <si>
    <t>Índice Ingreso Total Bogotá</t>
  </si>
  <si>
    <t>Índice Ingreso Total Colombia</t>
  </si>
  <si>
    <t>Fuente: Cámara de Comercio de Bogotá, compartido por SDP</t>
  </si>
  <si>
    <t>6.7.8.</t>
  </si>
  <si>
    <t>Personas naturales activas total</t>
  </si>
  <si>
    <t>Empresas activas total</t>
  </si>
  <si>
    <t>Empresas liquidadas</t>
  </si>
  <si>
    <t>Empresas creadas</t>
  </si>
  <si>
    <t>Creadas Variación % anual</t>
  </si>
  <si>
    <t>Liquidadas Variación % anual</t>
  </si>
  <si>
    <t>Fuente: DANE Industria - EMMET</t>
  </si>
  <si>
    <t>Producción real Bogotá</t>
  </si>
  <si>
    <t>Ventas real Bogotá</t>
  </si>
  <si>
    <t>Índice de producción real</t>
  </si>
  <si>
    <t>Producción real Colombia</t>
  </si>
  <si>
    <t>Ventas real Colombia</t>
  </si>
  <si>
    <t>Índice de ventas reales</t>
  </si>
  <si>
    <t>10.</t>
  </si>
  <si>
    <t>Fuente: DANE Precios y costos - SIPSA</t>
  </si>
  <si>
    <t>Cobertura: Principales plazas de Bogotá y Colombia</t>
  </si>
  <si>
    <t>Temática: Seguridad alimentaria - abastecimiento</t>
  </si>
  <si>
    <t>Volumen total de abastecimiento</t>
  </si>
  <si>
    <t>Abastecimiento Bogotá</t>
  </si>
  <si>
    <t>Abastecimiento Colombia</t>
  </si>
  <si>
    <t xml:space="preserve">Fuente: Food and Agriculture Organization of the United Nations - FAO </t>
  </si>
  <si>
    <t>Unidad de medida: Índice de precio nominal</t>
  </si>
  <si>
    <t>Índice de precios de los alimentos</t>
  </si>
  <si>
    <t>Índice precios alimentos Base 2002-2004</t>
  </si>
  <si>
    <t xml:space="preserve">Descripción: "El Índice de precios de los alimentos de la FAO es una medida de la variación mensual de los precios internacionales de una cesta de productos alimenticios. Consiste en el promedio de cinco índices de precios de grupos de productos básicos, ponderados con las cuotas medias de exportación de cada uno de los grupos en el período 2014-2016" FAO. </t>
  </si>
  <si>
    <t>Índice precios alimentos Base 2014-2016</t>
  </si>
  <si>
    <t>Total</t>
  </si>
  <si>
    <t>DANE - SIPSA</t>
  </si>
  <si>
    <t>Banco de La República e Invest In Bogotá</t>
  </si>
  <si>
    <t>Universidad del Rosario - Consejo Privado de Competitividad</t>
  </si>
  <si>
    <t>Cotelco Bogotá y DANE</t>
  </si>
  <si>
    <t>DANE - IPC</t>
  </si>
  <si>
    <t>2°</t>
  </si>
  <si>
    <t>Educación superior y formación para el trabajo</t>
  </si>
  <si>
    <t>Entorno para los negocios</t>
  </si>
  <si>
    <t>Mercado laboral</t>
  </si>
  <si>
    <t>Sistema financiero</t>
  </si>
  <si>
    <t>Tamaño del mercado</t>
  </si>
  <si>
    <t>Pilar 11</t>
  </si>
  <si>
    <t>Pilar 12</t>
  </si>
  <si>
    <t>Pilar 3</t>
  </si>
  <si>
    <t>Pilar 4</t>
  </si>
  <si>
    <t>Índice de Competitividad de las ciudades</t>
  </si>
  <si>
    <t>Este indicador recoge el valor de las inversiones del exterior en proyectos nuevos y de expansión. El valor reflejado para Bogotá es un estimado realizado por el área de Investigaciones e Inteligencia de Invest in Bogota, mientras que para Colombia la información es proporcionada por el Banco de La República.</t>
  </si>
  <si>
    <t>I-2020</t>
  </si>
  <si>
    <t>Los datos de PIB para Colombia estan actualizados a II-2020</t>
  </si>
  <si>
    <t>May-jul 2020</t>
  </si>
  <si>
    <t>Jun-ago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</si>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</sst>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 #,##0.00_);_(* \(#,##0.00\);_(* &quot;-&quot;??_);_(@_)"/>
    <numFmt numFmtId="165" formatCode="_(* #,##0.0_);_(* \(#,##0.0\);_(* &quot;-&quot;??_);_(@_)"/>
    <numFmt numFmtId="166" formatCode="_(* #,##0.0_);_(* \(#,##0.0\);_(* &quot;-&quot;?_);_(@_)"/>
    <numFmt numFmtId="167" formatCode="_(* #,##0_);_(* \(#,##0\);_(* &quot;-&quot;??_);_(@_)"/>
    <numFmt numFmtId="168" formatCode="0.0"/>
    <numFmt numFmtId="169" formatCode="0.000"/>
    <numFmt numFmtId="170" formatCode="_-* #,##0.0_-;\-* #,##0.0_-;_-* &quot;-&quot;_-;_-@_-"/>
  </numFmts>
  <fonts count="22"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color theme="1"/>
      <name val="Arial"/>
      <family val="2"/>
    </font>
    <font>
      <sz val="11"/>
      <color indexed="8"/>
      <name val="Calibri"/>
      <family val="2"/>
    </font>
    <font>
      <sz val="10"/>
      <color indexed="8"/>
      <name val="Arial"/>
      <family val="2"/>
    </font>
    <font>
      <sz val="11"/>
      <color theme="0"/>
      <name val="Calibri"/>
      <family val="2"/>
      <scheme val="minor"/>
    </font>
    <font>
      <b/>
      <sz val="10"/>
      <name val="Arial"/>
      <family val="2"/>
      <charset val="1"/>
    </font>
    <font>
      <sz val="10"/>
      <name val="Arial"/>
      <family val="2"/>
    </font>
    <font>
      <b/>
      <sz val="16"/>
      <color theme="0"/>
      <name val="Calibri"/>
      <family val="2"/>
      <scheme val="minor"/>
    </font>
    <font>
      <b/>
      <sz val="12"/>
      <color theme="0"/>
      <name val="Arial"/>
      <family val="2"/>
    </font>
    <font>
      <u/>
      <sz val="11"/>
      <color theme="10"/>
      <name val="Calibri"/>
      <family val="2"/>
      <scheme val="minor"/>
    </font>
    <font>
      <b/>
      <sz val="14"/>
      <color theme="0"/>
      <name val="Arial"/>
      <family val="2"/>
    </font>
    <font>
      <sz val="9"/>
      <color theme="1"/>
      <name val="Arial"/>
      <family val="2"/>
    </font>
    <font>
      <sz val="9"/>
      <name val="Arial"/>
      <family val="2"/>
    </font>
    <font>
      <b/>
      <sz val="11"/>
      <color theme="0"/>
      <name val="Arial"/>
      <family val="2"/>
    </font>
    <font>
      <u/>
      <sz val="11"/>
      <name val="Calibri"/>
      <family val="2"/>
      <scheme val="minor"/>
    </font>
    <font>
      <sz val="11"/>
      <name val="Arial"/>
      <family val="2"/>
    </font>
    <font>
      <sz val="11"/>
      <color theme="1"/>
      <name val="Arial"/>
      <family val="2"/>
    </font>
    <font>
      <b/>
      <sz val="14"/>
      <color theme="4" tint="-0.249977111117893"/>
      <name val="Calibri"/>
      <family val="2"/>
      <scheme val="minor"/>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rgb="FF00B0F0"/>
        <bgColor indexed="64"/>
      </patternFill>
    </fill>
    <fill>
      <patternFill patternType="solid">
        <fgColor rgb="FFC0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4" fontId="3" fillId="0" borderId="0" applyFont="0" applyFill="0" applyBorder="0" applyAlignment="0" applyProtection="0"/>
    <xf numFmtId="9" fontId="3" fillId="0" borderId="0" applyFont="0" applyFill="0" applyBorder="0" applyAlignment="0" applyProtection="0"/>
    <xf numFmtId="164" fontId="5" fillId="0" borderId="0" applyFont="0" applyFill="0" applyBorder="0" applyAlignment="0" applyProtection="0"/>
    <xf numFmtId="0" fontId="3" fillId="0" borderId="0"/>
    <xf numFmtId="43" fontId="3" fillId="0" borderId="0" applyFont="0" applyFill="0" applyBorder="0" applyAlignment="0" applyProtection="0"/>
    <xf numFmtId="41" fontId="3" fillId="0" borderId="0" applyFont="0" applyFill="0" applyBorder="0" applyAlignment="0" applyProtection="0"/>
    <xf numFmtId="0" fontId="9" fillId="0" borderId="0"/>
    <xf numFmtId="164" fontId="3" fillId="0" borderId="0" applyFont="0" applyFill="0" applyBorder="0" applyAlignment="0" applyProtection="0"/>
    <xf numFmtId="0" fontId="12" fillId="0" borderId="0" applyNumberFormat="0" applyFill="0" applyBorder="0" applyAlignment="0" applyProtection="0"/>
  </cellStyleXfs>
  <cellXfs count="120">
    <xf numFmtId="0" fontId="0" fillId="0" borderId="0" xfId="0"/>
    <xf numFmtId="0" fontId="0" fillId="2" borderId="0" xfId="0" applyFill="1"/>
    <xf numFmtId="0" fontId="2" fillId="2" borderId="0" xfId="0" applyFont="1" applyFill="1"/>
    <xf numFmtId="3" fontId="8" fillId="3" borderId="0" xfId="0" applyNumberFormat="1" applyFont="1" applyFill="1" applyAlignment="1">
      <alignment horizontal="center"/>
    </xf>
    <xf numFmtId="168" fontId="0" fillId="2" borderId="0" xfId="0" applyNumberFormat="1" applyFill="1" applyAlignment="1">
      <alignment horizontal="center" vertical="center"/>
    </xf>
    <xf numFmtId="0" fontId="0" fillId="2" borderId="0" xfId="0" applyFill="1" applyAlignment="1">
      <alignment horizontal="left" vertical="top"/>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4" fillId="2" borderId="1" xfId="0" applyFont="1" applyFill="1" applyBorder="1" applyAlignment="1">
      <alignment vertical="center"/>
    </xf>
    <xf numFmtId="168" fontId="11" fillId="4" borderId="1" xfId="0" applyNumberFormat="1" applyFont="1" applyFill="1" applyBorder="1" applyAlignment="1">
      <alignment horizontal="center" vertical="center" wrapText="1"/>
    </xf>
    <xf numFmtId="3" fontId="11" fillId="4" borderId="1" xfId="1" applyNumberFormat="1" applyFont="1" applyFill="1" applyBorder="1" applyAlignment="1">
      <alignment horizontal="center" vertical="center" wrapText="1"/>
    </xf>
    <xf numFmtId="2" fontId="11" fillId="4"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17" fillId="0" borderId="1" xfId="9" applyFont="1" applyFill="1" applyBorder="1" applyAlignment="1">
      <alignment horizontal="left" vertical="center"/>
    </xf>
    <xf numFmtId="0" fontId="18" fillId="0" borderId="1" xfId="0" applyFont="1" applyFill="1" applyBorder="1" applyAlignment="1">
      <alignment horizontal="center" vertical="center"/>
    </xf>
    <xf numFmtId="17" fontId="18" fillId="0" borderId="1" xfId="0" applyNumberFormat="1" applyFont="1" applyFill="1" applyBorder="1" applyAlignment="1">
      <alignment horizontal="center" vertical="center" wrapText="1"/>
    </xf>
    <xf numFmtId="0" fontId="17" fillId="0" borderId="1" xfId="9" applyFont="1" applyFill="1" applyBorder="1" applyAlignment="1">
      <alignment horizontal="left" vertical="center" wrapText="1"/>
    </xf>
    <xf numFmtId="0" fontId="19"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17" fontId="19" fillId="0" borderId="1" xfId="0" applyNumberFormat="1" applyFont="1" applyFill="1" applyBorder="1" applyAlignment="1">
      <alignment horizontal="center" vertical="center" wrapText="1"/>
    </xf>
    <xf numFmtId="0" fontId="16" fillId="4"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2" borderId="7" xfId="0" applyFont="1" applyFill="1" applyBorder="1" applyAlignment="1">
      <alignment horizontal="center" wrapText="1"/>
    </xf>
    <xf numFmtId="0" fontId="1" fillId="2" borderId="0" xfId="0" applyFont="1" applyFill="1"/>
    <xf numFmtId="167" fontId="6" fillId="2" borderId="0" xfId="3" applyNumberFormat="1" applyFont="1" applyFill="1" applyBorder="1" applyAlignment="1">
      <alignment horizontal="center"/>
    </xf>
    <xf numFmtId="165" fontId="0" fillId="2" borderId="0" xfId="0" applyNumberFormat="1" applyFill="1"/>
    <xf numFmtId="165" fontId="0" fillId="2" borderId="0" xfId="0" applyNumberFormat="1" applyFill="1" applyBorder="1"/>
    <xf numFmtId="0" fontId="20" fillId="2" borderId="0" xfId="0" quotePrefix="1" applyFont="1" applyFill="1"/>
    <xf numFmtId="167" fontId="0" fillId="2" borderId="0" xfId="1" applyNumberFormat="1" applyFont="1" applyFill="1"/>
    <xf numFmtId="167" fontId="0" fillId="2" borderId="0" xfId="0" applyNumberFormat="1" applyFill="1"/>
    <xf numFmtId="0" fontId="0" fillId="2" borderId="0" xfId="0" applyNumberFormat="1" applyFill="1"/>
    <xf numFmtId="167" fontId="1" fillId="2" borderId="7" xfId="1" applyNumberFormat="1" applyFont="1" applyFill="1" applyBorder="1" applyAlignment="1">
      <alignment horizontal="center" wrapText="1"/>
    </xf>
    <xf numFmtId="3" fontId="0" fillId="2" borderId="0" xfId="0" applyNumberFormat="1" applyFill="1"/>
    <xf numFmtId="167" fontId="0" fillId="2" borderId="0" xfId="0" applyNumberFormat="1" applyFill="1" applyBorder="1"/>
    <xf numFmtId="3" fontId="8" fillId="2" borderId="0" xfId="0" applyNumberFormat="1" applyFont="1" applyFill="1" applyAlignment="1">
      <alignment horizontal="center"/>
    </xf>
    <xf numFmtId="0" fontId="1" fillId="2" borderId="7" xfId="0" applyFont="1" applyFill="1" applyBorder="1" applyAlignment="1">
      <alignment horizontal="center"/>
    </xf>
    <xf numFmtId="165" fontId="0" fillId="2" borderId="0" xfId="1" applyNumberFormat="1" applyFont="1" applyFill="1" applyAlignment="1">
      <alignment horizontal="right"/>
    </xf>
    <xf numFmtId="165" fontId="0" fillId="2" borderId="0" xfId="0" applyNumberFormat="1" applyFill="1" applyAlignment="1">
      <alignment horizontal="right"/>
    </xf>
    <xf numFmtId="168" fontId="0" fillId="2" borderId="0" xfId="0" applyNumberFormat="1" applyFill="1"/>
    <xf numFmtId="0" fontId="0" fillId="2" borderId="0" xfId="0" applyFill="1" applyBorder="1" applyAlignment="1">
      <alignment vertical="top" wrapText="1"/>
    </xf>
    <xf numFmtId="1" fontId="0" fillId="2" borderId="0" xfId="2" applyNumberFormat="1" applyFont="1" applyFill="1"/>
    <xf numFmtId="169" fontId="0" fillId="2" borderId="0" xfId="0" applyNumberFormat="1" applyFill="1"/>
    <xf numFmtId="0" fontId="0" fillId="2" borderId="0" xfId="0" applyFill="1" applyBorder="1" applyAlignment="1">
      <alignment horizontal="left" vertical="top" wrapText="1"/>
    </xf>
    <xf numFmtId="165" fontId="0" fillId="2" borderId="0" xfId="1" applyNumberFormat="1" applyFont="1" applyFill="1"/>
    <xf numFmtId="0" fontId="18" fillId="2" borderId="1" xfId="0" applyFont="1" applyFill="1" applyBorder="1" applyAlignment="1">
      <alignment horizontal="center" vertical="center"/>
    </xf>
    <xf numFmtId="0" fontId="10" fillId="2" borderId="0" xfId="0" applyFont="1" applyFill="1" applyAlignment="1">
      <alignment horizontal="center"/>
    </xf>
    <xf numFmtId="14" fontId="10" fillId="2" borderId="0" xfId="0" applyNumberFormat="1" applyFont="1" applyFill="1" applyAlignment="1"/>
    <xf numFmtId="0" fontId="1" fillId="2" borderId="0" xfId="0" applyFont="1" applyFill="1" applyBorder="1" applyAlignment="1">
      <alignment horizontal="center" wrapText="1"/>
    </xf>
    <xf numFmtId="3" fontId="0" fillId="2" borderId="0" xfId="1" applyNumberFormat="1" applyFont="1" applyFill="1"/>
    <xf numFmtId="167" fontId="0" fillId="2" borderId="0" xfId="0" applyNumberFormat="1" applyFill="1" applyBorder="1" applyAlignment="1">
      <alignment vertical="top" wrapText="1"/>
    </xf>
    <xf numFmtId="168" fontId="0" fillId="2" borderId="0" xfId="0" applyNumberFormat="1" applyFill="1" applyBorder="1" applyAlignment="1">
      <alignment vertical="top" wrapText="1"/>
    </xf>
    <xf numFmtId="168" fontId="1" fillId="2" borderId="7" xfId="0" applyNumberFormat="1" applyFont="1" applyFill="1" applyBorder="1" applyAlignment="1">
      <alignment horizontal="center" wrapText="1"/>
    </xf>
    <xf numFmtId="168" fontId="0" fillId="2" borderId="0" xfId="0" applyNumberFormat="1" applyFont="1" applyFill="1"/>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0" fillId="2" borderId="0" xfId="0" applyFill="1" applyAlignment="1"/>
    <xf numFmtId="41" fontId="0" fillId="2" borderId="0" xfId="6" applyFont="1" applyFill="1" applyAlignment="1">
      <alignment horizontal="center"/>
    </xf>
    <xf numFmtId="170" fontId="0" fillId="2" borderId="0" xfId="0" applyNumberFormat="1" applyFill="1"/>
    <xf numFmtId="41" fontId="0" fillId="2" borderId="0" xfId="0" applyNumberFormat="1" applyFill="1"/>
    <xf numFmtId="166" fontId="0" fillId="2" borderId="0" xfId="0" applyNumberFormat="1" applyFill="1"/>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167" fontId="0" fillId="2" borderId="0" xfId="1" applyNumberFormat="1" applyFont="1" applyFill="1" applyAlignment="1">
      <alignment horizontal="right"/>
    </xf>
    <xf numFmtId="2" fontId="0" fillId="2" borderId="0" xfId="0" applyNumberFormat="1" applyFill="1"/>
    <xf numFmtId="0" fontId="0" fillId="2" borderId="0" xfId="0" applyFill="1" applyAlignment="1">
      <alignment horizontal="center"/>
    </xf>
    <xf numFmtId="0" fontId="15" fillId="2" borderId="1" xfId="0" applyFont="1" applyFill="1" applyBorder="1" applyAlignment="1">
      <alignment vertical="center" wrapText="1"/>
    </xf>
    <xf numFmtId="165" fontId="4" fillId="2" borderId="0" xfId="1" applyNumberFormat="1" applyFont="1" applyFill="1" applyAlignment="1">
      <alignment horizontal="right"/>
    </xf>
    <xf numFmtId="17" fontId="0" fillId="2" borderId="0" xfId="0" applyNumberFormat="1" applyFill="1"/>
    <xf numFmtId="0" fontId="4"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0" fontId="14" fillId="2" borderId="3" xfId="0" applyFont="1" applyFill="1" applyBorder="1" applyAlignment="1">
      <alignment vertical="center" wrapText="1"/>
    </xf>
    <xf numFmtId="168" fontId="11" fillId="4" borderId="1" xfId="2"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 fillId="2" borderId="0"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2" fontId="1" fillId="2" borderId="1" xfId="0" applyNumberFormat="1" applyFont="1" applyFill="1" applyBorder="1" applyAlignment="1">
      <alignment horizontal="center"/>
    </xf>
    <xf numFmtId="168" fontId="2" fillId="2" borderId="0" xfId="0" applyNumberFormat="1" applyFont="1" applyFill="1" applyBorder="1" applyAlignment="1">
      <alignment horizontal="left" vertical="center"/>
    </xf>
    <xf numFmtId="168" fontId="2" fillId="2" borderId="0" xfId="0" applyNumberFormat="1"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0" fontId="4" fillId="2" borderId="0" xfId="0" applyFont="1" applyFill="1" applyBorder="1" applyAlignment="1">
      <alignment horizontal="left"/>
    </xf>
    <xf numFmtId="165" fontId="1" fillId="2" borderId="7" xfId="1" applyNumberFormat="1" applyFont="1" applyFill="1" applyBorder="1" applyAlignment="1">
      <alignment horizontal="center" wrapText="1"/>
    </xf>
    <xf numFmtId="0" fontId="15" fillId="2" borderId="1" xfId="0" applyFont="1" applyFill="1" applyBorder="1" applyAlignment="1">
      <alignment vertical="center" wrapText="1"/>
    </xf>
    <xf numFmtId="0" fontId="16" fillId="4"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0" fillId="5" borderId="0" xfId="0" applyFont="1" applyFill="1" applyAlignment="1">
      <alignment horizontal="center"/>
    </xf>
    <xf numFmtId="14" fontId="10" fillId="5" borderId="0" xfId="0" applyNumberFormat="1" applyFont="1" applyFill="1" applyAlignment="1">
      <alignment horizontal="center"/>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21" fillId="2" borderId="1" xfId="0" applyFont="1" applyFill="1" applyBorder="1" applyAlignment="1">
      <alignment horizontal="center" vertical="center"/>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1" fillId="2" borderId="0" xfId="0" applyFont="1" applyFill="1" applyBorder="1" applyAlignment="1">
      <alignment horizontal="center"/>
    </xf>
    <xf numFmtId="0" fontId="4" fillId="2" borderId="1" xfId="0" applyFont="1" applyFill="1" applyBorder="1" applyAlignment="1">
      <alignment horizontal="left" wrapText="1"/>
    </xf>
    <xf numFmtId="165" fontId="0" fillId="2" borderId="0" xfId="0" applyNumberFormat="1" applyFill="1" applyBorder="1" applyAlignment="1">
      <alignment horizontal="left" wrapText="1"/>
    </xf>
    <xf numFmtId="0" fontId="4" fillId="2" borderId="3" xfId="0" applyFont="1" applyFill="1" applyBorder="1" applyAlignment="1">
      <alignment horizontal="left"/>
    </xf>
    <xf numFmtId="0" fontId="21" fillId="2" borderId="4"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0" fillId="5" borderId="0" xfId="0" applyFont="1" applyFill="1" applyBorder="1" applyAlignment="1">
      <alignment horizontal="center"/>
    </xf>
    <xf numFmtId="14" fontId="10" fillId="5" borderId="0" xfId="0" applyNumberFormat="1" applyFont="1" applyFill="1" applyBorder="1" applyAlignment="1">
      <alignment horizontal="center"/>
    </xf>
  </cellXfs>
  <cellStyles count="10">
    <cellStyle name="Hipervínculo" xfId="9" builtinId="8"/>
    <cellStyle name="Millares" xfId="1" builtinId="3"/>
    <cellStyle name="Millares [0]" xfId="6" builtinId="6"/>
    <cellStyle name="Millares 2" xfId="3"/>
    <cellStyle name="Millares 3" xfId="5"/>
    <cellStyle name="Millares 4" xfId="8"/>
    <cellStyle name="Normal" xfId="0" builtinId="0"/>
    <cellStyle name="Normal 2" xfId="7"/>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Índice</a:t>
            </a:r>
            <a:r>
              <a:rPr lang="en-US" baseline="0"/>
              <a:t> precio alimentos - </a:t>
            </a:r>
            <a:r>
              <a:rPr lang="en-US"/>
              <a:t>Variación mensual </a:t>
            </a:r>
          </a:p>
        </c:rich>
      </c:tx>
      <c:layout>
        <c:manualLayout>
          <c:xMode val="edge"/>
          <c:yMode val="edge"/>
          <c:x val="0.16395606466744847"/>
          <c:y val="1.0273971217510083E-2"/>
        </c:manualLayout>
      </c:layout>
      <c:overlay val="0"/>
      <c:spPr>
        <a:noFill/>
        <a:ln>
          <a:noFill/>
        </a:ln>
        <a:effectLst/>
      </c:spPr>
    </c:title>
    <c:autoTitleDeleted val="0"/>
    <c:plotArea>
      <c:layout/>
      <c:lineChart>
        <c:grouping val="standard"/>
        <c:varyColors val="0"/>
        <c:ser>
          <c:idx val="0"/>
          <c:order val="0"/>
          <c:spPr>
            <a:ln w="28575" cap="rnd">
              <a:solidFill>
                <a:srgbClr val="002060"/>
              </a:solidFill>
              <a:round/>
            </a:ln>
            <a:effectLst/>
          </c:spPr>
          <c:marker>
            <c:symbol val="none"/>
          </c:marker>
          <c:dLbls>
            <c:dLbl>
              <c:idx val="1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C0-4D32-95FB-165CE42FCE95}"/>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'1'!$F$30:$G$43</c:f>
              <c:multiLvlStrCache>
                <c:ptCount val="14"/>
                <c:lvl>
                  <c:pt idx="0">
                    <c:v>Jul</c:v>
                  </c:pt>
                  <c:pt idx="1">
                    <c:v>Ago</c:v>
                  </c:pt>
                  <c:pt idx="2">
                    <c:v>Sep</c:v>
                  </c:pt>
                  <c:pt idx="3">
                    <c:v>Oct</c:v>
                  </c:pt>
                  <c:pt idx="4">
                    <c:v>Nov</c:v>
                  </c:pt>
                  <c:pt idx="5">
                    <c:v>Dic</c:v>
                  </c:pt>
                  <c:pt idx="6">
                    <c:v>Ene</c:v>
                  </c:pt>
                  <c:pt idx="7">
                    <c:v>Feb</c:v>
                  </c:pt>
                  <c:pt idx="8">
                    <c:v>Mar</c:v>
                  </c:pt>
                  <c:pt idx="9">
                    <c:v>Abr</c:v>
                  </c:pt>
                  <c:pt idx="10">
                    <c:v>May</c:v>
                  </c:pt>
                  <c:pt idx="11">
                    <c:v>Jun</c:v>
                  </c:pt>
                  <c:pt idx="12">
                    <c:v>Jul</c:v>
                  </c:pt>
                  <c:pt idx="13">
                    <c:v>Ago</c:v>
                  </c:pt>
                </c:lvl>
                <c:lvl>
                  <c:pt idx="0">
                    <c:v>2019</c:v>
                  </c:pt>
                  <c:pt idx="6">
                    <c:v>2020</c:v>
                  </c:pt>
                </c:lvl>
              </c:multiLvlStrCache>
            </c:multiLvlStrRef>
          </c:cat>
          <c:val>
            <c:numRef>
              <c:f>'1'!$I$30:$I$43</c:f>
              <c:numCache>
                <c:formatCode>_(* #,##0.0_);_(* \(#,##0.0\);_(* "-"?_);_(@_)</c:formatCode>
                <c:ptCount val="14"/>
                <c:pt idx="0">
                  <c:v>-0.20986358866737476</c:v>
                </c:pt>
                <c:pt idx="1">
                  <c:v>-1.1566771819137642</c:v>
                </c:pt>
                <c:pt idx="2">
                  <c:v>-0.74468085106383342</c:v>
                </c:pt>
                <c:pt idx="3">
                  <c:v>2.0364415862808301</c:v>
                </c:pt>
                <c:pt idx="4">
                  <c:v>3.5714285714285552</c:v>
                </c:pt>
                <c:pt idx="5">
                  <c:v>2.4340770791075244</c:v>
                </c:pt>
                <c:pt idx="6">
                  <c:v>1.4851485148514882</c:v>
                </c:pt>
                <c:pt idx="7">
                  <c:v>-3.0243902439024311</c:v>
                </c:pt>
                <c:pt idx="8">
                  <c:v>-4.325955734406449</c:v>
                </c:pt>
                <c:pt idx="9">
                  <c:v>-2.8391167192428952</c:v>
                </c:pt>
                <c:pt idx="10">
                  <c:v>-1.5151515151515298</c:v>
                </c:pt>
                <c:pt idx="11">
                  <c:v>2.3076923076922924</c:v>
                </c:pt>
                <c:pt idx="12">
                  <c:v>1.2889366272824816</c:v>
                </c:pt>
                <c:pt idx="13">
                  <c:v>1.9088016967126151</c:v>
                </c:pt>
              </c:numCache>
            </c:numRef>
          </c:val>
          <c:smooth val="0"/>
          <c:extLst>
            <c:ext xmlns:c16="http://schemas.microsoft.com/office/drawing/2014/chart" uri="{C3380CC4-5D6E-409C-BE32-E72D297353CC}">
              <c16:uniqueId val="{00000001-BAA6-497E-98D5-BBEB7FE33D0A}"/>
            </c:ext>
          </c:extLst>
        </c:ser>
        <c:dLbls>
          <c:showLegendKey val="0"/>
          <c:showVal val="0"/>
          <c:showCatName val="0"/>
          <c:showSerName val="0"/>
          <c:showPercent val="0"/>
          <c:showBubbleSize val="0"/>
        </c:dLbls>
        <c:smooth val="0"/>
        <c:axId val="205446656"/>
        <c:axId val="147352960"/>
      </c:lineChart>
      <c:catAx>
        <c:axId val="205446656"/>
        <c:scaling>
          <c:orientation val="minMax"/>
        </c:scaling>
        <c:delete val="0"/>
        <c:axPos val="b"/>
        <c:numFmt formatCode="General" sourceLinked="1"/>
        <c:majorTickMark val="none"/>
        <c:minorTickMark val="none"/>
        <c:tickLblPos val="low"/>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352960"/>
        <c:crosses val="autoZero"/>
        <c:auto val="1"/>
        <c:lblAlgn val="ctr"/>
        <c:lblOffset val="100"/>
        <c:noMultiLvlLbl val="0"/>
      </c:catAx>
      <c:valAx>
        <c:axId val="147352960"/>
        <c:scaling>
          <c:orientation val="minMax"/>
        </c:scaling>
        <c:delete val="0"/>
        <c:axPos val="l"/>
        <c:numFmt formatCode="_(* #,##0.0_);_(* \(#,##0.0\);_(* &quot;-&quot;?_);_(@_)" sourceLinked="1"/>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4466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Importaciones - Variación anual</a:t>
            </a:r>
          </a:p>
        </c:rich>
      </c:tx>
      <c:layout>
        <c:manualLayout>
          <c:xMode val="edge"/>
          <c:yMode val="edge"/>
          <c:x val="0.26613867093636795"/>
          <c:y val="1.0201913541594287E-2"/>
        </c:manualLayout>
      </c:layout>
      <c:overlay val="0"/>
      <c:spPr>
        <a:noFill/>
        <a:ln>
          <a:noFill/>
        </a:ln>
        <a:effectLst/>
      </c:spPr>
    </c:title>
    <c:autoTitleDeleted val="0"/>
    <c:plotArea>
      <c:layout>
        <c:manualLayout>
          <c:layoutTarget val="inner"/>
          <c:xMode val="edge"/>
          <c:yMode val="edge"/>
          <c:x val="7.8867658382342457E-2"/>
          <c:y val="0.10757917829611177"/>
          <c:w val="0.89340125101559908"/>
          <c:h val="0.63741595972895038"/>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79-48F0-969D-050CD2E583A4}"/>
                </c:ext>
              </c:extLst>
            </c:dLbl>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79-48F0-969D-050CD2E583A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'12'!$A$33:$B$135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'12'!$E$33:$E$135</c:f>
              <c:numCache>
                <c:formatCode>0.0</c:formatCode>
                <c:ptCount val="103"/>
                <c:pt idx="0">
                  <c:v>39.464900729424556</c:v>
                </c:pt>
                <c:pt idx="1">
                  <c:v>15.373581231850466</c:v>
                </c:pt>
                <c:pt idx="2">
                  <c:v>10.934334920195752</c:v>
                </c:pt>
                <c:pt idx="3">
                  <c:v>-3.0784716638800944</c:v>
                </c:pt>
                <c:pt idx="4">
                  <c:v>10.113576306214739</c:v>
                </c:pt>
                <c:pt idx="5">
                  <c:v>24.699653943769434</c:v>
                </c:pt>
                <c:pt idx="6">
                  <c:v>33.476996656322598</c:v>
                </c:pt>
                <c:pt idx="7">
                  <c:v>20.079249932243414</c:v>
                </c:pt>
                <c:pt idx="8">
                  <c:v>-4.8074931595823784</c:v>
                </c:pt>
                <c:pt idx="9">
                  <c:v>5.0550929396675741</c:v>
                </c:pt>
                <c:pt idx="10">
                  <c:v>-5.9941997170987946</c:v>
                </c:pt>
                <c:pt idx="11">
                  <c:v>1.823305733867258</c:v>
                </c:pt>
                <c:pt idx="12">
                  <c:v>9.608664862992697</c:v>
                </c:pt>
                <c:pt idx="13">
                  <c:v>28.843456953012236</c:v>
                </c:pt>
                <c:pt idx="14">
                  <c:v>-3.638113469760512</c:v>
                </c:pt>
                <c:pt idx="15">
                  <c:v>24.224870464430253</c:v>
                </c:pt>
                <c:pt idx="16">
                  <c:v>-7.4158084775294952</c:v>
                </c:pt>
                <c:pt idx="17">
                  <c:v>-11.803077732312815</c:v>
                </c:pt>
                <c:pt idx="18">
                  <c:v>4.4790196839936272</c:v>
                </c:pt>
                <c:pt idx="19">
                  <c:v>4.2052731530378225</c:v>
                </c:pt>
                <c:pt idx="20">
                  <c:v>19.479656950538214</c:v>
                </c:pt>
                <c:pt idx="21">
                  <c:v>5.5825424795008018</c:v>
                </c:pt>
                <c:pt idx="22">
                  <c:v>3.769949015546274</c:v>
                </c:pt>
                <c:pt idx="23">
                  <c:v>11.303129514736383</c:v>
                </c:pt>
                <c:pt idx="24">
                  <c:v>3.0037973739567576</c:v>
                </c:pt>
                <c:pt idx="25">
                  <c:v>16.425769754614052</c:v>
                </c:pt>
                <c:pt idx="26">
                  <c:v>11.4156525927567</c:v>
                </c:pt>
                <c:pt idx="27">
                  <c:v>8.5314818029925732</c:v>
                </c:pt>
                <c:pt idx="28">
                  <c:v>7.3134907257684603</c:v>
                </c:pt>
                <c:pt idx="29">
                  <c:v>20.572532394957804</c:v>
                </c:pt>
                <c:pt idx="30">
                  <c:v>22.423920109967881</c:v>
                </c:pt>
                <c:pt idx="31">
                  <c:v>-2.5089207438961694</c:v>
                </c:pt>
                <c:pt idx="32">
                  <c:v>8.827907204404255</c:v>
                </c:pt>
                <c:pt idx="33">
                  <c:v>9.8222113706836609</c:v>
                </c:pt>
                <c:pt idx="34">
                  <c:v>11.851893059794179</c:v>
                </c:pt>
                <c:pt idx="35">
                  <c:v>20.098089753094555</c:v>
                </c:pt>
                <c:pt idx="36">
                  <c:v>-3.0732804894057466</c:v>
                </c:pt>
                <c:pt idx="37">
                  <c:v>-10.435690146028037</c:v>
                </c:pt>
                <c:pt idx="38">
                  <c:v>-5.509508538015865</c:v>
                </c:pt>
                <c:pt idx="39">
                  <c:v>-17.3724883927447</c:v>
                </c:pt>
                <c:pt idx="40">
                  <c:v>-22.067037734610125</c:v>
                </c:pt>
                <c:pt idx="41">
                  <c:v>-16.217437830503101</c:v>
                </c:pt>
                <c:pt idx="42">
                  <c:v>-18.119536723816935</c:v>
                </c:pt>
                <c:pt idx="43">
                  <c:v>-5.3346718463346434</c:v>
                </c:pt>
                <c:pt idx="44">
                  <c:v>-26.685888965354337</c:v>
                </c:pt>
                <c:pt idx="45">
                  <c:v>-23.347913190389448</c:v>
                </c:pt>
                <c:pt idx="46">
                  <c:v>-23.608328494703713</c:v>
                </c:pt>
                <c:pt idx="47">
                  <c:v>-25.813586495036589</c:v>
                </c:pt>
                <c:pt idx="48">
                  <c:v>-30.209558365170068</c:v>
                </c:pt>
                <c:pt idx="49">
                  <c:v>-29.298777464936052</c:v>
                </c:pt>
                <c:pt idx="50">
                  <c:v>-26.99849128578451</c:v>
                </c:pt>
                <c:pt idx="51">
                  <c:v>-23.912862514525543</c:v>
                </c:pt>
                <c:pt idx="52">
                  <c:v>-16.992141880813222</c:v>
                </c:pt>
                <c:pt idx="53">
                  <c:v>-11.0596142598624</c:v>
                </c:pt>
                <c:pt idx="54">
                  <c:v>-36.676992085245608</c:v>
                </c:pt>
                <c:pt idx="55">
                  <c:v>-6.8948068565319858</c:v>
                </c:pt>
                <c:pt idx="56">
                  <c:v>-18.255419100247309</c:v>
                </c:pt>
                <c:pt idx="57">
                  <c:v>-21.598440680412821</c:v>
                </c:pt>
                <c:pt idx="58">
                  <c:v>-5.8525159798974329</c:v>
                </c:pt>
                <c:pt idx="59">
                  <c:v>-1.5435096431794051</c:v>
                </c:pt>
                <c:pt idx="60">
                  <c:v>-2.0096739084059152</c:v>
                </c:pt>
                <c:pt idx="61">
                  <c:v>7.6163827507129724</c:v>
                </c:pt>
                <c:pt idx="62">
                  <c:v>12.304830577076103</c:v>
                </c:pt>
                <c:pt idx="63">
                  <c:v>4.9686995316454983</c:v>
                </c:pt>
                <c:pt idx="64">
                  <c:v>1.8993260314615412</c:v>
                </c:pt>
                <c:pt idx="65">
                  <c:v>-5.0407536893651468</c:v>
                </c:pt>
                <c:pt idx="66">
                  <c:v>17.490784237368388</c:v>
                </c:pt>
                <c:pt idx="67">
                  <c:v>-6.6547717222878617</c:v>
                </c:pt>
                <c:pt idx="68">
                  <c:v>0.28114331693862482</c:v>
                </c:pt>
                <c:pt idx="69">
                  <c:v>8.1072943947643381</c:v>
                </c:pt>
                <c:pt idx="70">
                  <c:v>-6.9073342400058095</c:v>
                </c:pt>
                <c:pt idx="71">
                  <c:v>-14.028250364443878</c:v>
                </c:pt>
                <c:pt idx="72">
                  <c:v>11.442259100822454</c:v>
                </c:pt>
                <c:pt idx="73">
                  <c:v>-3.9310739783548456</c:v>
                </c:pt>
                <c:pt idx="74">
                  <c:v>-5.1766285788034168</c:v>
                </c:pt>
                <c:pt idx="75">
                  <c:v>11.028335612338068</c:v>
                </c:pt>
                <c:pt idx="76">
                  <c:v>23.040533398339164</c:v>
                </c:pt>
                <c:pt idx="77">
                  <c:v>19.14895513432964</c:v>
                </c:pt>
                <c:pt idx="78">
                  <c:v>10.278577651731908</c:v>
                </c:pt>
                <c:pt idx="79">
                  <c:v>10.116558886788923</c:v>
                </c:pt>
                <c:pt idx="80">
                  <c:v>11.340024878950942</c:v>
                </c:pt>
                <c:pt idx="81">
                  <c:v>38.56517138193837</c:v>
                </c:pt>
                <c:pt idx="82">
                  <c:v>17.567497791672196</c:v>
                </c:pt>
                <c:pt idx="83">
                  <c:v>20.251339077133608</c:v>
                </c:pt>
                <c:pt idx="84">
                  <c:v>11.76598857322179</c:v>
                </c:pt>
                <c:pt idx="85">
                  <c:v>19.492584588500364</c:v>
                </c:pt>
                <c:pt idx="86">
                  <c:v>16.959045112584221</c:v>
                </c:pt>
                <c:pt idx="87">
                  <c:v>17.060735893541022</c:v>
                </c:pt>
                <c:pt idx="88">
                  <c:v>9.7717049238495122</c:v>
                </c:pt>
                <c:pt idx="89">
                  <c:v>-2.5481740741984282</c:v>
                </c:pt>
                <c:pt idx="90">
                  <c:v>10.244691072424118</c:v>
                </c:pt>
                <c:pt idx="91">
                  <c:v>19.740125656163855</c:v>
                </c:pt>
                <c:pt idx="92">
                  <c:v>3.8022801507513861</c:v>
                </c:pt>
                <c:pt idx="93">
                  <c:v>-18.308792340061714</c:v>
                </c:pt>
                <c:pt idx="94">
                  <c:v>16.221486266572555</c:v>
                </c:pt>
                <c:pt idx="95">
                  <c:v>-2.1796025176785179</c:v>
                </c:pt>
                <c:pt idx="96">
                  <c:v>2.9950578491102107</c:v>
                </c:pt>
                <c:pt idx="97">
                  <c:v>-4.8027144925045633</c:v>
                </c:pt>
                <c:pt idx="98">
                  <c:v>-15.276783948998911</c:v>
                </c:pt>
                <c:pt idx="99">
                  <c:v>-37.046350361296156</c:v>
                </c:pt>
                <c:pt idx="100">
                  <c:v>-43.545405863734601</c:v>
                </c:pt>
                <c:pt idx="101">
                  <c:v>-28.902284315807918</c:v>
                </c:pt>
                <c:pt idx="102">
                  <c:v>-19.720537731231119</c:v>
                </c:pt>
              </c:numCache>
            </c:numRef>
          </c:val>
          <c:smooth val="0"/>
          <c:extLst>
            <c:ext xmlns:c16="http://schemas.microsoft.com/office/drawing/2014/chart" uri="{C3380CC4-5D6E-409C-BE32-E72D297353CC}">
              <c16:uniqueId val="{00000001-8F0E-4ED8-8C52-1CF66B1F2E18}"/>
            </c:ext>
          </c:extLst>
        </c:ser>
        <c:ser>
          <c:idx val="1"/>
          <c:order val="1"/>
          <c:tx>
            <c:v>Colombia</c:v>
          </c:tx>
          <c:spPr>
            <a:ln>
              <a:solidFill>
                <a:srgbClr val="00B0F0"/>
              </a:solidFill>
            </a:ln>
          </c:spPr>
          <c:marker>
            <c:symbol val="none"/>
          </c:marker>
          <c:dLbls>
            <c:dLbl>
              <c:idx val="10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79-48F0-969D-050CD2E583A4}"/>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'12'!$A$33:$B$135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'12'!$I$33:$I$135</c:f>
              <c:numCache>
                <c:formatCode>0.0</c:formatCode>
                <c:ptCount val="103"/>
                <c:pt idx="0">
                  <c:v>17.961747519698946</c:v>
                </c:pt>
                <c:pt idx="1">
                  <c:v>21.729427671015529</c:v>
                </c:pt>
                <c:pt idx="2">
                  <c:v>7.6823134959737018</c:v>
                </c:pt>
                <c:pt idx="3">
                  <c:v>5.4258745867198996</c:v>
                </c:pt>
                <c:pt idx="4">
                  <c:v>12.492332286919677</c:v>
                </c:pt>
                <c:pt idx="5">
                  <c:v>12.026141107021047</c:v>
                </c:pt>
                <c:pt idx="6">
                  <c:v>13.794861581754375</c:v>
                </c:pt>
                <c:pt idx="7">
                  <c:v>10.141124853161216</c:v>
                </c:pt>
                <c:pt idx="8">
                  <c:v>-7.6565553117509495</c:v>
                </c:pt>
                <c:pt idx="9">
                  <c:v>7.7774387745310918</c:v>
                </c:pt>
                <c:pt idx="10">
                  <c:v>1.2855687258517747</c:v>
                </c:pt>
                <c:pt idx="11">
                  <c:v>0.83640623539018577</c:v>
                </c:pt>
                <c:pt idx="12">
                  <c:v>16.977567309398083</c:v>
                </c:pt>
                <c:pt idx="13">
                  <c:v>-2.1427744006367533</c:v>
                </c:pt>
                <c:pt idx="14">
                  <c:v>-10.263788972604843</c:v>
                </c:pt>
                <c:pt idx="15">
                  <c:v>16.522672427727386</c:v>
                </c:pt>
                <c:pt idx="16">
                  <c:v>-6.5971228738820287</c:v>
                </c:pt>
                <c:pt idx="17">
                  <c:v>-15.472084789885002</c:v>
                </c:pt>
                <c:pt idx="18">
                  <c:v>-1.5795999980466036</c:v>
                </c:pt>
                <c:pt idx="19">
                  <c:v>-5.0459857693373209</c:v>
                </c:pt>
                <c:pt idx="20">
                  <c:v>10.013679488808577</c:v>
                </c:pt>
                <c:pt idx="21">
                  <c:v>2.4838095416974397</c:v>
                </c:pt>
                <c:pt idx="22">
                  <c:v>-1.8031832663026961</c:v>
                </c:pt>
                <c:pt idx="23">
                  <c:v>8.6492862815291431</c:v>
                </c:pt>
                <c:pt idx="24">
                  <c:v>-6.8597114118990135</c:v>
                </c:pt>
                <c:pt idx="25">
                  <c:v>11.250789564239952</c:v>
                </c:pt>
                <c:pt idx="26">
                  <c:v>9.4416983846010254</c:v>
                </c:pt>
                <c:pt idx="27">
                  <c:v>5.5672563862040789</c:v>
                </c:pt>
                <c:pt idx="28">
                  <c:v>4.6715159339945558</c:v>
                </c:pt>
                <c:pt idx="29">
                  <c:v>14.204269544681168</c:v>
                </c:pt>
                <c:pt idx="30">
                  <c:v>19.021181626482104</c:v>
                </c:pt>
                <c:pt idx="31">
                  <c:v>-1.4658759471512468</c:v>
                </c:pt>
                <c:pt idx="32">
                  <c:v>12.503712009588128</c:v>
                </c:pt>
                <c:pt idx="33">
                  <c:v>9.328521106796984</c:v>
                </c:pt>
                <c:pt idx="34">
                  <c:v>6.3807502759018746</c:v>
                </c:pt>
                <c:pt idx="35">
                  <c:v>11.21862372377764</c:v>
                </c:pt>
                <c:pt idx="36">
                  <c:v>0.8446259718810154</c:v>
                </c:pt>
                <c:pt idx="37">
                  <c:v>-8.3224856320865683</c:v>
                </c:pt>
                <c:pt idx="38">
                  <c:v>-5.5106585473776164</c:v>
                </c:pt>
                <c:pt idx="39">
                  <c:v>-18.216070068345473</c:v>
                </c:pt>
                <c:pt idx="40">
                  <c:v>-18.139705344686561</c:v>
                </c:pt>
                <c:pt idx="41">
                  <c:v>-14.264647348146468</c:v>
                </c:pt>
                <c:pt idx="42">
                  <c:v>-18.348622918294865</c:v>
                </c:pt>
                <c:pt idx="43">
                  <c:v>-9.4587429422945206</c:v>
                </c:pt>
                <c:pt idx="44">
                  <c:v>-22.32475664997996</c:v>
                </c:pt>
                <c:pt idx="45">
                  <c:v>-22.775328736772977</c:v>
                </c:pt>
                <c:pt idx="46">
                  <c:v>-20.754528975223906</c:v>
                </c:pt>
                <c:pt idx="47">
                  <c:v>-24.221270900023427</c:v>
                </c:pt>
                <c:pt idx="48">
                  <c:v>-27.951385735604148</c:v>
                </c:pt>
                <c:pt idx="49">
                  <c:v>-24.479877801132062</c:v>
                </c:pt>
                <c:pt idx="50">
                  <c:v>-22.600074015252773</c:v>
                </c:pt>
                <c:pt idx="51">
                  <c:v>-17.034256978150268</c:v>
                </c:pt>
                <c:pt idx="52">
                  <c:v>-19.264037100345405</c:v>
                </c:pt>
                <c:pt idx="53">
                  <c:v>-12.672407126607766</c:v>
                </c:pt>
                <c:pt idx="54">
                  <c:v>-32.49201452276813</c:v>
                </c:pt>
                <c:pt idx="55">
                  <c:v>-4.5461509535120967</c:v>
                </c:pt>
                <c:pt idx="56">
                  <c:v>-12.131913248672035</c:v>
                </c:pt>
                <c:pt idx="57">
                  <c:v>-19.994713309140721</c:v>
                </c:pt>
                <c:pt idx="58">
                  <c:v>-1.8445728389221898</c:v>
                </c:pt>
                <c:pt idx="59">
                  <c:v>-2.8440600606456456</c:v>
                </c:pt>
                <c:pt idx="60">
                  <c:v>0.30001515371043297</c:v>
                </c:pt>
                <c:pt idx="61">
                  <c:v>5.2706148356341203</c:v>
                </c:pt>
                <c:pt idx="62">
                  <c:v>14.778664963284655</c:v>
                </c:pt>
                <c:pt idx="63">
                  <c:v>8.9708192406372262</c:v>
                </c:pt>
                <c:pt idx="64">
                  <c:v>3.9941528615374295</c:v>
                </c:pt>
                <c:pt idx="65">
                  <c:v>2.511707213984991</c:v>
                </c:pt>
                <c:pt idx="66">
                  <c:v>11.823869099285673</c:v>
                </c:pt>
                <c:pt idx="67">
                  <c:v>-1.0716102216355381</c:v>
                </c:pt>
                <c:pt idx="68">
                  <c:v>-5.5683146080696986</c:v>
                </c:pt>
                <c:pt idx="69">
                  <c:v>9.0704273309738994</c:v>
                </c:pt>
                <c:pt idx="70">
                  <c:v>-4.2850605218576021</c:v>
                </c:pt>
                <c:pt idx="71">
                  <c:v>-10.035324392261899</c:v>
                </c:pt>
                <c:pt idx="72">
                  <c:v>10.361061205745955</c:v>
                </c:pt>
                <c:pt idx="73">
                  <c:v>0.10586195757144878</c:v>
                </c:pt>
                <c:pt idx="74">
                  <c:v>-5.2655796544567579</c:v>
                </c:pt>
                <c:pt idx="75">
                  <c:v>5.0847668215894686</c:v>
                </c:pt>
                <c:pt idx="76">
                  <c:v>21.081673701571503</c:v>
                </c:pt>
                <c:pt idx="77">
                  <c:v>11.89734172015639</c:v>
                </c:pt>
                <c:pt idx="78">
                  <c:v>15.925200064611886</c:v>
                </c:pt>
                <c:pt idx="79">
                  <c:v>9.2961082689541001</c:v>
                </c:pt>
                <c:pt idx="80">
                  <c:v>8.4445325104296103</c:v>
                </c:pt>
                <c:pt idx="81">
                  <c:v>31.095834200248873</c:v>
                </c:pt>
                <c:pt idx="82">
                  <c:v>12.278334916198602</c:v>
                </c:pt>
                <c:pt idx="83">
                  <c:v>15.055723604278498</c:v>
                </c:pt>
                <c:pt idx="84">
                  <c:v>10.427970625597212</c:v>
                </c:pt>
                <c:pt idx="85">
                  <c:v>8.2354753007253976</c:v>
                </c:pt>
                <c:pt idx="86">
                  <c:v>10.112804764956124</c:v>
                </c:pt>
                <c:pt idx="87">
                  <c:v>6.8455643762642637</c:v>
                </c:pt>
                <c:pt idx="88">
                  <c:v>6.1057910683575756</c:v>
                </c:pt>
                <c:pt idx="89">
                  <c:v>-5.7983186274761067</c:v>
                </c:pt>
                <c:pt idx="90">
                  <c:v>5.0048481791795467</c:v>
                </c:pt>
                <c:pt idx="91">
                  <c:v>7.2557278500866573</c:v>
                </c:pt>
                <c:pt idx="92">
                  <c:v>3.7694560885256294</c:v>
                </c:pt>
                <c:pt idx="93">
                  <c:v>-16.110178886342823</c:v>
                </c:pt>
                <c:pt idx="94">
                  <c:v>6.2902310426238444</c:v>
                </c:pt>
                <c:pt idx="95">
                  <c:v>-2.4990252296573203</c:v>
                </c:pt>
                <c:pt idx="96">
                  <c:v>0.63742954086069403</c:v>
                </c:pt>
                <c:pt idx="97">
                  <c:v>0.43483830428479564</c:v>
                </c:pt>
                <c:pt idx="98">
                  <c:v>-16.586355295516242</c:v>
                </c:pt>
                <c:pt idx="99">
                  <c:v>-31.615748111932476</c:v>
                </c:pt>
                <c:pt idx="100">
                  <c:v>-39.917031813917106</c:v>
                </c:pt>
                <c:pt idx="101">
                  <c:v>-27.228449303073461</c:v>
                </c:pt>
                <c:pt idx="102">
                  <c:v>-20.128758016693013</c:v>
                </c:pt>
              </c:numCache>
            </c:numRef>
          </c:val>
          <c:smooth val="0"/>
          <c:extLst>
            <c:ext xmlns:c16="http://schemas.microsoft.com/office/drawing/2014/chart" uri="{C3380CC4-5D6E-409C-BE32-E72D297353CC}">
              <c16:uniqueId val="{00000003-5179-48F0-969D-050CD2E583A4}"/>
            </c:ext>
          </c:extLst>
        </c:ser>
        <c:dLbls>
          <c:showLegendKey val="0"/>
          <c:showVal val="0"/>
          <c:showCatName val="0"/>
          <c:showSerName val="0"/>
          <c:showPercent val="0"/>
          <c:showBubbleSize val="0"/>
        </c:dLbls>
        <c:smooth val="0"/>
        <c:axId val="46979584"/>
        <c:axId val="281892480"/>
      </c:lineChart>
      <c:catAx>
        <c:axId val="46979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1892480"/>
        <c:crosses val="autoZero"/>
        <c:auto val="1"/>
        <c:lblAlgn val="ctr"/>
        <c:lblOffset val="100"/>
        <c:noMultiLvlLbl val="0"/>
      </c:catAx>
      <c:valAx>
        <c:axId val="281892480"/>
        <c:scaling>
          <c:orientation val="minMax"/>
        </c:scaling>
        <c:delete val="0"/>
        <c:axPos val="l"/>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979584"/>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IPC - Variación anual</a:t>
            </a:r>
          </a:p>
        </c:rich>
      </c:tx>
      <c:layout>
        <c:manualLayout>
          <c:xMode val="edge"/>
          <c:yMode val="edge"/>
          <c:x val="0.33196696040789703"/>
          <c:y val="1.034928848641656E-2"/>
        </c:manualLayout>
      </c:layout>
      <c:overlay val="0"/>
      <c:spPr>
        <a:noFill/>
        <a:ln>
          <a:noFill/>
        </a:ln>
        <a:effectLst/>
      </c:spPr>
    </c:title>
    <c:autoTitleDeleted val="0"/>
    <c:plotArea>
      <c:layout>
        <c:manualLayout>
          <c:layoutTarget val="inner"/>
          <c:xMode val="edge"/>
          <c:yMode val="edge"/>
          <c:x val="9.6077872835261452E-2"/>
          <c:y val="0.13500646830530402"/>
          <c:w val="0.87359125359215684"/>
          <c:h val="0.63217813814670321"/>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39-45BF-9868-BE45615EF956}"/>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'13'!$A$33:$B$137</c:f>
              <c:multiLvlStrCache>
                <c:ptCount val="10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pt idx="103">
                    <c:v>Ago</c:v>
                  </c:pt>
                  <c:pt idx="104">
                    <c:v>Sep</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'13'!$E$33:$E$137</c:f>
              <c:numCache>
                <c:formatCode>_(* #,##0.0_);_(* \(#,##0.0\);_(* "-"??_);_(@_)</c:formatCode>
                <c:ptCount val="105"/>
                <c:pt idx="0">
                  <c:v>3.1520562770562748</c:v>
                </c:pt>
                <c:pt idx="1">
                  <c:v>3.2791291493078774</c:v>
                </c:pt>
                <c:pt idx="2">
                  <c:v>3.1912040761598206</c:v>
                </c:pt>
                <c:pt idx="3">
                  <c:v>3.204612496647897</c:v>
                </c:pt>
                <c:pt idx="4">
                  <c:v>3.1404516904984803</c:v>
                </c:pt>
                <c:pt idx="5">
                  <c:v>2.914947424464259</c:v>
                </c:pt>
                <c:pt idx="6">
                  <c:v>2.7257013694987506</c:v>
                </c:pt>
                <c:pt idx="7">
                  <c:v>2.8244071409539089</c:v>
                </c:pt>
                <c:pt idx="8">
                  <c:v>2.8997073689811117</c:v>
                </c:pt>
                <c:pt idx="9">
                  <c:v>3.0146082337317353</c:v>
                </c:pt>
                <c:pt idx="10">
                  <c:v>2.7328203767577719</c:v>
                </c:pt>
                <c:pt idx="11">
                  <c:v>2.4348286357020186</c:v>
                </c:pt>
                <c:pt idx="12">
                  <c:v>1.8491803278688508</c:v>
                </c:pt>
                <c:pt idx="13">
                  <c:v>1.7046193884189904</c:v>
                </c:pt>
                <c:pt idx="14">
                  <c:v>1.832120582120595</c:v>
                </c:pt>
                <c:pt idx="15">
                  <c:v>2.0917240483305193</c:v>
                </c:pt>
                <c:pt idx="16">
                  <c:v>2.0989893754858713</c:v>
                </c:pt>
                <c:pt idx="17">
                  <c:v>2.379720641489925</c:v>
                </c:pt>
                <c:pt idx="18">
                  <c:v>2.5498317369919761</c:v>
                </c:pt>
                <c:pt idx="19">
                  <c:v>2.6431718061674019</c:v>
                </c:pt>
                <c:pt idx="20">
                  <c:v>2.8050672182006195</c:v>
                </c:pt>
                <c:pt idx="21">
                  <c:v>2.2302436508959715</c:v>
                </c:pt>
                <c:pt idx="22">
                  <c:v>2.1048553719008112</c:v>
                </c:pt>
                <c:pt idx="23">
                  <c:v>2.4415450200232556</c:v>
                </c:pt>
                <c:pt idx="24">
                  <c:v>2.6654648467679749</c:v>
                </c:pt>
                <c:pt idx="25">
                  <c:v>2.8403275332650821</c:v>
                </c:pt>
                <c:pt idx="26">
                  <c:v>2.9092765088681887</c:v>
                </c:pt>
                <c:pt idx="27">
                  <c:v>3.054212267752618</c:v>
                </c:pt>
                <c:pt idx="28">
                  <c:v>3.3375634517766741</c:v>
                </c:pt>
                <c:pt idx="29">
                  <c:v>2.9181404749873678</c:v>
                </c:pt>
                <c:pt idx="30">
                  <c:v>2.9281837687744456</c:v>
                </c:pt>
                <c:pt idx="31">
                  <c:v>3.0926533703610204</c:v>
                </c:pt>
                <c:pt idx="32">
                  <c:v>2.8291210863824858</c:v>
                </c:pt>
                <c:pt idx="33">
                  <c:v>3.3291298865069336</c:v>
                </c:pt>
                <c:pt idx="34">
                  <c:v>3.7941064879220932</c:v>
                </c:pt>
                <c:pt idx="35">
                  <c:v>3.770491803278702</c:v>
                </c:pt>
                <c:pt idx="36">
                  <c:v>3.6121911451147497</c:v>
                </c:pt>
                <c:pt idx="37">
                  <c:v>4.1677034088081655</c:v>
                </c:pt>
                <c:pt idx="38">
                  <c:v>4.3025418474891524</c:v>
                </c:pt>
                <c:pt idx="39">
                  <c:v>4.5566806618918321</c:v>
                </c:pt>
                <c:pt idx="40">
                  <c:v>4.3964140979982744</c:v>
                </c:pt>
                <c:pt idx="41">
                  <c:v>4.3451577267705943</c:v>
                </c:pt>
                <c:pt idx="42">
                  <c:v>4.4389944819129425</c:v>
                </c:pt>
                <c:pt idx="43">
                  <c:v>4.7385820986898466</c:v>
                </c:pt>
                <c:pt idx="44">
                  <c:v>5.4047444362924892</c:v>
                </c:pt>
                <c:pt idx="45">
                  <c:v>5.8457407859409329</c:v>
                </c:pt>
                <c:pt idx="46">
                  <c:v>6.3482393079078889</c:v>
                </c:pt>
                <c:pt idx="47">
                  <c:v>6.6229189451938169</c:v>
                </c:pt>
                <c:pt idx="48">
                  <c:v>7.5051446556106924</c:v>
                </c:pt>
                <c:pt idx="49">
                  <c:v>7.6794458378120112</c:v>
                </c:pt>
                <c:pt idx="50">
                  <c:v>8.2738944365192424</c:v>
                </c:pt>
                <c:pt idx="51">
                  <c:v>7.7595370261013272</c:v>
                </c:pt>
                <c:pt idx="52">
                  <c:v>8.1049288319021286</c:v>
                </c:pt>
                <c:pt idx="53">
                  <c:v>8.693094930008229</c:v>
                </c:pt>
                <c:pt idx="54">
                  <c:v>9.0290008218856457</c:v>
                </c:pt>
                <c:pt idx="55">
                  <c:v>8.0897825578676503</c:v>
                </c:pt>
                <c:pt idx="56">
                  <c:v>7.1461716937355106</c:v>
                </c:pt>
                <c:pt idx="57">
                  <c:v>6.4106998731696052</c:v>
                </c:pt>
                <c:pt idx="58">
                  <c:v>5.8776351970668941</c:v>
                </c:pt>
                <c:pt idx="59">
                  <c:v>5.6872578071575361</c:v>
                </c:pt>
                <c:pt idx="60">
                  <c:v>5.483616709829974</c:v>
                </c:pt>
                <c:pt idx="61">
                  <c:v>5.1907719609583012</c:v>
                </c:pt>
                <c:pt idx="62">
                  <c:v>4.7321036451471343</c:v>
                </c:pt>
                <c:pt idx="63">
                  <c:v>5.0964489259096979</c:v>
                </c:pt>
                <c:pt idx="64">
                  <c:v>4.4504896626768016</c:v>
                </c:pt>
                <c:pt idx="65">
                  <c:v>4.1125541125541076</c:v>
                </c:pt>
                <c:pt idx="66">
                  <c:v>3.4675856127503835</c:v>
                </c:pt>
                <c:pt idx="67">
                  <c:v>4.1098853558295616</c:v>
                </c:pt>
                <c:pt idx="68">
                  <c:v>4.2226071892594206</c:v>
                </c:pt>
                <c:pt idx="69">
                  <c:v>4.3233286379889364</c:v>
                </c:pt>
                <c:pt idx="70">
                  <c:v>4.4042852505140218</c:v>
                </c:pt>
                <c:pt idx="71">
                  <c:v>4.6371185161220723</c:v>
                </c:pt>
                <c:pt idx="72">
                  <c:v>4.2058070025618974</c:v>
                </c:pt>
                <c:pt idx="73">
                  <c:v>3.73260227752003</c:v>
                </c:pt>
                <c:pt idx="74">
                  <c:v>3.3336827759723207</c:v>
                </c:pt>
                <c:pt idx="75">
                  <c:v>3.2224423818959309</c:v>
                </c:pt>
                <c:pt idx="76">
                  <c:v>3.448275862068968</c:v>
                </c:pt>
                <c:pt idx="77">
                  <c:v>3.4095634095634182</c:v>
                </c:pt>
                <c:pt idx="78">
                  <c:v>3.3617818484596143</c:v>
                </c:pt>
                <c:pt idx="79">
                  <c:v>3.2516102223145538</c:v>
                </c:pt>
                <c:pt idx="80">
                  <c:v>3.3866611261167634</c:v>
                </c:pt>
                <c:pt idx="81">
                  <c:v>3.4690486082260179</c:v>
                </c:pt>
                <c:pt idx="82">
                  <c:v>3.3685737976782804</c:v>
                </c:pt>
                <c:pt idx="83">
                  <c:v>3.0609089972173535</c:v>
                </c:pt>
                <c:pt idx="84">
                  <c:v>3.0014341323499281</c:v>
                </c:pt>
                <c:pt idx="85">
                  <c:v>2.9070949379955238</c:v>
                </c:pt>
                <c:pt idx="86">
                  <c:v>3.0029420716242328</c:v>
                </c:pt>
                <c:pt idx="87">
                  <c:v>3.0511214386744712</c:v>
                </c:pt>
                <c:pt idx="88">
                  <c:v>3.0614300100705094</c:v>
                </c:pt>
                <c:pt idx="89">
                  <c:v>3.1061519903498009</c:v>
                </c:pt>
                <c:pt idx="90">
                  <c:v>3.3833450810593035</c:v>
                </c:pt>
                <c:pt idx="91">
                  <c:v>3.3906831673206455</c:v>
                </c:pt>
                <c:pt idx="92">
                  <c:v>3.5771704180064319</c:v>
                </c:pt>
                <c:pt idx="93">
                  <c:v>3.5836177474402717</c:v>
                </c:pt>
                <c:pt idx="94">
                  <c:v>3.569638022661195</c:v>
                </c:pt>
                <c:pt idx="95">
                  <c:v>3.4899999999999949</c:v>
                </c:pt>
                <c:pt idx="96">
                  <c:v>3.2123321730482388</c:v>
                </c:pt>
                <c:pt idx="97">
                  <c:v>3.3188463058079947</c:v>
                </c:pt>
                <c:pt idx="98">
                  <c:v>3.5457500246232456</c:v>
                </c:pt>
                <c:pt idx="99">
                  <c:v>3.2352941176470438</c:v>
                </c:pt>
                <c:pt idx="100">
                  <c:v>2.4819230017588438</c:v>
                </c:pt>
                <c:pt idx="101">
                  <c:v>1.706151896265979</c:v>
                </c:pt>
                <c:pt idx="102">
                  <c:v>1.5291711308074412</c:v>
                </c:pt>
                <c:pt idx="103">
                  <c:v>1.3332035811599781</c:v>
                </c:pt>
                <c:pt idx="104">
                  <c:v>1.5909972836631709</c:v>
                </c:pt>
              </c:numCache>
            </c:numRef>
          </c:val>
          <c:smooth val="0"/>
          <c:extLst>
            <c:ext xmlns:c16="http://schemas.microsoft.com/office/drawing/2014/chart" uri="{C3380CC4-5D6E-409C-BE32-E72D297353CC}">
              <c16:uniqueId val="{00000001-B21E-4961-B171-B1252881B461}"/>
            </c:ext>
          </c:extLst>
        </c:ser>
        <c:ser>
          <c:idx val="1"/>
          <c:order val="1"/>
          <c:tx>
            <c:v>Colombia</c:v>
          </c:tx>
          <c:spPr>
            <a:ln>
              <a:solidFill>
                <a:srgbClr val="00B0F0"/>
              </a:solidFill>
            </a:ln>
          </c:spPr>
          <c:marker>
            <c:symbol val="none"/>
          </c:marker>
          <c:dLbls>
            <c:dLbl>
              <c:idx val="10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39-45BF-9868-BE45615EF956}"/>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'13'!$A$33:$B$137</c:f>
              <c:multiLvlStrCache>
                <c:ptCount val="10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pt idx="103">
                    <c:v>Ago</c:v>
                  </c:pt>
                  <c:pt idx="104">
                    <c:v>Sep</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'13'!$I$33:$I$137</c:f>
              <c:numCache>
                <c:formatCode>0.0</c:formatCode>
                <c:ptCount val="105"/>
                <c:pt idx="0">
                  <c:v>3.5483000539665284</c:v>
                </c:pt>
                <c:pt idx="1">
                  <c:v>3.5537079254391841</c:v>
                </c:pt>
                <c:pt idx="2">
                  <c:v>3.3970843921358806</c:v>
                </c:pt>
                <c:pt idx="3">
                  <c:v>3.4197168047021194</c:v>
                </c:pt>
                <c:pt idx="4">
                  <c:v>3.4501132276541853</c:v>
                </c:pt>
                <c:pt idx="5">
                  <c:v>3.2001062275926131</c:v>
                </c:pt>
                <c:pt idx="6">
                  <c:v>3.0230708035003886</c:v>
                </c:pt>
                <c:pt idx="7">
                  <c:v>3.1038599283724722</c:v>
                </c:pt>
                <c:pt idx="8">
                  <c:v>3.0944194657497945</c:v>
                </c:pt>
                <c:pt idx="9">
                  <c:v>3.0487000131978306</c:v>
                </c:pt>
                <c:pt idx="10">
                  <c:v>2.7810728878344406</c:v>
                </c:pt>
                <c:pt idx="11">
                  <c:v>2.4412652579078724</c:v>
                </c:pt>
                <c:pt idx="12">
                  <c:v>1.9934853420195537</c:v>
                </c:pt>
                <c:pt idx="13">
                  <c:v>1.8259518259518188</c:v>
                </c:pt>
                <c:pt idx="14">
                  <c:v>1.9143707153020273</c:v>
                </c:pt>
                <c:pt idx="15">
                  <c:v>2.0278997675019355</c:v>
                </c:pt>
                <c:pt idx="16">
                  <c:v>1.9958794746330284</c:v>
                </c:pt>
                <c:pt idx="17">
                  <c:v>2.148739063304177</c:v>
                </c:pt>
                <c:pt idx="18">
                  <c:v>2.2265122265122272</c:v>
                </c:pt>
                <c:pt idx="19">
                  <c:v>2.2771130837514448</c:v>
                </c:pt>
                <c:pt idx="20">
                  <c:v>2.2703950743971433</c:v>
                </c:pt>
                <c:pt idx="21">
                  <c:v>1.8442622950819612</c:v>
                </c:pt>
                <c:pt idx="22">
                  <c:v>1.7568607335213926</c:v>
                </c:pt>
                <c:pt idx="23">
                  <c:v>1.9346572709801393</c:v>
                </c:pt>
                <c:pt idx="24">
                  <c:v>2.1333673990802282</c:v>
                </c:pt>
                <c:pt idx="25">
                  <c:v>2.3146381788121744</c:v>
                </c:pt>
                <c:pt idx="26">
                  <c:v>2.5130092651351532</c:v>
                </c:pt>
                <c:pt idx="27">
                  <c:v>2.721863527028745</c:v>
                </c:pt>
                <c:pt idx="28">
                  <c:v>2.9289231157682281</c:v>
                </c:pt>
                <c:pt idx="29">
                  <c:v>2.796321954906162</c:v>
                </c:pt>
                <c:pt idx="30">
                  <c:v>2.8956313735364319</c:v>
                </c:pt>
                <c:pt idx="31">
                  <c:v>3.0188679245283083</c:v>
                </c:pt>
                <c:pt idx="32">
                  <c:v>2.8596513232158571</c:v>
                </c:pt>
                <c:pt idx="33">
                  <c:v>3.2947686116700226</c:v>
                </c:pt>
                <c:pt idx="34">
                  <c:v>3.6546943919344699</c:v>
                </c:pt>
                <c:pt idx="35">
                  <c:v>3.657616892910994</c:v>
                </c:pt>
                <c:pt idx="36">
                  <c:v>3.8148843026891655</c:v>
                </c:pt>
                <c:pt idx="37">
                  <c:v>4.3629583592293244</c:v>
                </c:pt>
                <c:pt idx="38">
                  <c:v>4.5561470843134941</c:v>
                </c:pt>
                <c:pt idx="39">
                  <c:v>4.6339659847177757</c:v>
                </c:pt>
                <c:pt idx="40">
                  <c:v>4.4032871335704726</c:v>
                </c:pt>
                <c:pt idx="41">
                  <c:v>4.4112241146918194</c:v>
                </c:pt>
                <c:pt idx="42">
                  <c:v>4.4536889758962417</c:v>
                </c:pt>
                <c:pt idx="43">
                  <c:v>4.7374847374847207</c:v>
                </c:pt>
                <c:pt idx="44">
                  <c:v>5.3408120960858412</c:v>
                </c:pt>
                <c:pt idx="45">
                  <c:v>5.8923788653518301</c:v>
                </c:pt>
                <c:pt idx="46">
                  <c:v>6.3951367781155142</c:v>
                </c:pt>
                <c:pt idx="47">
                  <c:v>6.7660967624590711</c:v>
                </c:pt>
                <c:pt idx="48">
                  <c:v>7.4578313253011999</c:v>
                </c:pt>
                <c:pt idx="49">
                  <c:v>7.5869461648404126</c:v>
                </c:pt>
                <c:pt idx="50">
                  <c:v>7.9692125518058106</c:v>
                </c:pt>
                <c:pt idx="51">
                  <c:v>7.9269729093050358</c:v>
                </c:pt>
                <c:pt idx="52">
                  <c:v>8.2001879699248121</c:v>
                </c:pt>
                <c:pt idx="53">
                  <c:v>8.6022767280835808</c:v>
                </c:pt>
                <c:pt idx="54">
                  <c:v>8.9609933231814267</c:v>
                </c:pt>
                <c:pt idx="55">
                  <c:v>8.1021217066915341</c:v>
                </c:pt>
                <c:pt idx="56">
                  <c:v>7.2809352934367411</c:v>
                </c:pt>
                <c:pt idx="57">
                  <c:v>6.4842492527017725</c:v>
                </c:pt>
                <c:pt idx="58">
                  <c:v>5.9650325677065581</c:v>
                </c:pt>
                <c:pt idx="59">
                  <c:v>5.746734809767176</c:v>
                </c:pt>
                <c:pt idx="60">
                  <c:v>5.4714654109205014</c:v>
                </c:pt>
                <c:pt idx="61">
                  <c:v>5.1810029890401808</c:v>
                </c:pt>
                <c:pt idx="62">
                  <c:v>4.6940118447027714</c:v>
                </c:pt>
                <c:pt idx="63">
                  <c:v>4.6709592928080355</c:v>
                </c:pt>
                <c:pt idx="64">
                  <c:v>4.3648208469055447</c:v>
                </c:pt>
                <c:pt idx="65">
                  <c:v>3.98746488005186</c:v>
                </c:pt>
                <c:pt idx="66">
                  <c:v>3.3971188991614838</c:v>
                </c:pt>
                <c:pt idx="67">
                  <c:v>3.8714547611344585</c:v>
                </c:pt>
                <c:pt idx="68">
                  <c:v>3.9706517047906686</c:v>
                </c:pt>
                <c:pt idx="69">
                  <c:v>4.0488015547397822</c:v>
                </c:pt>
                <c:pt idx="70">
                  <c:v>4.1194866817642435</c:v>
                </c:pt>
                <c:pt idx="71">
                  <c:v>4.0919342712920184</c:v>
                </c:pt>
                <c:pt idx="72">
                  <c:v>3.678112044222388</c:v>
                </c:pt>
                <c:pt idx="73">
                  <c:v>3.3785917271866026</c:v>
                </c:pt>
                <c:pt idx="74">
                  <c:v>3.1322019694112839</c:v>
                </c:pt>
                <c:pt idx="75">
                  <c:v>3.1279324366593642</c:v>
                </c:pt>
                <c:pt idx="76">
                  <c:v>3.1627132750728322</c:v>
                </c:pt>
                <c:pt idx="77">
                  <c:v>3.2006650732619732</c:v>
                </c:pt>
                <c:pt idx="78">
                  <c:v>3.1191515907673164</c:v>
                </c:pt>
                <c:pt idx="79">
                  <c:v>3.0938538205980137</c:v>
                </c:pt>
                <c:pt idx="80">
                  <c:v>3.2274802822747972</c:v>
                </c:pt>
                <c:pt idx="81">
                  <c:v>3.3412887828162354</c:v>
                </c:pt>
                <c:pt idx="82">
                  <c:v>3.2625582599689267</c:v>
                </c:pt>
                <c:pt idx="83">
                  <c:v>3.1778786628146918</c:v>
                </c:pt>
                <c:pt idx="84">
                  <c:v>3.147749410437811</c:v>
                </c:pt>
                <c:pt idx="85">
                  <c:v>3.0136428425982587</c:v>
                </c:pt>
                <c:pt idx="86">
                  <c:v>3.2199085830370677</c:v>
                </c:pt>
                <c:pt idx="87">
                  <c:v>3.2453745829542129</c:v>
                </c:pt>
                <c:pt idx="88">
                  <c:v>3.3077853973376534</c:v>
                </c:pt>
                <c:pt idx="89">
                  <c:v>3.4236229986909734</c:v>
                </c:pt>
                <c:pt idx="90">
                  <c:v>3.7910869126839941</c:v>
                </c:pt>
                <c:pt idx="91">
                  <c:v>3.7562940584088693</c:v>
                </c:pt>
                <c:pt idx="92">
                  <c:v>3.8101940283502529</c:v>
                </c:pt>
                <c:pt idx="93">
                  <c:v>3.8558088161461939</c:v>
                </c:pt>
                <c:pt idx="94">
                  <c:v>3.8515546639919904</c:v>
                </c:pt>
                <c:pt idx="95">
                  <c:v>3.7999999999999972</c:v>
                </c:pt>
                <c:pt idx="96">
                  <c:v>3.6182902584493064</c:v>
                </c:pt>
                <c:pt idx="97">
                  <c:v>3.7161494366475551</c:v>
                </c:pt>
                <c:pt idx="98">
                  <c:v>3.8476677819326852</c:v>
                </c:pt>
                <c:pt idx="99">
                  <c:v>3.5056795926360991</c:v>
                </c:pt>
                <c:pt idx="100">
                  <c:v>2.8504490433424365</c:v>
                </c:pt>
                <c:pt idx="101">
                  <c:v>2.2003699737123981</c:v>
                </c:pt>
                <c:pt idx="102">
                  <c:v>1.9720225374004343</c:v>
                </c:pt>
                <c:pt idx="103">
                  <c:v>1.8732408036494093</c:v>
                </c:pt>
                <c:pt idx="104">
                  <c:v>1.9659112918845665</c:v>
                </c:pt>
              </c:numCache>
            </c:numRef>
          </c:val>
          <c:smooth val="0"/>
          <c:extLst>
            <c:ext xmlns:c16="http://schemas.microsoft.com/office/drawing/2014/chart" uri="{C3380CC4-5D6E-409C-BE32-E72D297353CC}">
              <c16:uniqueId val="{00000002-4C39-45BF-9868-BE45615EF956}"/>
            </c:ext>
          </c:extLst>
        </c:ser>
        <c:dLbls>
          <c:showLegendKey val="0"/>
          <c:showVal val="0"/>
          <c:showCatName val="0"/>
          <c:showSerName val="0"/>
          <c:showPercent val="0"/>
          <c:showBubbleSize val="0"/>
        </c:dLbls>
        <c:smooth val="0"/>
        <c:axId val="138627584"/>
        <c:axId val="205504512"/>
      </c:lineChart>
      <c:catAx>
        <c:axId val="138627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04512"/>
        <c:crosses val="autoZero"/>
        <c:auto val="1"/>
        <c:lblAlgn val="ctr"/>
        <c:lblOffset val="100"/>
        <c:noMultiLvlLbl val="0"/>
      </c:catAx>
      <c:valAx>
        <c:axId val="205504512"/>
        <c:scaling>
          <c:orientation val="minMax"/>
        </c:scaling>
        <c:delete val="0"/>
        <c:axPos val="l"/>
        <c:numFmt formatCode="_(* #,##0.0_);_(* \(#,##0.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627584"/>
        <c:crosses val="autoZero"/>
        <c:crossBetween val="between"/>
      </c:valAx>
      <c:spPr>
        <a:noFill/>
        <a:ln>
          <a:noFill/>
        </a:ln>
        <a:effectLst/>
      </c:spPr>
    </c:plotArea>
    <c:legend>
      <c:legendPos val="t"/>
      <c:layout>
        <c:manualLayout>
          <c:xMode val="edge"/>
          <c:yMode val="edge"/>
          <c:x val="0.306422372503945"/>
          <c:y val="0.11430789133247092"/>
          <c:w val="0.38164055070618613"/>
          <c:h val="9.3572643652402435E-2"/>
        </c:manualLayout>
      </c:layou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Tasa de desocupación </a:t>
            </a:r>
          </a:p>
        </c:rich>
      </c:tx>
      <c:overlay val="0"/>
      <c:spPr>
        <a:noFill/>
        <a:ln>
          <a:noFill/>
        </a:ln>
        <a:effectLst/>
      </c:spPr>
    </c:title>
    <c:autoTitleDeleted val="0"/>
    <c:plotArea>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2-490F-BF06-22852FD2A16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'14'!$A$33:$B$134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'14'!$C$33:$C$134</c:f>
              <c:numCache>
                <c:formatCode>_(* #,##0.0_);_(* \(#,##0.0\);_(* "-"??_);_(@_)</c:formatCode>
                <c:ptCount val="102"/>
                <c:pt idx="0">
                  <c:v>10.679509703202307</c:v>
                </c:pt>
                <c:pt idx="1">
                  <c:v>9.6460964040213248</c:v>
                </c:pt>
                <c:pt idx="2">
                  <c:v>9.4809828875479347</c:v>
                </c:pt>
                <c:pt idx="3">
                  <c:v>9.6608987589632758</c:v>
                </c:pt>
                <c:pt idx="4">
                  <c:v>10.256540207984575</c:v>
                </c:pt>
                <c:pt idx="5">
                  <c:v>9.5711791891092712</c:v>
                </c:pt>
                <c:pt idx="6">
                  <c:v>9.3679873736121184</c:v>
                </c:pt>
                <c:pt idx="7">
                  <c:v>8.6307257778490403</c:v>
                </c:pt>
                <c:pt idx="8">
                  <c:v>8.384683555139679</c:v>
                </c:pt>
                <c:pt idx="9">
                  <c:v>8.4852341452848279</c:v>
                </c:pt>
                <c:pt idx="10">
                  <c:v>9.5032588149774604</c:v>
                </c:pt>
                <c:pt idx="11">
                  <c:v>10.371071517585175</c:v>
                </c:pt>
                <c:pt idx="12">
                  <c:v>10.346716961576892</c:v>
                </c:pt>
                <c:pt idx="13">
                  <c:v>9.175616002460016</c:v>
                </c:pt>
                <c:pt idx="14">
                  <c:v>8.6486291905181449</c:v>
                </c:pt>
                <c:pt idx="15">
                  <c:v>9.0593255795493892</c:v>
                </c:pt>
                <c:pt idx="16">
                  <c:v>9.4011598560974861</c:v>
                </c:pt>
                <c:pt idx="17">
                  <c:v>9.4272195445012681</c:v>
                </c:pt>
                <c:pt idx="18">
                  <c:v>8.8280137875959568</c:v>
                </c:pt>
                <c:pt idx="19">
                  <c:v>8.2947423430044616</c:v>
                </c:pt>
                <c:pt idx="20">
                  <c:v>7.7592579589239001</c:v>
                </c:pt>
                <c:pt idx="21">
                  <c:v>7.9059115398089883</c:v>
                </c:pt>
                <c:pt idx="22">
                  <c:v>8.7549898358129123</c:v>
                </c:pt>
                <c:pt idx="23">
                  <c:v>9.7023556010698488</c:v>
                </c:pt>
                <c:pt idx="24">
                  <c:v>9.9337030432296753</c:v>
                </c:pt>
                <c:pt idx="25">
                  <c:v>8.899066241817156</c:v>
                </c:pt>
                <c:pt idx="26">
                  <c:v>8.4300942662462415</c:v>
                </c:pt>
                <c:pt idx="27">
                  <c:v>8.6655499288915241</c:v>
                </c:pt>
                <c:pt idx="28">
                  <c:v>9.3427070604385936</c:v>
                </c:pt>
                <c:pt idx="29">
                  <c:v>9.2767036153973095</c:v>
                </c:pt>
                <c:pt idx="30">
                  <c:v>8.4737197274635196</c:v>
                </c:pt>
                <c:pt idx="31">
                  <c:v>7.9820598791414721</c:v>
                </c:pt>
                <c:pt idx="32">
                  <c:v>7.612989363468003</c:v>
                </c:pt>
                <c:pt idx="33">
                  <c:v>7.6895398355610558</c:v>
                </c:pt>
                <c:pt idx="34">
                  <c:v>8.6807763572924657</c:v>
                </c:pt>
                <c:pt idx="35">
                  <c:v>8.8712224470121583</c:v>
                </c:pt>
                <c:pt idx="36">
                  <c:v>8.9325426697787655</c:v>
                </c:pt>
                <c:pt idx="37">
                  <c:v>8.5514643150507617</c:v>
                </c:pt>
                <c:pt idx="38">
                  <c:v>8.6902220843550388</c:v>
                </c:pt>
                <c:pt idx="39">
                  <c:v>8.9071265925204042</c:v>
                </c:pt>
                <c:pt idx="40">
                  <c:v>8.4549653335588069</c:v>
                </c:pt>
                <c:pt idx="41">
                  <c:v>8.7410704965221697</c:v>
                </c:pt>
                <c:pt idx="42">
                  <c:v>8.8116641173642645</c:v>
                </c:pt>
                <c:pt idx="43">
                  <c:v>8.9560772003303963</c:v>
                </c:pt>
                <c:pt idx="44">
                  <c:v>8.2102031826836281</c:v>
                </c:pt>
                <c:pt idx="45">
                  <c:v>8.3127021702084214</c:v>
                </c:pt>
                <c:pt idx="46">
                  <c:v>10.378591953089831</c:v>
                </c:pt>
                <c:pt idx="47">
                  <c:v>10.979384336960821</c:v>
                </c:pt>
                <c:pt idx="48">
                  <c:v>10.60020605337226</c:v>
                </c:pt>
                <c:pt idx="49">
                  <c:v>8.5373860017267926</c:v>
                </c:pt>
                <c:pt idx="50">
                  <c:v>8.0377952640040018</c:v>
                </c:pt>
                <c:pt idx="51">
                  <c:v>8.5068685516659777</c:v>
                </c:pt>
                <c:pt idx="52">
                  <c:v>8.9732886598320647</c:v>
                </c:pt>
                <c:pt idx="53">
                  <c:v>9.6375874220983704</c:v>
                </c:pt>
                <c:pt idx="54">
                  <c:v>9.2748277178041167</c:v>
                </c:pt>
                <c:pt idx="55">
                  <c:v>8.8967766225758265</c:v>
                </c:pt>
                <c:pt idx="56">
                  <c:v>8.323485737607017</c:v>
                </c:pt>
                <c:pt idx="57">
                  <c:v>8.7574054828462877</c:v>
                </c:pt>
                <c:pt idx="58">
                  <c:v>10.62318192271472</c:v>
                </c:pt>
                <c:pt idx="59">
                  <c:v>11.525262067719833</c:v>
                </c:pt>
                <c:pt idx="60">
                  <c:v>11.745824433753357</c:v>
                </c:pt>
                <c:pt idx="61">
                  <c:v>10.702526854294236</c:v>
                </c:pt>
                <c:pt idx="62">
                  <c:v>10.520779606105517</c:v>
                </c:pt>
                <c:pt idx="63">
                  <c:v>10.649406246240968</c:v>
                </c:pt>
                <c:pt idx="64">
                  <c:v>10.846384662017474</c:v>
                </c:pt>
                <c:pt idx="65">
                  <c:v>10.421870670373355</c:v>
                </c:pt>
                <c:pt idx="66">
                  <c:v>10.145436702748546</c:v>
                </c:pt>
                <c:pt idx="67">
                  <c:v>9.2837862690635049</c:v>
                </c:pt>
                <c:pt idx="68">
                  <c:v>9.454416100465906</c:v>
                </c:pt>
                <c:pt idx="69">
                  <c:v>9.5083183474050621</c:v>
                </c:pt>
                <c:pt idx="70">
                  <c:v>10.919743946587115</c:v>
                </c:pt>
                <c:pt idx="71">
                  <c:v>11.693837216688101</c:v>
                </c:pt>
                <c:pt idx="72">
                  <c:v>11.652986858947951</c:v>
                </c:pt>
                <c:pt idx="73">
                  <c:v>10.541678575574617</c:v>
                </c:pt>
                <c:pt idx="74">
                  <c:v>10.042716043564488</c:v>
                </c:pt>
                <c:pt idx="75">
                  <c:v>10.595684327466063</c:v>
                </c:pt>
                <c:pt idx="76">
                  <c:v>10.616935176264915</c:v>
                </c:pt>
                <c:pt idx="77">
                  <c:v>10.342778483310575</c:v>
                </c:pt>
                <c:pt idx="78">
                  <c:v>9.6307140254361236</c:v>
                </c:pt>
                <c:pt idx="79">
                  <c:v>9.6150632987213012</c:v>
                </c:pt>
                <c:pt idx="80">
                  <c:v>9.6866427542778446</c:v>
                </c:pt>
                <c:pt idx="81">
                  <c:v>10.120398577331402</c:v>
                </c:pt>
                <c:pt idx="82">
                  <c:v>11.581218631603939</c:v>
                </c:pt>
                <c:pt idx="83">
                  <c:v>12.903649074588728</c:v>
                </c:pt>
                <c:pt idx="84">
                  <c:v>13.418557751796564</c:v>
                </c:pt>
                <c:pt idx="85">
                  <c:v>11.915277775501467</c:v>
                </c:pt>
                <c:pt idx="86">
                  <c:v>10.985555708059035</c:v>
                </c:pt>
                <c:pt idx="87">
                  <c:v>10.327193377809408</c:v>
                </c:pt>
                <c:pt idx="88">
                  <c:v>10.311965475323209</c:v>
                </c:pt>
                <c:pt idx="89">
                  <c:v>10.360039752090501</c:v>
                </c:pt>
                <c:pt idx="90">
                  <c:v>9.992474241296275</c:v>
                </c:pt>
                <c:pt idx="91">
                  <c:v>10.065977225062445</c:v>
                </c:pt>
                <c:pt idx="92">
                  <c:v>9.6687783039823056</c:v>
                </c:pt>
                <c:pt idx="93">
                  <c:v>9.8535217596808984</c:v>
                </c:pt>
                <c:pt idx="94">
                  <c:v>10.566526792513979</c:v>
                </c:pt>
                <c:pt idx="95">
                  <c:v>10.826013062310279</c:v>
                </c:pt>
                <c:pt idx="96">
                  <c:v>11.792871240909687</c:v>
                </c:pt>
                <c:pt idx="97">
                  <c:v>14.502792418317329</c:v>
                </c:pt>
                <c:pt idx="98">
                  <c:v>19.172950166650715</c:v>
                </c:pt>
                <c:pt idx="99">
                  <c:v>23.633063150586668</c:v>
                </c:pt>
                <c:pt idx="100">
                  <c:v>25.071575297677747</c:v>
                </c:pt>
                <c:pt idx="101">
                  <c:v>24.07630516726184</c:v>
                </c:pt>
              </c:numCache>
            </c:numRef>
          </c:val>
          <c:smooth val="0"/>
          <c:extLst>
            <c:ext xmlns:c16="http://schemas.microsoft.com/office/drawing/2014/chart" uri="{C3380CC4-5D6E-409C-BE32-E72D297353CC}">
              <c16:uniqueId val="{00000001-4D74-4F21-A1DC-42047E0B97F5}"/>
            </c:ext>
          </c:extLst>
        </c:ser>
        <c:ser>
          <c:idx val="1"/>
          <c:order val="1"/>
          <c:tx>
            <c:v>Colombia</c:v>
          </c:tx>
          <c:spPr>
            <a:ln>
              <a:solidFill>
                <a:srgbClr val="00B0F0"/>
              </a:solidFill>
            </a:ln>
          </c:spPr>
          <c:marker>
            <c:symbol val="none"/>
          </c:marker>
          <c:dLbls>
            <c:dLbl>
              <c:idx val="10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2-490F-BF06-22852FD2A16B}"/>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'14'!$A$33:$B$134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'14'!$E$33:$E$134</c:f>
              <c:numCache>
                <c:formatCode>0.0</c:formatCode>
                <c:ptCount val="102"/>
                <c:pt idx="0">
                  <c:v>11.568397428941312</c:v>
                </c:pt>
                <c:pt idx="1">
                  <c:v>11.032809677511242</c:v>
                </c:pt>
                <c:pt idx="2">
                  <c:v>10.646637992894135</c:v>
                </c:pt>
                <c:pt idx="3">
                  <c:v>10.531394869873155</c:v>
                </c:pt>
                <c:pt idx="4">
                  <c:v>10.530921975691875</c:v>
                </c:pt>
                <c:pt idx="5">
                  <c:v>10.210726023824217</c:v>
                </c:pt>
                <c:pt idx="6">
                  <c:v>10.184355590133668</c:v>
                </c:pt>
                <c:pt idx="7">
                  <c:v>9.5078742311435782</c:v>
                </c:pt>
                <c:pt idx="8">
                  <c:v>9.3416330846752178</c:v>
                </c:pt>
                <c:pt idx="9">
                  <c:v>9.2153890407380015</c:v>
                </c:pt>
                <c:pt idx="10">
                  <c:v>10.285513060336418</c:v>
                </c:pt>
                <c:pt idx="11">
                  <c:v>11.13116507353895</c:v>
                </c:pt>
                <c:pt idx="12">
                  <c:v>11.359888730818451</c:v>
                </c:pt>
                <c:pt idx="13">
                  <c:v>10.725361120725662</c:v>
                </c:pt>
                <c:pt idx="14">
                  <c:v>9.928840791468863</c:v>
                </c:pt>
                <c:pt idx="15">
                  <c:v>9.608231798834451</c:v>
                </c:pt>
                <c:pt idx="16">
                  <c:v>9.513631737567998</c:v>
                </c:pt>
                <c:pt idx="17">
                  <c:v>9.4624765859480213</c:v>
                </c:pt>
                <c:pt idx="18">
                  <c:v>9.3765914765885512</c:v>
                </c:pt>
                <c:pt idx="19">
                  <c:v>8.6712922890685338</c:v>
                </c:pt>
                <c:pt idx="20">
                  <c:v>8.4093350332725905</c:v>
                </c:pt>
                <c:pt idx="21">
                  <c:v>8.2345441195724582</c:v>
                </c:pt>
                <c:pt idx="22">
                  <c:v>9.3348756000020412</c:v>
                </c:pt>
                <c:pt idx="23">
                  <c:v>10.065634429405197</c:v>
                </c:pt>
                <c:pt idx="24">
                  <c:v>10.507000380504632</c:v>
                </c:pt>
                <c:pt idx="25">
                  <c:v>9.7885932417566064</c:v>
                </c:pt>
                <c:pt idx="26">
                  <c:v>9.1622958825970482</c:v>
                </c:pt>
                <c:pt idx="27">
                  <c:v>8.9863861347574083</c:v>
                </c:pt>
                <c:pt idx="28">
                  <c:v>9.0941437134701548</c:v>
                </c:pt>
                <c:pt idx="29">
                  <c:v>9.1271927804251956</c:v>
                </c:pt>
                <c:pt idx="30">
                  <c:v>8.8444370570690882</c:v>
                </c:pt>
                <c:pt idx="31">
                  <c:v>8.3655465618901825</c:v>
                </c:pt>
                <c:pt idx="32">
                  <c:v>7.9710576222700018</c:v>
                </c:pt>
                <c:pt idx="33">
                  <c:v>8.0939368673702887</c:v>
                </c:pt>
                <c:pt idx="34">
                  <c:v>9.061697539866195</c:v>
                </c:pt>
                <c:pt idx="35">
                  <c:v>9.7846971708625787</c:v>
                </c:pt>
                <c:pt idx="36">
                  <c:v>9.8328938930718248</c:v>
                </c:pt>
                <c:pt idx="37">
                  <c:v>9.4071465796430633</c:v>
                </c:pt>
                <c:pt idx="38">
                  <c:v>9.1022559951798758</c:v>
                </c:pt>
                <c:pt idx="39">
                  <c:v>8.8974905860806981</c:v>
                </c:pt>
                <c:pt idx="40">
                  <c:v>8.672826880482706</c:v>
                </c:pt>
                <c:pt idx="41">
                  <c:v>8.7271178682561317</c:v>
                </c:pt>
                <c:pt idx="42">
                  <c:v>8.9719214434760914</c:v>
                </c:pt>
                <c:pt idx="43">
                  <c:v>8.746433168661321</c:v>
                </c:pt>
                <c:pt idx="44">
                  <c:v>8.1403581107989034</c:v>
                </c:pt>
                <c:pt idx="45">
                  <c:v>8.0146393342408366</c:v>
                </c:pt>
                <c:pt idx="46">
                  <c:v>9.2436876893556263</c:v>
                </c:pt>
                <c:pt idx="47">
                  <c:v>10.16165206676507</c:v>
                </c:pt>
                <c:pt idx="48">
                  <c:v>10.685249958317375</c:v>
                </c:pt>
                <c:pt idx="49">
                  <c:v>9.7151027670266199</c:v>
                </c:pt>
                <c:pt idx="50">
                  <c:v>9.329490859666512</c:v>
                </c:pt>
                <c:pt idx="51">
                  <c:v>8.9156771513476141</c:v>
                </c:pt>
                <c:pt idx="52">
                  <c:v>9.1901698324345116</c:v>
                </c:pt>
                <c:pt idx="53">
                  <c:v>9.2358108253739868</c:v>
                </c:pt>
                <c:pt idx="54">
                  <c:v>9.1107489775051143</c:v>
                </c:pt>
                <c:pt idx="55">
                  <c:v>8.594213913196274</c:v>
                </c:pt>
                <c:pt idx="56">
                  <c:v>8.1022937421602279</c:v>
                </c:pt>
                <c:pt idx="57">
                  <c:v>8.1811526703665862</c:v>
                </c:pt>
                <c:pt idx="58">
                  <c:v>9.3143577753864122</c:v>
                </c:pt>
                <c:pt idx="59">
                  <c:v>10.3209919292668</c:v>
                </c:pt>
                <c:pt idx="60">
                  <c:v>10.647837415862693</c:v>
                </c:pt>
                <c:pt idx="61">
                  <c:v>9.7004463484344239</c:v>
                </c:pt>
                <c:pt idx="62">
                  <c:v>9.3398803906399142</c:v>
                </c:pt>
                <c:pt idx="63">
                  <c:v>9.0113653985465785</c:v>
                </c:pt>
                <c:pt idx="64">
                  <c:v>9.265531977082949</c:v>
                </c:pt>
                <c:pt idx="65">
                  <c:v>9.1602194693452699</c:v>
                </c:pt>
                <c:pt idx="66">
                  <c:v>9.3321036429239985</c:v>
                </c:pt>
                <c:pt idx="67">
                  <c:v>8.9573394095392231</c:v>
                </c:pt>
                <c:pt idx="68">
                  <c:v>8.7143841134604028</c:v>
                </c:pt>
                <c:pt idx="69">
                  <c:v>8.5177305019391305</c:v>
                </c:pt>
                <c:pt idx="70">
                  <c:v>9.5745712425731426</c:v>
                </c:pt>
                <c:pt idx="71">
                  <c:v>10.390097502000277</c:v>
                </c:pt>
                <c:pt idx="72">
                  <c:v>10.669031116351904</c:v>
                </c:pt>
                <c:pt idx="73">
                  <c:v>9.8980746946057518</c:v>
                </c:pt>
                <c:pt idx="74">
                  <c:v>9.5433931884553242</c:v>
                </c:pt>
                <c:pt idx="75">
                  <c:v>9.4248042906547678</c:v>
                </c:pt>
                <c:pt idx="76">
                  <c:v>9.510321003957694</c:v>
                </c:pt>
                <c:pt idx="77">
                  <c:v>9.3186751046308949</c:v>
                </c:pt>
                <c:pt idx="78">
                  <c:v>9.4523161210751994</c:v>
                </c:pt>
                <c:pt idx="79">
                  <c:v>9.2326630652388193</c:v>
                </c:pt>
                <c:pt idx="80">
                  <c:v>9.1025268954978582</c:v>
                </c:pt>
                <c:pt idx="81">
                  <c:v>9.1847628749450738</c:v>
                </c:pt>
                <c:pt idx="82">
                  <c:v>10.423989947111099</c:v>
                </c:pt>
                <c:pt idx="83">
                  <c:v>11.415602325709868</c:v>
                </c:pt>
                <c:pt idx="84">
                  <c:v>11.79380873177425</c:v>
                </c:pt>
                <c:pt idx="85">
                  <c:v>10.97868800805789</c:v>
                </c:pt>
                <c:pt idx="86">
                  <c:v>10.564021245484296</c:v>
                </c:pt>
                <c:pt idx="87">
                  <c:v>10.100121963814257</c:v>
                </c:pt>
                <c:pt idx="88">
                  <c:v>10.228287993175652</c:v>
                </c:pt>
                <c:pt idx="89">
                  <c:v>10.3143737897382</c:v>
                </c:pt>
                <c:pt idx="90">
                  <c:v>10.578864828210385</c:v>
                </c:pt>
                <c:pt idx="91">
                  <c:v>10.284207272261852</c:v>
                </c:pt>
                <c:pt idx="92">
                  <c:v>9.7695135051717443</c:v>
                </c:pt>
                <c:pt idx="93">
                  <c:v>9.5418327896313428</c:v>
                </c:pt>
                <c:pt idx="94">
                  <c:v>10.576682083863892</c:v>
                </c:pt>
                <c:pt idx="95">
                  <c:v>11.549886310398657</c:v>
                </c:pt>
                <c:pt idx="96">
                  <c:v>12.590009709168401</c:v>
                </c:pt>
                <c:pt idx="97">
                  <c:v>14.599226287597524</c:v>
                </c:pt>
                <c:pt idx="98">
                  <c:v>17.779082054336094</c:v>
                </c:pt>
                <c:pt idx="99">
                  <c:v>20.337721385373506</c:v>
                </c:pt>
                <c:pt idx="100">
                  <c:v>20.460570722835818</c:v>
                </c:pt>
                <c:pt idx="101">
                  <c:v>18.900355710543</c:v>
                </c:pt>
              </c:numCache>
            </c:numRef>
          </c:val>
          <c:smooth val="0"/>
          <c:extLst>
            <c:ext xmlns:c16="http://schemas.microsoft.com/office/drawing/2014/chart" uri="{C3380CC4-5D6E-409C-BE32-E72D297353CC}">
              <c16:uniqueId val="{00000002-FC12-490F-BF06-22852FD2A16B}"/>
            </c:ext>
          </c:extLst>
        </c:ser>
        <c:dLbls>
          <c:showLegendKey val="0"/>
          <c:showVal val="0"/>
          <c:showCatName val="0"/>
          <c:showSerName val="0"/>
          <c:showPercent val="0"/>
          <c:showBubbleSize val="0"/>
        </c:dLbls>
        <c:smooth val="0"/>
        <c:axId val="138922496"/>
        <c:axId val="205506816"/>
      </c:lineChart>
      <c:catAx>
        <c:axId val="1389224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O" sz="900" b="0" i="0" u="none" strike="noStrike" kern="1200" baseline="0">
                <a:solidFill>
                  <a:sysClr val="windowText" lastClr="000000">
                    <a:lumMod val="65000"/>
                    <a:lumOff val="35000"/>
                  </a:sysClr>
                </a:solidFill>
                <a:latin typeface="+mn-lt"/>
                <a:ea typeface="+mn-ea"/>
                <a:cs typeface="+mn-cs"/>
              </a:defRPr>
            </a:pPr>
            <a:endParaRPr lang="es-CO"/>
          </a:p>
        </c:txPr>
        <c:crossAx val="205506816"/>
        <c:crosses val="autoZero"/>
        <c:auto val="1"/>
        <c:lblAlgn val="ctr"/>
        <c:lblOffset val="100"/>
        <c:tickMarkSkip val="1"/>
        <c:noMultiLvlLbl val="0"/>
      </c:catAx>
      <c:valAx>
        <c:axId val="205506816"/>
        <c:scaling>
          <c:orientation val="minMax"/>
        </c:scaling>
        <c:delete val="0"/>
        <c:axPos val="l"/>
        <c:numFmt formatCode="_(* #,##0.0_);_(* \(#,##0.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922496"/>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solidFill>
                  <a:schemeClr val="bg2">
                    <a:lumMod val="50000"/>
                  </a:schemeClr>
                </a:solidFill>
              </a:defRPr>
            </a:pPr>
            <a:r>
              <a:rPr lang="es-CO" sz="1400" b="0">
                <a:solidFill>
                  <a:schemeClr val="bg2">
                    <a:lumMod val="50000"/>
                  </a:schemeClr>
                </a:solidFill>
              </a:rPr>
              <a:t>Nuevos empleos </a:t>
            </a:r>
          </a:p>
        </c:rich>
      </c:tx>
      <c:layout>
        <c:manualLayout>
          <c:xMode val="edge"/>
          <c:yMode val="edge"/>
          <c:x val="0.36552408771484213"/>
          <c:y val="1.0364931275200759E-2"/>
        </c:manualLayout>
      </c:layout>
      <c:overlay val="0"/>
    </c:title>
    <c:autoTitleDeleted val="0"/>
    <c:plotArea>
      <c:layout>
        <c:manualLayout>
          <c:layoutTarget val="inner"/>
          <c:xMode val="edge"/>
          <c:yMode val="edge"/>
          <c:x val="0.16568791804250271"/>
          <c:y val="0.14092429886748845"/>
          <c:w val="0.80560430954195228"/>
          <c:h val="0.59156498628278875"/>
        </c:manualLayout>
      </c:layout>
      <c:lineChart>
        <c:grouping val="standard"/>
        <c:varyColors val="0"/>
        <c:ser>
          <c:idx val="0"/>
          <c:order val="0"/>
          <c:tx>
            <c:v>Bogotá</c:v>
          </c:tx>
          <c:spPr>
            <a:ln>
              <a:solidFill>
                <a:schemeClr val="accent1">
                  <a:lumMod val="75000"/>
                </a:schemeClr>
              </a:solidFill>
            </a:ln>
          </c:spPr>
          <c:marker>
            <c:symbol val="none"/>
          </c:marker>
          <c:dLbls>
            <c:dLbl>
              <c:idx val="10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50-405B-9209-F0CC91CC4235}"/>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'15'!$A$33:$B$134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'15'!$D$33:$D$134</c:f>
              <c:numCache>
                <c:formatCode>_(* #,##0_);_(* \(#,##0\);_(* "-"??_);_(@_)</c:formatCode>
                <c:ptCount val="102"/>
                <c:pt idx="0">
                  <c:v>191210.66666666558</c:v>
                </c:pt>
                <c:pt idx="1">
                  <c:v>174087.66666666698</c:v>
                </c:pt>
                <c:pt idx="2">
                  <c:v>193165.66666666698</c:v>
                </c:pt>
                <c:pt idx="3">
                  <c:v>161490.66666666651</c:v>
                </c:pt>
                <c:pt idx="4">
                  <c:v>160468.66666666605</c:v>
                </c:pt>
                <c:pt idx="5">
                  <c:v>158101.33333333349</c:v>
                </c:pt>
                <c:pt idx="6">
                  <c:v>87451.666666666977</c:v>
                </c:pt>
                <c:pt idx="7">
                  <c:v>59876.666666666046</c:v>
                </c:pt>
                <c:pt idx="8">
                  <c:v>53966.666666666977</c:v>
                </c:pt>
                <c:pt idx="9">
                  <c:v>86990.666666666511</c:v>
                </c:pt>
                <c:pt idx="10">
                  <c:v>113600.33333333302</c:v>
                </c:pt>
                <c:pt idx="11">
                  <c:v>126839.33333333349</c:v>
                </c:pt>
                <c:pt idx="12">
                  <c:v>104875.66666666698</c:v>
                </c:pt>
                <c:pt idx="13">
                  <c:v>92360</c:v>
                </c:pt>
                <c:pt idx="14">
                  <c:v>105812.66666666698</c:v>
                </c:pt>
                <c:pt idx="15">
                  <c:v>78017.333333333489</c:v>
                </c:pt>
                <c:pt idx="16">
                  <c:v>66241</c:v>
                </c:pt>
                <c:pt idx="17">
                  <c:v>53983.333333332557</c:v>
                </c:pt>
                <c:pt idx="18">
                  <c:v>77247.333333333489</c:v>
                </c:pt>
                <c:pt idx="19">
                  <c:v>61271.333333332557</c:v>
                </c:pt>
                <c:pt idx="20">
                  <c:v>38473.66666666558</c:v>
                </c:pt>
                <c:pt idx="21">
                  <c:v>62418.333333333954</c:v>
                </c:pt>
                <c:pt idx="22">
                  <c:v>108839.66666666605</c:v>
                </c:pt>
                <c:pt idx="23">
                  <c:v>107497.33333333395</c:v>
                </c:pt>
                <c:pt idx="24">
                  <c:v>76281</c:v>
                </c:pt>
                <c:pt idx="25">
                  <c:v>95388.000000000466</c:v>
                </c:pt>
                <c:pt idx="26">
                  <c:v>69401.333333333023</c:v>
                </c:pt>
                <c:pt idx="27">
                  <c:v>112290.66666666651</c:v>
                </c:pt>
                <c:pt idx="28">
                  <c:v>61569.666666666511</c:v>
                </c:pt>
                <c:pt idx="29">
                  <c:v>79485.000000000931</c:v>
                </c:pt>
                <c:pt idx="30">
                  <c:v>118383.66666666651</c:v>
                </c:pt>
                <c:pt idx="31">
                  <c:v>184441.33333333395</c:v>
                </c:pt>
                <c:pt idx="32">
                  <c:v>164008.0000000014</c:v>
                </c:pt>
                <c:pt idx="33">
                  <c:v>139969.99999999907</c:v>
                </c:pt>
                <c:pt idx="34">
                  <c:v>78912</c:v>
                </c:pt>
                <c:pt idx="35">
                  <c:v>114773.99999999907</c:v>
                </c:pt>
                <c:pt idx="36">
                  <c:v>133360.66666666605</c:v>
                </c:pt>
                <c:pt idx="37">
                  <c:v>114503.66666666605</c:v>
                </c:pt>
                <c:pt idx="38">
                  <c:v>82637.333333333023</c:v>
                </c:pt>
                <c:pt idx="39">
                  <c:v>-1753.3333333334886</c:v>
                </c:pt>
                <c:pt idx="40">
                  <c:v>10172.666666667443</c:v>
                </c:pt>
                <c:pt idx="41">
                  <c:v>-35586.000000000466</c:v>
                </c:pt>
                <c:pt idx="42">
                  <c:v>-63068.999999999534</c:v>
                </c:pt>
                <c:pt idx="43">
                  <c:v>-78647.666666666046</c:v>
                </c:pt>
                <c:pt idx="44">
                  <c:v>-15139.000000000931</c:v>
                </c:pt>
                <c:pt idx="45">
                  <c:v>-13634.999999999069</c:v>
                </c:pt>
                <c:pt idx="46">
                  <c:v>-68381.999999999534</c:v>
                </c:pt>
                <c:pt idx="47">
                  <c:v>-59286.666666666977</c:v>
                </c:pt>
                <c:pt idx="48">
                  <c:v>-54853.666666666046</c:v>
                </c:pt>
                <c:pt idx="49">
                  <c:v>-6065.6666666669771</c:v>
                </c:pt>
                <c:pt idx="50">
                  <c:v>-71360.666666666046</c:v>
                </c:pt>
                <c:pt idx="51">
                  <c:v>8187.6666666669771</c:v>
                </c:pt>
                <c:pt idx="52">
                  <c:v>12978.666666666511</c:v>
                </c:pt>
                <c:pt idx="53">
                  <c:v>39003.666666667443</c:v>
                </c:pt>
                <c:pt idx="54">
                  <c:v>4928.3333333330229</c:v>
                </c:pt>
                <c:pt idx="55">
                  <c:v>4855.3333333330229</c:v>
                </c:pt>
                <c:pt idx="56">
                  <c:v>-23905.666666666977</c:v>
                </c:pt>
                <c:pt idx="57">
                  <c:v>-11153.333333333954</c:v>
                </c:pt>
                <c:pt idx="58">
                  <c:v>-5850.3333333334886</c:v>
                </c:pt>
                <c:pt idx="59">
                  <c:v>-43135.999999999534</c:v>
                </c:pt>
                <c:pt idx="60">
                  <c:v>-91825.000000000466</c:v>
                </c:pt>
                <c:pt idx="61">
                  <c:v>-121675.33333333256</c:v>
                </c:pt>
                <c:pt idx="62">
                  <c:v>-54850.666666666511</c:v>
                </c:pt>
                <c:pt idx="63">
                  <c:v>-58232.333333333489</c:v>
                </c:pt>
                <c:pt idx="64">
                  <c:v>-82205.999999999534</c:v>
                </c:pt>
                <c:pt idx="65">
                  <c:v>-63948.333333333489</c:v>
                </c:pt>
                <c:pt idx="66">
                  <c:v>-20461</c:v>
                </c:pt>
                <c:pt idx="67">
                  <c:v>-9189.3333333330229</c:v>
                </c:pt>
                <c:pt idx="68">
                  <c:v>-34327.333333333023</c:v>
                </c:pt>
                <c:pt idx="69">
                  <c:v>-76993.666666666977</c:v>
                </c:pt>
                <c:pt idx="70">
                  <c:v>-61829.999999999534</c:v>
                </c:pt>
                <c:pt idx="71">
                  <c:v>-71938.999999999534</c:v>
                </c:pt>
                <c:pt idx="72">
                  <c:v>-18526.666666666046</c:v>
                </c:pt>
                <c:pt idx="73">
                  <c:v>26201.999999999534</c:v>
                </c:pt>
                <c:pt idx="74">
                  <c:v>100541.33333333256</c:v>
                </c:pt>
                <c:pt idx="75">
                  <c:v>39270.666666667443</c:v>
                </c:pt>
                <c:pt idx="76">
                  <c:v>117974.99999999953</c:v>
                </c:pt>
                <c:pt idx="77">
                  <c:v>44973.999999999069</c:v>
                </c:pt>
                <c:pt idx="78">
                  <c:v>90378.999999999534</c:v>
                </c:pt>
                <c:pt idx="79">
                  <c:v>-7451.6666666660458</c:v>
                </c:pt>
                <c:pt idx="80">
                  <c:v>302.33333333395422</c:v>
                </c:pt>
                <c:pt idx="81">
                  <c:v>5938.3333333339542</c:v>
                </c:pt>
                <c:pt idx="82">
                  <c:v>41786.999999999534</c:v>
                </c:pt>
                <c:pt idx="83">
                  <c:v>73437.333333332557</c:v>
                </c:pt>
                <c:pt idx="84">
                  <c:v>47020.333333333023</c:v>
                </c:pt>
                <c:pt idx="85">
                  <c:v>-4838.3333333325572</c:v>
                </c:pt>
                <c:pt idx="86">
                  <c:v>-39796.666666666046</c:v>
                </c:pt>
                <c:pt idx="87">
                  <c:v>39437.000000002328</c:v>
                </c:pt>
                <c:pt idx="88">
                  <c:v>48029</c:v>
                </c:pt>
                <c:pt idx="89">
                  <c:v>30535.000000003725</c:v>
                </c:pt>
                <c:pt idx="90">
                  <c:v>-38496.666666663252</c:v>
                </c:pt>
                <c:pt idx="91">
                  <c:v>-1730.6666666707024</c:v>
                </c:pt>
                <c:pt idx="92">
                  <c:v>71177.333333333023</c:v>
                </c:pt>
                <c:pt idx="93">
                  <c:v>81682.333333330229</c:v>
                </c:pt>
                <c:pt idx="94">
                  <c:v>95408.333333336748</c:v>
                </c:pt>
                <c:pt idx="95">
                  <c:v>100864.66666666418</c:v>
                </c:pt>
                <c:pt idx="96">
                  <c:v>-49152.666666669771</c:v>
                </c:pt>
                <c:pt idx="97">
                  <c:v>-514549.33333333721</c:v>
                </c:pt>
                <c:pt idx="98">
                  <c:v>-889910.33333333675</c:v>
                </c:pt>
                <c:pt idx="99">
                  <c:v>-1106395</c:v>
                </c:pt>
                <c:pt idx="100">
                  <c:v>-1028758</c:v>
                </c:pt>
                <c:pt idx="101">
                  <c:v>-880192.66666666977</c:v>
                </c:pt>
              </c:numCache>
            </c:numRef>
          </c:val>
          <c:smooth val="0"/>
          <c:extLst>
            <c:ext xmlns:c16="http://schemas.microsoft.com/office/drawing/2014/chart" uri="{C3380CC4-5D6E-409C-BE32-E72D297353CC}">
              <c16:uniqueId val="{00000001-F9FB-4D18-AD65-89206EBCC89A}"/>
            </c:ext>
          </c:extLst>
        </c:ser>
        <c:ser>
          <c:idx val="1"/>
          <c:order val="1"/>
          <c:tx>
            <c:v>Colombia</c:v>
          </c:tx>
          <c:spPr>
            <a:ln>
              <a:solidFill>
                <a:srgbClr val="00B0F0"/>
              </a:solidFill>
            </a:ln>
          </c:spPr>
          <c:marker>
            <c:symbol val="none"/>
          </c:marker>
          <c:dLbls>
            <c:dLbl>
              <c:idx val="10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50-405B-9209-F0CC91CC4235}"/>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'15'!$A$33:$B$134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'15'!$F$33:$F$134</c:f>
              <c:numCache>
                <c:formatCode>_(* #,##0_);_(* \(#,##0\);_(* "-"??_);_(@_)</c:formatCode>
                <c:ptCount val="102"/>
                <c:pt idx="0">
                  <c:v>993826.66666666418</c:v>
                </c:pt>
                <c:pt idx="1">
                  <c:v>980076.66666666791</c:v>
                </c:pt>
                <c:pt idx="2">
                  <c:v>930796.33333333582</c:v>
                </c:pt>
                <c:pt idx="3">
                  <c:v>1054297</c:v>
                </c:pt>
                <c:pt idx="4">
                  <c:v>993099.00000000373</c:v>
                </c:pt>
                <c:pt idx="5">
                  <c:v>974895.66666666791</c:v>
                </c:pt>
                <c:pt idx="6">
                  <c:v>603730.99999999627</c:v>
                </c:pt>
                <c:pt idx="7">
                  <c:v>356080.00000000373</c:v>
                </c:pt>
                <c:pt idx="8">
                  <c:v>21134.999999996275</c:v>
                </c:pt>
                <c:pt idx="9">
                  <c:v>55770.999999996275</c:v>
                </c:pt>
                <c:pt idx="10">
                  <c:v>182994.66666666046</c:v>
                </c:pt>
                <c:pt idx="11">
                  <c:v>249031.66666666791</c:v>
                </c:pt>
                <c:pt idx="12">
                  <c:v>133127</c:v>
                </c:pt>
                <c:pt idx="13">
                  <c:v>52459.666666667908</c:v>
                </c:pt>
                <c:pt idx="14">
                  <c:v>176228</c:v>
                </c:pt>
                <c:pt idx="15">
                  <c:v>190757.99999999627</c:v>
                </c:pt>
                <c:pt idx="16">
                  <c:v>319716.33333333209</c:v>
                </c:pt>
                <c:pt idx="17">
                  <c:v>316851.33333333209</c:v>
                </c:pt>
                <c:pt idx="18">
                  <c:v>517441</c:v>
                </c:pt>
                <c:pt idx="19">
                  <c:v>569926</c:v>
                </c:pt>
                <c:pt idx="20">
                  <c:v>573929.00000000373</c:v>
                </c:pt>
                <c:pt idx="21">
                  <c:v>565778.00000000373</c:v>
                </c:pt>
                <c:pt idx="22">
                  <c:v>488358.66666667163</c:v>
                </c:pt>
                <c:pt idx="23">
                  <c:v>437306.33333333209</c:v>
                </c:pt>
                <c:pt idx="24">
                  <c:v>385175.66666666791</c:v>
                </c:pt>
                <c:pt idx="25">
                  <c:v>474718.00000000373</c:v>
                </c:pt>
                <c:pt idx="26">
                  <c:v>417584.66666666791</c:v>
                </c:pt>
                <c:pt idx="27">
                  <c:v>450890.66666667163</c:v>
                </c:pt>
                <c:pt idx="28">
                  <c:v>294321.66666666791</c:v>
                </c:pt>
                <c:pt idx="29">
                  <c:v>390421.66666666418</c:v>
                </c:pt>
                <c:pt idx="30">
                  <c:v>470097.00000000373</c:v>
                </c:pt>
                <c:pt idx="31">
                  <c:v>538989</c:v>
                </c:pt>
                <c:pt idx="32">
                  <c:v>676567.33333333582</c:v>
                </c:pt>
                <c:pt idx="33">
                  <c:v>514354.33333333209</c:v>
                </c:pt>
                <c:pt idx="34">
                  <c:v>509289.99999999627</c:v>
                </c:pt>
                <c:pt idx="35">
                  <c:v>456652.33333333209</c:v>
                </c:pt>
                <c:pt idx="36">
                  <c:v>661594.33333333209</c:v>
                </c:pt>
                <c:pt idx="37">
                  <c:v>760413.33333332837</c:v>
                </c:pt>
                <c:pt idx="38">
                  <c:v>688753.33333333209</c:v>
                </c:pt>
                <c:pt idx="39">
                  <c:v>597820.66666666418</c:v>
                </c:pt>
                <c:pt idx="40">
                  <c:v>542593.99999999627</c:v>
                </c:pt>
                <c:pt idx="41">
                  <c:v>468736.33333333582</c:v>
                </c:pt>
                <c:pt idx="42">
                  <c:v>321391.33333333582</c:v>
                </c:pt>
                <c:pt idx="43">
                  <c:v>256024.33333333582</c:v>
                </c:pt>
                <c:pt idx="44">
                  <c:v>339574.66666666046</c:v>
                </c:pt>
                <c:pt idx="45">
                  <c:v>474670.66666666418</c:v>
                </c:pt>
                <c:pt idx="46">
                  <c:v>440882</c:v>
                </c:pt>
                <c:pt idx="47">
                  <c:v>435886.66666666791</c:v>
                </c:pt>
                <c:pt idx="48">
                  <c:v>184113.66666666791</c:v>
                </c:pt>
                <c:pt idx="49">
                  <c:v>132225.33333333209</c:v>
                </c:pt>
                <c:pt idx="50">
                  <c:v>-8688.3333333358169</c:v>
                </c:pt>
                <c:pt idx="51">
                  <c:v>126393</c:v>
                </c:pt>
                <c:pt idx="52">
                  <c:v>55915.333333335817</c:v>
                </c:pt>
                <c:pt idx="53">
                  <c:v>121247.33333333582</c:v>
                </c:pt>
                <c:pt idx="54">
                  <c:v>155737.66666666791</c:v>
                </c:pt>
                <c:pt idx="55">
                  <c:v>212661.66666666046</c:v>
                </c:pt>
                <c:pt idx="56">
                  <c:v>157683.66666667163</c:v>
                </c:pt>
                <c:pt idx="57">
                  <c:v>89551.000000003725</c:v>
                </c:pt>
                <c:pt idx="58">
                  <c:v>96517.000000003725</c:v>
                </c:pt>
                <c:pt idx="59">
                  <c:v>71603.333333332092</c:v>
                </c:pt>
                <c:pt idx="60">
                  <c:v>202340.99999999627</c:v>
                </c:pt>
                <c:pt idx="61">
                  <c:v>335685.66666666418</c:v>
                </c:pt>
                <c:pt idx="62">
                  <c:v>412416.33333333209</c:v>
                </c:pt>
                <c:pt idx="63">
                  <c:v>434493.00000000373</c:v>
                </c:pt>
                <c:pt idx="64">
                  <c:v>395713.00000000373</c:v>
                </c:pt>
                <c:pt idx="65">
                  <c:v>384375.66666666791</c:v>
                </c:pt>
                <c:pt idx="66">
                  <c:v>237365.99999999255</c:v>
                </c:pt>
                <c:pt idx="67">
                  <c:v>109462.66666666791</c:v>
                </c:pt>
                <c:pt idx="68">
                  <c:v>5783.6666666641831</c:v>
                </c:pt>
                <c:pt idx="69">
                  <c:v>31558</c:v>
                </c:pt>
                <c:pt idx="70">
                  <c:v>72015.333333335817</c:v>
                </c:pt>
                <c:pt idx="71">
                  <c:v>95918.333333335817</c:v>
                </c:pt>
                <c:pt idx="72">
                  <c:v>76464.666666671634</c:v>
                </c:pt>
                <c:pt idx="73">
                  <c:v>40413</c:v>
                </c:pt>
                <c:pt idx="74">
                  <c:v>106869.00000000373</c:v>
                </c:pt>
                <c:pt idx="75">
                  <c:v>10872</c:v>
                </c:pt>
                <c:pt idx="76">
                  <c:v>95886.333333328366</c:v>
                </c:pt>
                <c:pt idx="77">
                  <c:v>86549.999999996275</c:v>
                </c:pt>
                <c:pt idx="78">
                  <c:v>241483.33333333954</c:v>
                </c:pt>
                <c:pt idx="79">
                  <c:v>161132.33333333209</c:v>
                </c:pt>
                <c:pt idx="80">
                  <c:v>-29539.999999996275</c:v>
                </c:pt>
                <c:pt idx="81">
                  <c:v>-30524.666666671634</c:v>
                </c:pt>
                <c:pt idx="82">
                  <c:v>-16519.666666671634</c:v>
                </c:pt>
                <c:pt idx="83">
                  <c:v>197889.33333332837</c:v>
                </c:pt>
                <c:pt idx="84">
                  <c:v>113901.99999999627</c:v>
                </c:pt>
                <c:pt idx="85">
                  <c:v>-163952.66666666418</c:v>
                </c:pt>
                <c:pt idx="86">
                  <c:v>-336781.33333333582</c:v>
                </c:pt>
                <c:pt idx="87">
                  <c:v>-362923.33333330229</c:v>
                </c:pt>
                <c:pt idx="88">
                  <c:v>-168122.99999996275</c:v>
                </c:pt>
                <c:pt idx="89">
                  <c:v>-259834.00000003353</c:v>
                </c:pt>
                <c:pt idx="90">
                  <c:v>-409062.00000003725</c:v>
                </c:pt>
                <c:pt idx="91">
                  <c:v>-440409.66666666418</c:v>
                </c:pt>
                <c:pt idx="92">
                  <c:v>-115426.00000003725</c:v>
                </c:pt>
                <c:pt idx="93">
                  <c:v>-21412.999999996275</c:v>
                </c:pt>
                <c:pt idx="94">
                  <c:v>38505.666666701436</c:v>
                </c:pt>
                <c:pt idx="95">
                  <c:v>-120896.33333329484</c:v>
                </c:pt>
                <c:pt idx="96">
                  <c:v>-584618.66666666418</c:v>
                </c:pt>
                <c:pt idx="97">
                  <c:v>-2340080.6666666307</c:v>
                </c:pt>
                <c:pt idx="98">
                  <c:v>-3952226</c:v>
                </c:pt>
                <c:pt idx="99">
                  <c:v>-4848896.3333334029</c:v>
                </c:pt>
                <c:pt idx="100">
                  <c:v>-4443910</c:v>
                </c:pt>
                <c:pt idx="101">
                  <c:v>-3616263.6666665971</c:v>
                </c:pt>
              </c:numCache>
            </c:numRef>
          </c:val>
          <c:smooth val="0"/>
          <c:extLst>
            <c:ext xmlns:c16="http://schemas.microsoft.com/office/drawing/2014/chart" uri="{C3380CC4-5D6E-409C-BE32-E72D297353CC}">
              <c16:uniqueId val="{00000002-9F50-405B-9209-F0CC91CC4235}"/>
            </c:ext>
          </c:extLst>
        </c:ser>
        <c:dLbls>
          <c:showLegendKey val="0"/>
          <c:showVal val="0"/>
          <c:showCatName val="0"/>
          <c:showSerName val="0"/>
          <c:showPercent val="0"/>
          <c:showBubbleSize val="0"/>
        </c:dLbls>
        <c:smooth val="0"/>
        <c:axId val="138975744"/>
        <c:axId val="205509120"/>
      </c:lineChart>
      <c:catAx>
        <c:axId val="138975744"/>
        <c:scaling>
          <c:orientation val="minMax"/>
        </c:scaling>
        <c:delete val="0"/>
        <c:axPos val="b"/>
        <c:numFmt formatCode="General" sourceLinked="0"/>
        <c:majorTickMark val="none"/>
        <c:minorTickMark val="none"/>
        <c:tickLblPos val="low"/>
        <c:txPr>
          <a:bodyPr/>
          <a:lstStyle/>
          <a:p>
            <a:pPr>
              <a:defRPr sz="900"/>
            </a:pPr>
            <a:endParaRPr lang="es-CO"/>
          </a:p>
        </c:txPr>
        <c:crossAx val="205509120"/>
        <c:crosses val="autoZero"/>
        <c:auto val="1"/>
        <c:lblAlgn val="ctr"/>
        <c:lblOffset val="100"/>
        <c:noMultiLvlLbl val="0"/>
      </c:catAx>
      <c:valAx>
        <c:axId val="205509120"/>
        <c:scaling>
          <c:orientation val="minMax"/>
        </c:scaling>
        <c:delete val="0"/>
        <c:axPos val="l"/>
        <c:numFmt formatCode="_(* #,##0_);_(* \(#,##0\);_(* &quot;-&quot;??_);_(@_)" sourceLinked="1"/>
        <c:majorTickMark val="none"/>
        <c:minorTickMark val="none"/>
        <c:tickLblPos val="nextTo"/>
        <c:txPr>
          <a:bodyPr/>
          <a:lstStyle/>
          <a:p>
            <a:pPr>
              <a:defRPr b="0">
                <a:solidFill>
                  <a:sysClr val="windowText" lastClr="000000"/>
                </a:solidFill>
              </a:defRPr>
            </a:pPr>
            <a:endParaRPr lang="es-CO"/>
          </a:p>
        </c:txPr>
        <c:crossAx val="138975744"/>
        <c:crosses val="autoZero"/>
        <c:crossBetween val="between"/>
      </c:valAx>
    </c:plotArea>
    <c:legend>
      <c:legendPos val="t"/>
      <c:layout>
        <c:manualLayout>
          <c:xMode val="edge"/>
          <c:yMode val="edge"/>
          <c:x val="0.31396727626788584"/>
          <c:y val="0.11966313157219279"/>
          <c:w val="0.37206544746422832"/>
          <c:h val="9.3714077249751185E-2"/>
        </c:manualLayout>
      </c:layout>
      <c:overlay val="1"/>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Tasa de ocupación </a:t>
            </a:r>
          </a:p>
        </c:rich>
      </c:tx>
      <c:layout>
        <c:manualLayout>
          <c:xMode val="edge"/>
          <c:yMode val="edge"/>
          <c:x val="0.35417460165488146"/>
          <c:y val="1.0380625665647404E-2"/>
        </c:manualLayout>
      </c:layout>
      <c:overlay val="0"/>
      <c:spPr>
        <a:noFill/>
        <a:ln>
          <a:noFill/>
        </a:ln>
        <a:effectLst/>
      </c:spPr>
    </c:title>
    <c:autoTitleDeleted val="0"/>
    <c:plotArea>
      <c:layout>
        <c:manualLayout>
          <c:layoutTarget val="inner"/>
          <c:xMode val="edge"/>
          <c:yMode val="edge"/>
          <c:x val="7.373675336028894E-2"/>
          <c:y val="0.13022494897554671"/>
          <c:w val="0.91298890850657233"/>
          <c:h val="0.57176486166385898"/>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61-412F-BEC2-309A8120887C}"/>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'16'!$A$33:$B$134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'16'!$C$33:$C$134</c:f>
              <c:numCache>
                <c:formatCode>0.0</c:formatCode>
                <c:ptCount val="102"/>
                <c:pt idx="0">
                  <c:v>63.762215260364464</c:v>
                </c:pt>
                <c:pt idx="1">
                  <c:v>64.422130476360422</c:v>
                </c:pt>
                <c:pt idx="2">
                  <c:v>65.238119201472514</c:v>
                </c:pt>
                <c:pt idx="3">
                  <c:v>65.173038346296039</c:v>
                </c:pt>
                <c:pt idx="4">
                  <c:v>65.703333438127771</c:v>
                </c:pt>
                <c:pt idx="5">
                  <c:v>66.088128974815717</c:v>
                </c:pt>
                <c:pt idx="6">
                  <c:v>65.920110961887403</c:v>
                </c:pt>
                <c:pt idx="7">
                  <c:v>65.91870956918396</c:v>
                </c:pt>
                <c:pt idx="8">
                  <c:v>66.279714537151264</c:v>
                </c:pt>
                <c:pt idx="9">
                  <c:v>66.06410273544229</c:v>
                </c:pt>
                <c:pt idx="10">
                  <c:v>65.1686196461376</c:v>
                </c:pt>
                <c:pt idx="11">
                  <c:v>64.188248932195449</c:v>
                </c:pt>
                <c:pt idx="12">
                  <c:v>64.39776997704648</c:v>
                </c:pt>
                <c:pt idx="13">
                  <c:v>64.845470203742224</c:v>
                </c:pt>
                <c:pt idx="14">
                  <c:v>65.865919296005643</c:v>
                </c:pt>
                <c:pt idx="15">
                  <c:v>65.355229214275184</c:v>
                </c:pt>
                <c:pt idx="16">
                  <c:v>65.688872240045598</c:v>
                </c:pt>
                <c:pt idx="17">
                  <c:v>65.872163660929417</c:v>
                </c:pt>
                <c:pt idx="18">
                  <c:v>66.081752389080222</c:v>
                </c:pt>
                <c:pt idx="19">
                  <c:v>65.82583805851084</c:v>
                </c:pt>
                <c:pt idx="20">
                  <c:v>65.818008751543218</c:v>
                </c:pt>
                <c:pt idx="21">
                  <c:v>65.990255104199917</c:v>
                </c:pt>
                <c:pt idx="22">
                  <c:v>65.850943271653477</c:v>
                </c:pt>
                <c:pt idx="23">
                  <c:v>64.865249251060305</c:v>
                </c:pt>
                <c:pt idx="24">
                  <c:v>64.575057128675809</c:v>
                </c:pt>
                <c:pt idx="25">
                  <c:v>65.319784598691001</c:v>
                </c:pt>
                <c:pt idx="26">
                  <c:v>65.911852240627894</c:v>
                </c:pt>
                <c:pt idx="27">
                  <c:v>66.089369789493659</c:v>
                </c:pt>
                <c:pt idx="28">
                  <c:v>65.614776549882663</c:v>
                </c:pt>
                <c:pt idx="29">
                  <c:v>66.078680057346489</c:v>
                </c:pt>
                <c:pt idx="30">
                  <c:v>66.898678768596866</c:v>
                </c:pt>
                <c:pt idx="31">
                  <c:v>67.686824937939107</c:v>
                </c:pt>
                <c:pt idx="32">
                  <c:v>67.355200484615565</c:v>
                </c:pt>
                <c:pt idx="33">
                  <c:v>67.145011315167238</c:v>
                </c:pt>
                <c:pt idx="34">
                  <c:v>66.048192049971306</c:v>
                </c:pt>
                <c:pt idx="35">
                  <c:v>65.640185114976859</c:v>
                </c:pt>
                <c:pt idx="36">
                  <c:v>65.644883112372469</c:v>
                </c:pt>
                <c:pt idx="37">
                  <c:v>66.082250127964727</c:v>
                </c:pt>
                <c:pt idx="38">
                  <c:v>66.167277910662435</c:v>
                </c:pt>
                <c:pt idx="39">
                  <c:v>65.026838634077038</c:v>
                </c:pt>
                <c:pt idx="40">
                  <c:v>64.748196546445442</c:v>
                </c:pt>
                <c:pt idx="41">
                  <c:v>64.49605752427891</c:v>
                </c:pt>
                <c:pt idx="42">
                  <c:v>64.880585918685483</c:v>
                </c:pt>
                <c:pt idx="43">
                  <c:v>65.419890740178687</c:v>
                </c:pt>
                <c:pt idx="44">
                  <c:v>66.083020721815487</c:v>
                </c:pt>
                <c:pt idx="45">
                  <c:v>65.903839922137479</c:v>
                </c:pt>
                <c:pt idx="46">
                  <c:v>63.982201152020501</c:v>
                </c:pt>
                <c:pt idx="47">
                  <c:v>63.726401402950458</c:v>
                </c:pt>
                <c:pt idx="48">
                  <c:v>63.804714003702514</c:v>
                </c:pt>
                <c:pt idx="49">
                  <c:v>64.991894650109771</c:v>
                </c:pt>
                <c:pt idx="50">
                  <c:v>64.075549920866649</c:v>
                </c:pt>
                <c:pt idx="51">
                  <c:v>64.179170426916968</c:v>
                </c:pt>
                <c:pt idx="52">
                  <c:v>63.981411570083111</c:v>
                </c:pt>
                <c:pt idx="53">
                  <c:v>64.134604506752936</c:v>
                </c:pt>
                <c:pt idx="54">
                  <c:v>63.993931461178612</c:v>
                </c:pt>
                <c:pt idx="55">
                  <c:v>64.526462940511507</c:v>
                </c:pt>
                <c:pt idx="56">
                  <c:v>64.742783000068798</c:v>
                </c:pt>
                <c:pt idx="57">
                  <c:v>64.763024242636476</c:v>
                </c:pt>
                <c:pt idx="58">
                  <c:v>62.952294372377871</c:v>
                </c:pt>
                <c:pt idx="59">
                  <c:v>62.134711792695306</c:v>
                </c:pt>
                <c:pt idx="60">
                  <c:v>61.474397955577544</c:v>
                </c:pt>
                <c:pt idx="61">
                  <c:v>62.194231754778805</c:v>
                </c:pt>
                <c:pt idx="62">
                  <c:v>62.307463011818662</c:v>
                </c:pt>
                <c:pt idx="63">
                  <c:v>62.360581160144754</c:v>
                </c:pt>
                <c:pt idx="64">
                  <c:v>61.805604897338696</c:v>
                </c:pt>
                <c:pt idx="65">
                  <c:v>62.234997682529681</c:v>
                </c:pt>
                <c:pt idx="66">
                  <c:v>62.754689495942294</c:v>
                </c:pt>
                <c:pt idx="67">
                  <c:v>63.451022571659045</c:v>
                </c:pt>
                <c:pt idx="68">
                  <c:v>63.287642366575902</c:v>
                </c:pt>
                <c:pt idx="69">
                  <c:v>62.668590519892156</c:v>
                </c:pt>
                <c:pt idx="70">
                  <c:v>61.114538308633584</c:v>
                </c:pt>
                <c:pt idx="71">
                  <c:v>60.159853789487002</c:v>
                </c:pt>
                <c:pt idx="72">
                  <c:v>60.311572252307208</c:v>
                </c:pt>
                <c:pt idx="73">
                  <c:v>61.691791283640271</c:v>
                </c:pt>
                <c:pt idx="74">
                  <c:v>62.914811336767087</c:v>
                </c:pt>
                <c:pt idx="75">
                  <c:v>62.052784809572636</c:v>
                </c:pt>
                <c:pt idx="76">
                  <c:v>62.679302944073299</c:v>
                </c:pt>
                <c:pt idx="77">
                  <c:v>62.015407190968375</c:v>
                </c:pt>
                <c:pt idx="78">
                  <c:v>63.203282732681011</c:v>
                </c:pt>
                <c:pt idx="79">
                  <c:v>62.436877748281525</c:v>
                </c:pt>
                <c:pt idx="80">
                  <c:v>62.392324524717168</c:v>
                </c:pt>
                <c:pt idx="81">
                  <c:v>61.86688379421502</c:v>
                </c:pt>
                <c:pt idx="82">
                  <c:v>60.866467993918995</c:v>
                </c:pt>
                <c:pt idx="83">
                  <c:v>60.393536085898091</c:v>
                </c:pt>
                <c:pt idx="84">
                  <c:v>60.153078651305037</c:v>
                </c:pt>
                <c:pt idx="85">
                  <c:v>60.749600918499311</c:v>
                </c:pt>
                <c:pt idx="86">
                  <c:v>61.441855914841057</c:v>
                </c:pt>
                <c:pt idx="87">
                  <c:v>61.75930237364193</c:v>
                </c:pt>
                <c:pt idx="88">
                  <c:v>62.503739037787639</c:v>
                </c:pt>
                <c:pt idx="89">
                  <c:v>61.592791521176899</c:v>
                </c:pt>
                <c:pt idx="90">
                  <c:v>61.752819886837109</c:v>
                </c:pt>
                <c:pt idx="91">
                  <c:v>61.537239261145061</c:v>
                </c:pt>
                <c:pt idx="92">
                  <c:v>62.560633479200256</c:v>
                </c:pt>
                <c:pt idx="93">
                  <c:v>62.195895607046126</c:v>
                </c:pt>
                <c:pt idx="94">
                  <c:v>61.40940070569291</c:v>
                </c:pt>
                <c:pt idx="95">
                  <c:v>61.022033336570026</c:v>
                </c:pt>
                <c:pt idx="96">
                  <c:v>58.600715885948283</c:v>
                </c:pt>
                <c:pt idx="97">
                  <c:v>52.424606520983652</c:v>
                </c:pt>
                <c:pt idx="98">
                  <c:v>47.666043406933554</c:v>
                </c:pt>
                <c:pt idx="99">
                  <c:v>44.854949875186591</c:v>
                </c:pt>
                <c:pt idx="100">
                  <c:v>46.733473222780773</c:v>
                </c:pt>
                <c:pt idx="101">
                  <c:v>48.003329051181339</c:v>
                </c:pt>
              </c:numCache>
            </c:numRef>
          </c:val>
          <c:smooth val="0"/>
          <c:extLst>
            <c:ext xmlns:c16="http://schemas.microsoft.com/office/drawing/2014/chart" uri="{C3380CC4-5D6E-409C-BE32-E72D297353CC}">
              <c16:uniqueId val="{00000001-8208-462B-A51C-4DB3AF68A085}"/>
            </c:ext>
          </c:extLst>
        </c:ser>
        <c:ser>
          <c:idx val="1"/>
          <c:order val="1"/>
          <c:tx>
            <c:v>Colombia</c:v>
          </c:tx>
          <c:spPr>
            <a:ln>
              <a:solidFill>
                <a:srgbClr val="00B0F0"/>
              </a:solidFill>
            </a:ln>
          </c:spPr>
          <c:marker>
            <c:symbol val="none"/>
          </c:marker>
          <c:dLbls>
            <c:dLbl>
              <c:idx val="10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61-412F-BEC2-309A8120887C}"/>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'16'!$A$33:$B$134</c:f>
              <c:multiLvlStrCache>
                <c:ptCount val="102"/>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pt idx="101">
                    <c:v>Jun-Ago</c:v>
                  </c:pt>
                </c:lvl>
                <c:lvl>
                  <c:pt idx="0">
                    <c:v>2012</c:v>
                  </c:pt>
                  <c:pt idx="12">
                    <c:v>2013</c:v>
                  </c:pt>
                  <c:pt idx="24">
                    <c:v>2014</c:v>
                  </c:pt>
                  <c:pt idx="36">
                    <c:v>2015</c:v>
                  </c:pt>
                  <c:pt idx="48">
                    <c:v>2016</c:v>
                  </c:pt>
                  <c:pt idx="60">
                    <c:v>2017</c:v>
                  </c:pt>
                  <c:pt idx="75">
                    <c:v>2018</c:v>
                  </c:pt>
                  <c:pt idx="84">
                    <c:v>2019</c:v>
                  </c:pt>
                  <c:pt idx="96">
                    <c:v>2020</c:v>
                  </c:pt>
                </c:lvl>
              </c:multiLvlStrCache>
            </c:multiLvlStrRef>
          </c:cat>
          <c:val>
            <c:numRef>
              <c:f>'16'!$E$33:$E$134</c:f>
              <c:numCache>
                <c:formatCode>0.0</c:formatCode>
                <c:ptCount val="102"/>
                <c:pt idx="0">
                  <c:v>56.736867407572568</c:v>
                </c:pt>
                <c:pt idx="1">
                  <c:v>57.246795064738308</c:v>
                </c:pt>
                <c:pt idx="2">
                  <c:v>57.754906664637261</c:v>
                </c:pt>
                <c:pt idx="3">
                  <c:v>58.176454427133642</c:v>
                </c:pt>
                <c:pt idx="4">
                  <c:v>58.08673854901911</c:v>
                </c:pt>
                <c:pt idx="5">
                  <c:v>58.047573512345515</c:v>
                </c:pt>
                <c:pt idx="6">
                  <c:v>57.542122453399678</c:v>
                </c:pt>
                <c:pt idx="7">
                  <c:v>58.449770626402838</c:v>
                </c:pt>
                <c:pt idx="8">
                  <c:v>58.523108264796988</c:v>
                </c:pt>
                <c:pt idx="9">
                  <c:v>58.901040318330665</c:v>
                </c:pt>
                <c:pt idx="10">
                  <c:v>57.641574709130069</c:v>
                </c:pt>
                <c:pt idx="11">
                  <c:v>56.920409430222954</c:v>
                </c:pt>
                <c:pt idx="12">
                  <c:v>56.275490118891916</c:v>
                </c:pt>
                <c:pt idx="13">
                  <c:v>56.556386086548407</c:v>
                </c:pt>
                <c:pt idx="14">
                  <c:v>57.400835729783552</c:v>
                </c:pt>
                <c:pt idx="15">
                  <c:v>57.857756681237738</c:v>
                </c:pt>
                <c:pt idx="16">
                  <c:v>58.126093515204516</c:v>
                </c:pt>
                <c:pt idx="17">
                  <c:v>58.08052859408118</c:v>
                </c:pt>
                <c:pt idx="18">
                  <c:v>58.134753254844696</c:v>
                </c:pt>
                <c:pt idx="19">
                  <c:v>59.173664989057464</c:v>
                </c:pt>
                <c:pt idx="20">
                  <c:v>59.256958410449087</c:v>
                </c:pt>
                <c:pt idx="21">
                  <c:v>59.607137266163143</c:v>
                </c:pt>
                <c:pt idx="22">
                  <c:v>58.153844237025851</c:v>
                </c:pt>
                <c:pt idx="23">
                  <c:v>57.303606966973511</c:v>
                </c:pt>
                <c:pt idx="24">
                  <c:v>56.525845845295322</c:v>
                </c:pt>
                <c:pt idx="25">
                  <c:v>57.047290341208488</c:v>
                </c:pt>
                <c:pt idx="26">
                  <c:v>57.724256510467896</c:v>
                </c:pt>
                <c:pt idx="27">
                  <c:v>58.265518901554692</c:v>
                </c:pt>
                <c:pt idx="28">
                  <c:v>58.104735071707779</c:v>
                </c:pt>
                <c:pt idx="29">
                  <c:v>58.321104859466075</c:v>
                </c:pt>
                <c:pt idx="30">
                  <c:v>58.590723546984499</c:v>
                </c:pt>
                <c:pt idx="31">
                  <c:v>59.80144290265531</c:v>
                </c:pt>
                <c:pt idx="32">
                  <c:v>60.255309649621879</c:v>
                </c:pt>
                <c:pt idx="33">
                  <c:v>60.161620048777124</c:v>
                </c:pt>
                <c:pt idx="34">
                  <c:v>58.714721866292486</c:v>
                </c:pt>
                <c:pt idx="35">
                  <c:v>57.734223029211741</c:v>
                </c:pt>
                <c:pt idx="36">
                  <c:v>57.518869019953897</c:v>
                </c:pt>
                <c:pt idx="37">
                  <c:v>58.298044313437259</c:v>
                </c:pt>
                <c:pt idx="38">
                  <c:v>58.772182536881154</c:v>
                </c:pt>
                <c:pt idx="39">
                  <c:v>59.061365972578393</c:v>
                </c:pt>
                <c:pt idx="40">
                  <c:v>58.754542619307628</c:v>
                </c:pt>
                <c:pt idx="41">
                  <c:v>58.770246682969329</c:v>
                </c:pt>
                <c:pt idx="42">
                  <c:v>58.642532214927968</c:v>
                </c:pt>
                <c:pt idx="43">
                  <c:v>59.662871264299255</c:v>
                </c:pt>
                <c:pt idx="44">
                  <c:v>60.334440568573811</c:v>
                </c:pt>
                <c:pt idx="45">
                  <c:v>60.602868281923463</c:v>
                </c:pt>
                <c:pt idx="46">
                  <c:v>59.086349351518855</c:v>
                </c:pt>
                <c:pt idx="47">
                  <c:v>58.106570404681591</c:v>
                </c:pt>
                <c:pt idx="48">
                  <c:v>57.226259131969435</c:v>
                </c:pt>
                <c:pt idx="49">
                  <c:v>57.85860207890321</c:v>
                </c:pt>
                <c:pt idx="50">
                  <c:v>57.954541932209366</c:v>
                </c:pt>
                <c:pt idx="51">
                  <c:v>58.599217358070419</c:v>
                </c:pt>
                <c:pt idx="52">
                  <c:v>58.111745945983316</c:v>
                </c:pt>
                <c:pt idx="53">
                  <c:v>58.301388086564785</c:v>
                </c:pt>
                <c:pt idx="54">
                  <c:v>58.267772054452593</c:v>
                </c:pt>
                <c:pt idx="55">
                  <c:v>59.425683099959038</c:v>
                </c:pt>
                <c:pt idx="56">
                  <c:v>59.944673703583263</c:v>
                </c:pt>
                <c:pt idx="57">
                  <c:v>60.031618839508447</c:v>
                </c:pt>
                <c:pt idx="58">
                  <c:v>58.554883982844231</c:v>
                </c:pt>
                <c:pt idx="59">
                  <c:v>57.523993907649242</c:v>
                </c:pt>
                <c:pt idx="60">
                  <c:v>56.999122899593957</c:v>
                </c:pt>
                <c:pt idx="61">
                  <c:v>57.972932720929691</c:v>
                </c:pt>
                <c:pt idx="62">
                  <c:v>58.268626177707297</c:v>
                </c:pt>
                <c:pt idx="63">
                  <c:v>58.962653246622565</c:v>
                </c:pt>
                <c:pt idx="64">
                  <c:v>58.380506826829304</c:v>
                </c:pt>
                <c:pt idx="65">
                  <c:v>58.538314641578268</c:v>
                </c:pt>
                <c:pt idx="66">
                  <c:v>58.122661302108682</c:v>
                </c:pt>
                <c:pt idx="67">
                  <c:v>58.933484511071121</c:v>
                </c:pt>
                <c:pt idx="68">
                  <c:v>59.177392078679588</c:v>
                </c:pt>
                <c:pt idx="69">
                  <c:v>59.331336164468205</c:v>
                </c:pt>
                <c:pt idx="70">
                  <c:v>57.946296009439592</c:v>
                </c:pt>
                <c:pt idx="71">
                  <c:v>56.992250065349239</c:v>
                </c:pt>
                <c:pt idx="72">
                  <c:v>56.425120699695228</c:v>
                </c:pt>
                <c:pt idx="73">
                  <c:v>57.326670433039659</c:v>
                </c:pt>
                <c:pt idx="74">
                  <c:v>57.791044255901646</c:v>
                </c:pt>
                <c:pt idx="75">
                  <c:v>58.229477364823225</c:v>
                </c:pt>
                <c:pt idx="76">
                  <c:v>57.87483908638238</c:v>
                </c:pt>
                <c:pt idx="77">
                  <c:v>58.007398902833785</c:v>
                </c:pt>
                <c:pt idx="78">
                  <c:v>57.996001510182779</c:v>
                </c:pt>
                <c:pt idx="79">
                  <c:v>58.590540535453265</c:v>
                </c:pt>
                <c:pt idx="80">
                  <c:v>58.343020986705383</c:v>
                </c:pt>
                <c:pt idx="81">
                  <c:v>58.493577388654231</c:v>
                </c:pt>
                <c:pt idx="82">
                  <c:v>57.196221424354746</c:v>
                </c:pt>
                <c:pt idx="83">
                  <c:v>56.802754705564716</c:v>
                </c:pt>
                <c:pt idx="84">
                  <c:v>56.026191982373241</c:v>
                </c:pt>
                <c:pt idx="85">
                  <c:v>56.176017482240461</c:v>
                </c:pt>
                <c:pt idx="86">
                  <c:v>56.195464397415208</c:v>
                </c:pt>
                <c:pt idx="87">
                  <c:v>56.565734732687787</c:v>
                </c:pt>
                <c:pt idx="88">
                  <c:v>56.712621721285814</c:v>
                </c:pt>
                <c:pt idx="89">
                  <c:v>56.611800766646802</c:v>
                </c:pt>
                <c:pt idx="90">
                  <c:v>56.223423305367724</c:v>
                </c:pt>
                <c:pt idx="91">
                  <c:v>56.732783259607501</c:v>
                </c:pt>
                <c:pt idx="92">
                  <c:v>57.312979602230399</c:v>
                </c:pt>
                <c:pt idx="93">
                  <c:v>57.700340145636822</c:v>
                </c:pt>
                <c:pt idx="94">
                  <c:v>56.571464035345123</c:v>
                </c:pt>
                <c:pt idx="95">
                  <c:v>55.781220851053504</c:v>
                </c:pt>
                <c:pt idx="96">
                  <c:v>53.848561419194695</c:v>
                </c:pt>
                <c:pt idx="97">
                  <c:v>49.57785723024827</c:v>
                </c:pt>
                <c:pt idx="98">
                  <c:v>45.548242323447255</c:v>
                </c:pt>
                <c:pt idx="99">
                  <c:v>43.66936039438535</c:v>
                </c:pt>
                <c:pt idx="100">
                  <c:v>44.844449724822482</c:v>
                </c:pt>
                <c:pt idx="101">
                  <c:v>46.832730080724872</c:v>
                </c:pt>
              </c:numCache>
            </c:numRef>
          </c:val>
          <c:smooth val="0"/>
          <c:extLst>
            <c:ext xmlns:c16="http://schemas.microsoft.com/office/drawing/2014/chart" uri="{C3380CC4-5D6E-409C-BE32-E72D297353CC}">
              <c16:uniqueId val="{00000002-2061-412F-BEC2-309A8120887C}"/>
            </c:ext>
          </c:extLst>
        </c:ser>
        <c:dLbls>
          <c:showLegendKey val="0"/>
          <c:showVal val="0"/>
          <c:showCatName val="0"/>
          <c:showSerName val="0"/>
          <c:showPercent val="0"/>
          <c:showBubbleSize val="0"/>
        </c:dLbls>
        <c:smooth val="0"/>
        <c:axId val="139553280"/>
        <c:axId val="205511424"/>
      </c:lineChart>
      <c:catAx>
        <c:axId val="139553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511424"/>
        <c:crosses val="autoZero"/>
        <c:auto val="1"/>
        <c:lblAlgn val="ctr"/>
        <c:lblOffset val="100"/>
        <c:noMultiLvlLbl val="0"/>
      </c:catAx>
      <c:valAx>
        <c:axId val="205511424"/>
        <c:scaling>
          <c:orientation val="minMax"/>
        </c:scaling>
        <c:delete val="0"/>
        <c:axPos val="l"/>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553280"/>
        <c:crosses val="autoZero"/>
        <c:crossBetween val="between"/>
      </c:valAx>
      <c:spPr>
        <a:noFill/>
        <a:ln>
          <a:noFill/>
        </a:ln>
        <a:effectLst/>
      </c:spPr>
    </c:plotArea>
    <c:legend>
      <c:legendPos val="t"/>
      <c:layout>
        <c:manualLayout>
          <c:xMode val="edge"/>
          <c:yMode val="edge"/>
          <c:x val="0.31627208086852215"/>
          <c:y val="0.11465401047707557"/>
          <c:w val="0.36745583826295569"/>
          <c:h val="9.3855977401296184E-2"/>
        </c:manualLayout>
      </c:layou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Tasa de informalidad DANE</a:t>
            </a:r>
          </a:p>
        </c:rich>
      </c:tx>
      <c:overlay val="0"/>
      <c:spPr>
        <a:noFill/>
        <a:ln>
          <a:noFill/>
        </a:ln>
        <a:effectLst/>
      </c:spPr>
    </c:title>
    <c:autoTitleDeleted val="0"/>
    <c:plotArea>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D1-47A5-AF08-840696BD90E1}"/>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'17'!$A$33:$B$133</c:f>
              <c:multiLvlStrCache>
                <c:ptCount val="101"/>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lvl>
                <c:lvl>
                  <c:pt idx="0">
                    <c:v>2012</c:v>
                  </c:pt>
                  <c:pt idx="12">
                    <c:v>2013</c:v>
                  </c:pt>
                  <c:pt idx="24">
                    <c:v>2014</c:v>
                  </c:pt>
                  <c:pt idx="36">
                    <c:v>2015</c:v>
                  </c:pt>
                  <c:pt idx="48">
                    <c:v>2016</c:v>
                  </c:pt>
                  <c:pt idx="60">
                    <c:v>2017</c:v>
                  </c:pt>
                  <c:pt idx="72">
                    <c:v>2018</c:v>
                  </c:pt>
                  <c:pt idx="84">
                    <c:v>2019</c:v>
                  </c:pt>
                </c:lvl>
              </c:multiLvlStrCache>
            </c:multiLvlStrRef>
          </c:cat>
          <c:val>
            <c:numRef>
              <c:f>'17'!$C$33:$C$133</c:f>
              <c:numCache>
                <c:formatCode>_(* #,##0.0_);_(* \(#,##0.0\);_(* "-"??_);_(@_)</c:formatCode>
                <c:ptCount val="101"/>
                <c:pt idx="0">
                  <c:v>45.176544084638245</c:v>
                </c:pt>
                <c:pt idx="1">
                  <c:v>44.578173877518431</c:v>
                </c:pt>
                <c:pt idx="2">
                  <c:v>45.03703565974682</c:v>
                </c:pt>
                <c:pt idx="3">
                  <c:v>45.298319481099639</c:v>
                </c:pt>
                <c:pt idx="4">
                  <c:v>47.124500291944692</c:v>
                </c:pt>
                <c:pt idx="5">
                  <c:v>46.571377833453901</c:v>
                </c:pt>
                <c:pt idx="6">
                  <c:v>47.32990255277636</c:v>
                </c:pt>
                <c:pt idx="7">
                  <c:v>47.315433313803915</c:v>
                </c:pt>
                <c:pt idx="8">
                  <c:v>47.725027258864301</c:v>
                </c:pt>
                <c:pt idx="9">
                  <c:v>47.170993942916191</c:v>
                </c:pt>
                <c:pt idx="10">
                  <c:v>45.975061920689278</c:v>
                </c:pt>
                <c:pt idx="11">
                  <c:v>44.955818941512376</c:v>
                </c:pt>
                <c:pt idx="12">
                  <c:v>43.659684119868004</c:v>
                </c:pt>
                <c:pt idx="13">
                  <c:v>43.340010638324358</c:v>
                </c:pt>
                <c:pt idx="14">
                  <c:v>43.977126161577402</c:v>
                </c:pt>
                <c:pt idx="15">
                  <c:v>44.133033618705966</c:v>
                </c:pt>
                <c:pt idx="16">
                  <c:v>44.572390453724957</c:v>
                </c:pt>
                <c:pt idx="17">
                  <c:v>44.593106376472186</c:v>
                </c:pt>
                <c:pt idx="18">
                  <c:v>44.153381464540779</c:v>
                </c:pt>
                <c:pt idx="19">
                  <c:v>43.480223789832166</c:v>
                </c:pt>
                <c:pt idx="20">
                  <c:v>42.537251969709772</c:v>
                </c:pt>
                <c:pt idx="21">
                  <c:v>43.563566646401156</c:v>
                </c:pt>
                <c:pt idx="22">
                  <c:v>43.534843800756768</c:v>
                </c:pt>
                <c:pt idx="23">
                  <c:v>44.069666250819346</c:v>
                </c:pt>
                <c:pt idx="24">
                  <c:v>43.507458360912651</c:v>
                </c:pt>
                <c:pt idx="25">
                  <c:v>43.599892809672149</c:v>
                </c:pt>
                <c:pt idx="26">
                  <c:v>44.077972613847777</c:v>
                </c:pt>
                <c:pt idx="27">
                  <c:v>43.978475447538621</c:v>
                </c:pt>
                <c:pt idx="28">
                  <c:v>43.959869550642203</c:v>
                </c:pt>
                <c:pt idx="29">
                  <c:v>43.334499097940487</c:v>
                </c:pt>
                <c:pt idx="30">
                  <c:v>43.509914650908698</c:v>
                </c:pt>
                <c:pt idx="31">
                  <c:v>43.693965788847159</c:v>
                </c:pt>
                <c:pt idx="32">
                  <c:v>43.83435786601774</c:v>
                </c:pt>
                <c:pt idx="33">
                  <c:v>43.798818459950184</c:v>
                </c:pt>
                <c:pt idx="34">
                  <c:v>43.783154450071009</c:v>
                </c:pt>
                <c:pt idx="35">
                  <c:v>43.755869037899267</c:v>
                </c:pt>
                <c:pt idx="36">
                  <c:v>44.269284260289105</c:v>
                </c:pt>
                <c:pt idx="37">
                  <c:v>43.994228909158949</c:v>
                </c:pt>
                <c:pt idx="38">
                  <c:v>44.12894628231949</c:v>
                </c:pt>
                <c:pt idx="39">
                  <c:v>44.233275471715004</c:v>
                </c:pt>
                <c:pt idx="40">
                  <c:v>44.73134654203114</c:v>
                </c:pt>
                <c:pt idx="41">
                  <c:v>44.287089333626795</c:v>
                </c:pt>
                <c:pt idx="42">
                  <c:v>43.627197709981047</c:v>
                </c:pt>
                <c:pt idx="43">
                  <c:v>43.322173458649182</c:v>
                </c:pt>
                <c:pt idx="44">
                  <c:v>43.273199796228859</c:v>
                </c:pt>
                <c:pt idx="45">
                  <c:v>42.221489256185926</c:v>
                </c:pt>
                <c:pt idx="46">
                  <c:v>41.643188050150485</c:v>
                </c:pt>
                <c:pt idx="47">
                  <c:v>41.572693949860998</c:v>
                </c:pt>
                <c:pt idx="48">
                  <c:v>41.567960418646202</c:v>
                </c:pt>
                <c:pt idx="49">
                  <c:v>42.379386345931621</c:v>
                </c:pt>
                <c:pt idx="50">
                  <c:v>42.340910176434761</c:v>
                </c:pt>
                <c:pt idx="51">
                  <c:v>42.470113972453333</c:v>
                </c:pt>
                <c:pt idx="52">
                  <c:v>42.466513481765872</c:v>
                </c:pt>
                <c:pt idx="53">
                  <c:v>41.656300019025096</c:v>
                </c:pt>
                <c:pt idx="54">
                  <c:v>42.227512870280371</c:v>
                </c:pt>
                <c:pt idx="55">
                  <c:v>42.025995055486604</c:v>
                </c:pt>
                <c:pt idx="56">
                  <c:v>43.932384340238492</c:v>
                </c:pt>
                <c:pt idx="57">
                  <c:v>43.703814501175422</c:v>
                </c:pt>
                <c:pt idx="58">
                  <c:v>43.227141508348438</c:v>
                </c:pt>
                <c:pt idx="59">
                  <c:v>41.585303751031887</c:v>
                </c:pt>
                <c:pt idx="60">
                  <c:v>41.720293494237424</c:v>
                </c:pt>
                <c:pt idx="61">
                  <c:v>40.531023998753533</c:v>
                </c:pt>
                <c:pt idx="62">
                  <c:v>40.05702968447612</c:v>
                </c:pt>
                <c:pt idx="63">
                  <c:v>40.230169898902723</c:v>
                </c:pt>
                <c:pt idx="64">
                  <c:v>41.262810068830483</c:v>
                </c:pt>
                <c:pt idx="65">
                  <c:v>42.394340204308008</c:v>
                </c:pt>
                <c:pt idx="66">
                  <c:v>42.489821048472862</c:v>
                </c:pt>
                <c:pt idx="67">
                  <c:v>43.112840091287914</c:v>
                </c:pt>
                <c:pt idx="68">
                  <c:v>42.52388283498469</c:v>
                </c:pt>
                <c:pt idx="69">
                  <c:v>42.263273723580134</c:v>
                </c:pt>
                <c:pt idx="70">
                  <c:v>41.885391698682575</c:v>
                </c:pt>
                <c:pt idx="71">
                  <c:v>41.740658211059703</c:v>
                </c:pt>
                <c:pt idx="72">
                  <c:v>42.115752028550979</c:v>
                </c:pt>
                <c:pt idx="73">
                  <c:v>41.996761752021769</c:v>
                </c:pt>
                <c:pt idx="74">
                  <c:v>42.483646061850777</c:v>
                </c:pt>
                <c:pt idx="75">
                  <c:v>41.90173798880685</c:v>
                </c:pt>
                <c:pt idx="76">
                  <c:v>41.550666836569405</c:v>
                </c:pt>
                <c:pt idx="77">
                  <c:v>41.070844293847436</c:v>
                </c:pt>
                <c:pt idx="78">
                  <c:v>41.192149648511098</c:v>
                </c:pt>
                <c:pt idx="79">
                  <c:v>41.294642007815433</c:v>
                </c:pt>
                <c:pt idx="80">
                  <c:v>41.964593167838181</c:v>
                </c:pt>
                <c:pt idx="81">
                  <c:v>42.05803597438679</c:v>
                </c:pt>
                <c:pt idx="82">
                  <c:v>40.657907978513336</c:v>
                </c:pt>
                <c:pt idx="83">
                  <c:v>39.317050865352435</c:v>
                </c:pt>
                <c:pt idx="84">
                  <c:v>39.012603851164478</c:v>
                </c:pt>
                <c:pt idx="85">
                  <c:v>41.118852018389944</c:v>
                </c:pt>
                <c:pt idx="86">
                  <c:v>42.239712937658574</c:v>
                </c:pt>
                <c:pt idx="87">
                  <c:v>42.100063216991465</c:v>
                </c:pt>
                <c:pt idx="88">
                  <c:v>41.085895393044503</c:v>
                </c:pt>
                <c:pt idx="89">
                  <c:v>39.361086308773402</c:v>
                </c:pt>
                <c:pt idx="90">
                  <c:v>39.0632562008619</c:v>
                </c:pt>
                <c:pt idx="91">
                  <c:v>39.412824849688732</c:v>
                </c:pt>
                <c:pt idx="92">
                  <c:v>41.374714967159569</c:v>
                </c:pt>
                <c:pt idx="93">
                  <c:v>42.278240343646651</c:v>
                </c:pt>
                <c:pt idx="94">
                  <c:v>41.825923705342731</c:v>
                </c:pt>
                <c:pt idx="95">
                  <c:v>41.68184535489155</c:v>
                </c:pt>
                <c:pt idx="96">
                  <c:v>0</c:v>
                </c:pt>
                <c:pt idx="97">
                  <c:v>0</c:v>
                </c:pt>
                <c:pt idx="98">
                  <c:v>0</c:v>
                </c:pt>
                <c:pt idx="99">
                  <c:v>0</c:v>
                </c:pt>
                <c:pt idx="100">
                  <c:v>39.806756305831364</c:v>
                </c:pt>
              </c:numCache>
            </c:numRef>
          </c:val>
          <c:smooth val="0"/>
          <c:extLst>
            <c:ext xmlns:c16="http://schemas.microsoft.com/office/drawing/2014/chart" uri="{C3380CC4-5D6E-409C-BE32-E72D297353CC}">
              <c16:uniqueId val="{00000001-8208-462B-A51C-4DB3AF68A085}"/>
            </c:ext>
          </c:extLst>
        </c:ser>
        <c:ser>
          <c:idx val="1"/>
          <c:order val="1"/>
          <c:tx>
            <c:v>Colombia</c:v>
          </c:tx>
          <c:spPr>
            <a:ln>
              <a:solidFill>
                <a:srgbClr val="00B0F0"/>
              </a:solidFill>
            </a:ln>
          </c:spPr>
          <c:marker>
            <c:symbol val="none"/>
          </c:marker>
          <c:dLbls>
            <c:dLbl>
              <c:idx val="10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D1-47A5-AF08-840696BD90E1}"/>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'17'!$A$33:$B$133</c:f>
              <c:multiLvlStrCache>
                <c:ptCount val="101"/>
                <c:lvl>
                  <c:pt idx="0">
                    <c:v>Ene-Mar</c:v>
                  </c:pt>
                  <c:pt idx="1">
                    <c:v>Feb-Abr</c:v>
                  </c:pt>
                  <c:pt idx="2">
                    <c:v>Mar-May</c:v>
                  </c:pt>
                  <c:pt idx="3">
                    <c:v>Abr-Jun</c:v>
                  </c:pt>
                  <c:pt idx="4">
                    <c:v>May-Jul</c:v>
                  </c:pt>
                  <c:pt idx="5">
                    <c:v>Jun-Ago</c:v>
                  </c:pt>
                  <c:pt idx="6">
                    <c:v>Jul-Sep</c:v>
                  </c:pt>
                  <c:pt idx="7">
                    <c:v>Ago-Oct</c:v>
                  </c:pt>
                  <c:pt idx="8">
                    <c:v>Sep-Nov</c:v>
                  </c:pt>
                  <c:pt idx="9">
                    <c:v>Oct-Dic</c:v>
                  </c:pt>
                  <c:pt idx="10">
                    <c:v>Nov-Ene</c:v>
                  </c:pt>
                  <c:pt idx="11">
                    <c:v>Dic-Feb</c:v>
                  </c:pt>
                  <c:pt idx="12">
                    <c:v>Ene-Mar</c:v>
                  </c:pt>
                  <c:pt idx="13">
                    <c:v>Feb-Abr</c:v>
                  </c:pt>
                  <c:pt idx="14">
                    <c:v>Mar-May</c:v>
                  </c:pt>
                  <c:pt idx="15">
                    <c:v>Abr-Jun</c:v>
                  </c:pt>
                  <c:pt idx="16">
                    <c:v>May-Jul</c:v>
                  </c:pt>
                  <c:pt idx="17">
                    <c:v>Jun-Ago</c:v>
                  </c:pt>
                  <c:pt idx="18">
                    <c:v>Jul-Sep</c:v>
                  </c:pt>
                  <c:pt idx="19">
                    <c:v>Ago-Oct</c:v>
                  </c:pt>
                  <c:pt idx="20">
                    <c:v>Sep-Nov</c:v>
                  </c:pt>
                  <c:pt idx="21">
                    <c:v>Oct-Dic</c:v>
                  </c:pt>
                  <c:pt idx="22">
                    <c:v>Nov-Ene</c:v>
                  </c:pt>
                  <c:pt idx="23">
                    <c:v>Dic-Feb</c:v>
                  </c:pt>
                  <c:pt idx="24">
                    <c:v>Ene-Mar</c:v>
                  </c:pt>
                  <c:pt idx="25">
                    <c:v>Feb-Abr</c:v>
                  </c:pt>
                  <c:pt idx="26">
                    <c:v>Mar-May</c:v>
                  </c:pt>
                  <c:pt idx="27">
                    <c:v>Abr-Jun</c:v>
                  </c:pt>
                  <c:pt idx="28">
                    <c:v>May-Jul</c:v>
                  </c:pt>
                  <c:pt idx="29">
                    <c:v>Jun-Ago</c:v>
                  </c:pt>
                  <c:pt idx="30">
                    <c:v>Jul-Sep</c:v>
                  </c:pt>
                  <c:pt idx="31">
                    <c:v>Ago-Oct</c:v>
                  </c:pt>
                  <c:pt idx="32">
                    <c:v>Sep-Nov</c:v>
                  </c:pt>
                  <c:pt idx="33">
                    <c:v>Oct-Dic</c:v>
                  </c:pt>
                  <c:pt idx="34">
                    <c:v>Nov-Ene</c:v>
                  </c:pt>
                  <c:pt idx="35">
                    <c:v>Dic-Feb</c:v>
                  </c:pt>
                  <c:pt idx="36">
                    <c:v>Ene-Mar</c:v>
                  </c:pt>
                  <c:pt idx="37">
                    <c:v>Feb-Abr</c:v>
                  </c:pt>
                  <c:pt idx="38">
                    <c:v>Mar-May</c:v>
                  </c:pt>
                  <c:pt idx="39">
                    <c:v>Abr-Jun</c:v>
                  </c:pt>
                  <c:pt idx="40">
                    <c:v>May-Jul</c:v>
                  </c:pt>
                  <c:pt idx="41">
                    <c:v>Jun-Ago</c:v>
                  </c:pt>
                  <c:pt idx="42">
                    <c:v>Jul-Sep</c:v>
                  </c:pt>
                  <c:pt idx="43">
                    <c:v>Ago-Oct</c:v>
                  </c:pt>
                  <c:pt idx="44">
                    <c:v>Sep-Nov</c:v>
                  </c:pt>
                  <c:pt idx="45">
                    <c:v>Oct-Dic</c:v>
                  </c:pt>
                  <c:pt idx="46">
                    <c:v>Nov-Ene</c:v>
                  </c:pt>
                  <c:pt idx="47">
                    <c:v>Dic-Feb</c:v>
                  </c:pt>
                  <c:pt idx="48">
                    <c:v>Ene-Mar</c:v>
                  </c:pt>
                  <c:pt idx="49">
                    <c:v>Feb-Abr</c:v>
                  </c:pt>
                  <c:pt idx="50">
                    <c:v>Mar-May</c:v>
                  </c:pt>
                  <c:pt idx="51">
                    <c:v>Abr-Jun</c:v>
                  </c:pt>
                  <c:pt idx="52">
                    <c:v>May-Jul</c:v>
                  </c:pt>
                  <c:pt idx="53">
                    <c:v>Jun-Ago</c:v>
                  </c:pt>
                  <c:pt idx="54">
                    <c:v>Jul-Sep</c:v>
                  </c:pt>
                  <c:pt idx="55">
                    <c:v>Ago-Oct</c:v>
                  </c:pt>
                  <c:pt idx="56">
                    <c:v>Sep-Nov</c:v>
                  </c:pt>
                  <c:pt idx="57">
                    <c:v>Oct-Dic</c:v>
                  </c:pt>
                  <c:pt idx="58">
                    <c:v>Nov-Ene</c:v>
                  </c:pt>
                  <c:pt idx="59">
                    <c:v>Dic-Feb</c:v>
                  </c:pt>
                  <c:pt idx="60">
                    <c:v>Ene-Mar</c:v>
                  </c:pt>
                  <c:pt idx="61">
                    <c:v>Feb-Abr</c:v>
                  </c:pt>
                  <c:pt idx="62">
                    <c:v>Mar-May</c:v>
                  </c:pt>
                  <c:pt idx="63">
                    <c:v>Abr-Jun</c:v>
                  </c:pt>
                  <c:pt idx="64">
                    <c:v>May-Jul</c:v>
                  </c:pt>
                  <c:pt idx="65">
                    <c:v>Jun-Ago</c:v>
                  </c:pt>
                  <c:pt idx="66">
                    <c:v>Jul-Sep</c:v>
                  </c:pt>
                  <c:pt idx="67">
                    <c:v>Ago-Oct</c:v>
                  </c:pt>
                  <c:pt idx="68">
                    <c:v>Sep-Nov</c:v>
                  </c:pt>
                  <c:pt idx="69">
                    <c:v>Oct-Dic</c:v>
                  </c:pt>
                  <c:pt idx="70">
                    <c:v>Nov-Ene</c:v>
                  </c:pt>
                  <c:pt idx="71">
                    <c:v>Dic-Feb</c:v>
                  </c:pt>
                  <c:pt idx="72">
                    <c:v>Ene-Mar</c:v>
                  </c:pt>
                  <c:pt idx="73">
                    <c:v>Feb-Abr</c:v>
                  </c:pt>
                  <c:pt idx="74">
                    <c:v>Mar-May</c:v>
                  </c:pt>
                  <c:pt idx="75">
                    <c:v>Abr-Jun</c:v>
                  </c:pt>
                  <c:pt idx="76">
                    <c:v>May-Jul</c:v>
                  </c:pt>
                  <c:pt idx="77">
                    <c:v>Jun-Ago</c:v>
                  </c:pt>
                  <c:pt idx="78">
                    <c:v>Jul-Sep</c:v>
                  </c:pt>
                  <c:pt idx="79">
                    <c:v>Ago-Oct</c:v>
                  </c:pt>
                  <c:pt idx="80">
                    <c:v>Sep-Nov</c:v>
                  </c:pt>
                  <c:pt idx="81">
                    <c:v>Oct-Dic</c:v>
                  </c:pt>
                  <c:pt idx="82">
                    <c:v>Nov-Ene</c:v>
                  </c:pt>
                  <c:pt idx="83">
                    <c:v>Dic-Feb</c:v>
                  </c:pt>
                  <c:pt idx="84">
                    <c:v>Ene-Mar</c:v>
                  </c:pt>
                  <c:pt idx="85">
                    <c:v>Feb-Abr</c:v>
                  </c:pt>
                  <c:pt idx="86">
                    <c:v>Mar-May</c:v>
                  </c:pt>
                  <c:pt idx="87">
                    <c:v>Abr-Jun</c:v>
                  </c:pt>
                  <c:pt idx="88">
                    <c:v>May-Jul</c:v>
                  </c:pt>
                  <c:pt idx="89">
                    <c:v>Jun-Ago</c:v>
                  </c:pt>
                  <c:pt idx="90">
                    <c:v>Jul-Sep</c:v>
                  </c:pt>
                  <c:pt idx="91">
                    <c:v>Ago-Oct</c:v>
                  </c:pt>
                  <c:pt idx="92">
                    <c:v>Sep-Nov</c:v>
                  </c:pt>
                  <c:pt idx="93">
                    <c:v>Oct-Dic</c:v>
                  </c:pt>
                  <c:pt idx="94">
                    <c:v>Nov-Ene</c:v>
                  </c:pt>
                  <c:pt idx="95">
                    <c:v>Dic-Feb</c:v>
                  </c:pt>
                  <c:pt idx="96">
                    <c:v>Ene-Mar</c:v>
                  </c:pt>
                  <c:pt idx="97">
                    <c:v>Feb-Abr</c:v>
                  </c:pt>
                  <c:pt idx="98">
                    <c:v>Mar-May</c:v>
                  </c:pt>
                  <c:pt idx="99">
                    <c:v>Abr-Jun</c:v>
                  </c:pt>
                  <c:pt idx="100">
                    <c:v>May-Jul</c:v>
                  </c:pt>
                </c:lvl>
                <c:lvl>
                  <c:pt idx="0">
                    <c:v>2012</c:v>
                  </c:pt>
                  <c:pt idx="12">
                    <c:v>2013</c:v>
                  </c:pt>
                  <c:pt idx="24">
                    <c:v>2014</c:v>
                  </c:pt>
                  <c:pt idx="36">
                    <c:v>2015</c:v>
                  </c:pt>
                  <c:pt idx="48">
                    <c:v>2016</c:v>
                  </c:pt>
                  <c:pt idx="60">
                    <c:v>2017</c:v>
                  </c:pt>
                  <c:pt idx="72">
                    <c:v>2018</c:v>
                  </c:pt>
                  <c:pt idx="84">
                    <c:v>2019</c:v>
                  </c:pt>
                </c:lvl>
              </c:multiLvlStrCache>
            </c:multiLvlStrRef>
          </c:cat>
          <c:val>
            <c:numRef>
              <c:f>'17'!$E$33:$E$133</c:f>
              <c:numCache>
                <c:formatCode>_(* #,##0.0_);_(* \(#,##0.0\);_(* "-"??_);_(@_)</c:formatCode>
                <c:ptCount val="101"/>
                <c:pt idx="0">
                  <c:v>51.698531682312286</c:v>
                </c:pt>
                <c:pt idx="1">
                  <c:v>51.56223907042812</c:v>
                </c:pt>
                <c:pt idx="2">
                  <c:v>51.845123289421501</c:v>
                </c:pt>
                <c:pt idx="3">
                  <c:v>52.33091306162563</c:v>
                </c:pt>
                <c:pt idx="4">
                  <c:v>52.88288499586136</c:v>
                </c:pt>
                <c:pt idx="5">
                  <c:v>52.43877855094081</c:v>
                </c:pt>
                <c:pt idx="6">
                  <c:v>52.538526504748994</c:v>
                </c:pt>
                <c:pt idx="7">
                  <c:v>52.317388973186951</c:v>
                </c:pt>
                <c:pt idx="8">
                  <c:v>52.548856376472344</c:v>
                </c:pt>
                <c:pt idx="9">
                  <c:v>52.19805741965601</c:v>
                </c:pt>
                <c:pt idx="10">
                  <c:v>51.82011838880144</c:v>
                </c:pt>
                <c:pt idx="11">
                  <c:v>51.411674385482854</c:v>
                </c:pt>
                <c:pt idx="12">
                  <c:v>51.006291662310929</c:v>
                </c:pt>
                <c:pt idx="13">
                  <c:v>50.757993918273023</c:v>
                </c:pt>
                <c:pt idx="14">
                  <c:v>50.642865673756589</c:v>
                </c:pt>
                <c:pt idx="15">
                  <c:v>50.558955878081392</c:v>
                </c:pt>
                <c:pt idx="16">
                  <c:v>50.377344035198732</c:v>
                </c:pt>
                <c:pt idx="17">
                  <c:v>50.738886492901777</c:v>
                </c:pt>
                <c:pt idx="18">
                  <c:v>50.344738226036014</c:v>
                </c:pt>
                <c:pt idx="19">
                  <c:v>50.295871424542767</c:v>
                </c:pt>
                <c:pt idx="20">
                  <c:v>49.660716619829238</c:v>
                </c:pt>
                <c:pt idx="21">
                  <c:v>50.205777744762003</c:v>
                </c:pt>
                <c:pt idx="22">
                  <c:v>50.126255840801413</c:v>
                </c:pt>
                <c:pt idx="23">
                  <c:v>50.137945972689536</c:v>
                </c:pt>
                <c:pt idx="24">
                  <c:v>49.846217872801091</c:v>
                </c:pt>
                <c:pt idx="25">
                  <c:v>49.718969329051546</c:v>
                </c:pt>
                <c:pt idx="26">
                  <c:v>49.679406140393141</c:v>
                </c:pt>
                <c:pt idx="27">
                  <c:v>49.345110925499554</c:v>
                </c:pt>
                <c:pt idx="28">
                  <c:v>49.157583976660831</c:v>
                </c:pt>
                <c:pt idx="29">
                  <c:v>49.297044587670619</c:v>
                </c:pt>
                <c:pt idx="30">
                  <c:v>49.601431525329239</c:v>
                </c:pt>
                <c:pt idx="31">
                  <c:v>49.799410096929932</c:v>
                </c:pt>
                <c:pt idx="32">
                  <c:v>49.55430894684406</c:v>
                </c:pt>
                <c:pt idx="33">
                  <c:v>49.412251541658378</c:v>
                </c:pt>
                <c:pt idx="34">
                  <c:v>49.284717483368475</c:v>
                </c:pt>
                <c:pt idx="35">
                  <c:v>49.463392390092828</c:v>
                </c:pt>
                <c:pt idx="36">
                  <c:v>49.437845163000937</c:v>
                </c:pt>
                <c:pt idx="37">
                  <c:v>49.538082416955014</c:v>
                </c:pt>
                <c:pt idx="38">
                  <c:v>49.613768966279522</c:v>
                </c:pt>
                <c:pt idx="39">
                  <c:v>49.68232366553471</c:v>
                </c:pt>
                <c:pt idx="40">
                  <c:v>49.721235546917399</c:v>
                </c:pt>
                <c:pt idx="41">
                  <c:v>49.368031072515031</c:v>
                </c:pt>
                <c:pt idx="42">
                  <c:v>49.105820486172775</c:v>
                </c:pt>
                <c:pt idx="43">
                  <c:v>48.93857245185157</c:v>
                </c:pt>
                <c:pt idx="44">
                  <c:v>48.827860798065906</c:v>
                </c:pt>
                <c:pt idx="45">
                  <c:v>48.456202832563363</c:v>
                </c:pt>
                <c:pt idx="46">
                  <c:v>48.36386215723855</c:v>
                </c:pt>
                <c:pt idx="47">
                  <c:v>48.434837808711137</c:v>
                </c:pt>
                <c:pt idx="48">
                  <c:v>48.436195518622185</c:v>
                </c:pt>
                <c:pt idx="49">
                  <c:v>48.587900984986916</c:v>
                </c:pt>
                <c:pt idx="50">
                  <c:v>48.650237622241129</c:v>
                </c:pt>
                <c:pt idx="51">
                  <c:v>48.631281797073882</c:v>
                </c:pt>
                <c:pt idx="52">
                  <c:v>48.834202181932078</c:v>
                </c:pt>
                <c:pt idx="53">
                  <c:v>48.532988737983459</c:v>
                </c:pt>
                <c:pt idx="54">
                  <c:v>48.759625811132132</c:v>
                </c:pt>
                <c:pt idx="55">
                  <c:v>48.421363020501332</c:v>
                </c:pt>
                <c:pt idx="56">
                  <c:v>48.869499377468642</c:v>
                </c:pt>
                <c:pt idx="57">
                  <c:v>48.669215515659879</c:v>
                </c:pt>
                <c:pt idx="58">
                  <c:v>48.540326430971511</c:v>
                </c:pt>
                <c:pt idx="59">
                  <c:v>48.179326157444599</c:v>
                </c:pt>
                <c:pt idx="60">
                  <c:v>48.511993664005594</c:v>
                </c:pt>
                <c:pt idx="61">
                  <c:v>48.235260198249378</c:v>
                </c:pt>
                <c:pt idx="62">
                  <c:v>47.961793562278174</c:v>
                </c:pt>
                <c:pt idx="63">
                  <c:v>48.040879719418314</c:v>
                </c:pt>
                <c:pt idx="64">
                  <c:v>48.490397280909377</c:v>
                </c:pt>
                <c:pt idx="65">
                  <c:v>48.831645391272247</c:v>
                </c:pt>
                <c:pt idx="66">
                  <c:v>48.745081354790969</c:v>
                </c:pt>
                <c:pt idx="67">
                  <c:v>48.698017114846721</c:v>
                </c:pt>
                <c:pt idx="68">
                  <c:v>48.493632606982814</c:v>
                </c:pt>
                <c:pt idx="69">
                  <c:v>48.302483006261767</c:v>
                </c:pt>
                <c:pt idx="70">
                  <c:v>48.143252701880549</c:v>
                </c:pt>
                <c:pt idx="71">
                  <c:v>48.193443341705702</c:v>
                </c:pt>
                <c:pt idx="72">
                  <c:v>48.421565357412476</c:v>
                </c:pt>
                <c:pt idx="73">
                  <c:v>48.597629937078239</c:v>
                </c:pt>
                <c:pt idx="74">
                  <c:v>48.523092821400205</c:v>
                </c:pt>
                <c:pt idx="75">
                  <c:v>48.320106324571185</c:v>
                </c:pt>
                <c:pt idx="76">
                  <c:v>48.108304008959486</c:v>
                </c:pt>
                <c:pt idx="77">
                  <c:v>47.956211219969262</c:v>
                </c:pt>
                <c:pt idx="78">
                  <c:v>48.022504717654364</c:v>
                </c:pt>
                <c:pt idx="79">
                  <c:v>47.962368823092824</c:v>
                </c:pt>
                <c:pt idx="80">
                  <c:v>48.121878115812287</c:v>
                </c:pt>
                <c:pt idx="81">
                  <c:v>48.16235700675395</c:v>
                </c:pt>
                <c:pt idx="82">
                  <c:v>47.675455163216014</c:v>
                </c:pt>
                <c:pt idx="83">
                  <c:v>47.295578670459534</c:v>
                </c:pt>
                <c:pt idx="84">
                  <c:v>46.964675498970863</c:v>
                </c:pt>
                <c:pt idx="85">
                  <c:v>47.679589874389386</c:v>
                </c:pt>
                <c:pt idx="86">
                  <c:v>48.083901343910703</c:v>
                </c:pt>
                <c:pt idx="87">
                  <c:v>47.944129604275624</c:v>
                </c:pt>
                <c:pt idx="88">
                  <c:v>47.528667927928034</c:v>
                </c:pt>
                <c:pt idx="89">
                  <c:v>47.013303156988499</c:v>
                </c:pt>
                <c:pt idx="90">
                  <c:v>46.863650938296949</c:v>
                </c:pt>
                <c:pt idx="91">
                  <c:v>46.708767507949766</c:v>
                </c:pt>
                <c:pt idx="92">
                  <c:v>47.245261574361855</c:v>
                </c:pt>
                <c:pt idx="93">
                  <c:v>47.609436363819526</c:v>
                </c:pt>
                <c:pt idx="94">
                  <c:v>47.729222877980824</c:v>
                </c:pt>
                <c:pt idx="95">
                  <c:v>47.866992921787848</c:v>
                </c:pt>
                <c:pt idx="96">
                  <c:v>0</c:v>
                </c:pt>
                <c:pt idx="97">
                  <c:v>0</c:v>
                </c:pt>
                <c:pt idx="98">
                  <c:v>0</c:v>
                </c:pt>
                <c:pt idx="99">
                  <c:v>0</c:v>
                </c:pt>
                <c:pt idx="100">
                  <c:v>46.990259726634761</c:v>
                </c:pt>
              </c:numCache>
            </c:numRef>
          </c:val>
          <c:smooth val="0"/>
          <c:extLst>
            <c:ext xmlns:c16="http://schemas.microsoft.com/office/drawing/2014/chart" uri="{C3380CC4-5D6E-409C-BE32-E72D297353CC}">
              <c16:uniqueId val="{00000002-AAD1-47A5-AF08-840696BD90E1}"/>
            </c:ext>
          </c:extLst>
        </c:ser>
        <c:dLbls>
          <c:showLegendKey val="0"/>
          <c:showVal val="0"/>
          <c:showCatName val="0"/>
          <c:showSerName val="0"/>
          <c:showPercent val="0"/>
          <c:showBubbleSize val="0"/>
        </c:dLbls>
        <c:smooth val="0"/>
        <c:axId val="140457472"/>
        <c:axId val="138544256"/>
      </c:lineChart>
      <c:catAx>
        <c:axId val="14045747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544256"/>
        <c:crosses val="autoZero"/>
        <c:auto val="1"/>
        <c:lblAlgn val="ctr"/>
        <c:lblOffset val="100"/>
        <c:noMultiLvlLbl val="0"/>
      </c:catAx>
      <c:valAx>
        <c:axId val="138544256"/>
        <c:scaling>
          <c:orientation val="minMax"/>
        </c:scaling>
        <c:delete val="0"/>
        <c:axPos val="l"/>
        <c:numFmt formatCode="_(* #,##0.0_);_(* \(#,##0.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0457472"/>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Área aprobada edificaciones</a:t>
            </a:r>
          </a:p>
        </c:rich>
      </c:tx>
      <c:layout>
        <c:manualLayout>
          <c:xMode val="edge"/>
          <c:yMode val="edge"/>
          <c:x val="0.23666212933489697"/>
          <c:y val="1.0380621423232239E-2"/>
        </c:manualLayout>
      </c:layout>
      <c:overlay val="0"/>
      <c:spPr>
        <a:noFill/>
        <a:ln>
          <a:noFill/>
        </a:ln>
        <a:effectLst/>
      </c:spPr>
    </c:title>
    <c:autoTitleDeleted val="0"/>
    <c:plotArea>
      <c:layout>
        <c:manualLayout>
          <c:layoutTarget val="inner"/>
          <c:xMode val="edge"/>
          <c:yMode val="edge"/>
          <c:x val="0.14462556542134361"/>
          <c:y val="0.13022489575444846"/>
          <c:w val="0.81548081755737989"/>
          <c:h val="0.66220640517036689"/>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F5-4068-A535-66DF6B21367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'18'!$A$33:$B$135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'18'!$C$33:$C$135</c:f>
              <c:numCache>
                <c:formatCode>_(* #,##0_);_(* \(#,##0\);_(* "-"??_);_(@_)</c:formatCode>
                <c:ptCount val="103"/>
                <c:pt idx="0">
                  <c:v>243414</c:v>
                </c:pt>
                <c:pt idx="1">
                  <c:v>326838</c:v>
                </c:pt>
                <c:pt idx="2">
                  <c:v>188730</c:v>
                </c:pt>
                <c:pt idx="3">
                  <c:v>362596</c:v>
                </c:pt>
                <c:pt idx="4">
                  <c:v>470227</c:v>
                </c:pt>
                <c:pt idx="5">
                  <c:v>525226</c:v>
                </c:pt>
                <c:pt idx="6">
                  <c:v>473405</c:v>
                </c:pt>
                <c:pt idx="7">
                  <c:v>669779</c:v>
                </c:pt>
                <c:pt idx="8">
                  <c:v>445828</c:v>
                </c:pt>
                <c:pt idx="9">
                  <c:v>360311</c:v>
                </c:pt>
                <c:pt idx="10">
                  <c:v>359783</c:v>
                </c:pt>
                <c:pt idx="11">
                  <c:v>375308</c:v>
                </c:pt>
                <c:pt idx="12">
                  <c:v>592512</c:v>
                </c:pt>
                <c:pt idx="13">
                  <c:v>551592</c:v>
                </c:pt>
                <c:pt idx="14">
                  <c:v>565196</c:v>
                </c:pt>
                <c:pt idx="15">
                  <c:v>451055</c:v>
                </c:pt>
                <c:pt idx="16">
                  <c:v>714020</c:v>
                </c:pt>
                <c:pt idx="17">
                  <c:v>409861</c:v>
                </c:pt>
                <c:pt idx="18">
                  <c:v>556804</c:v>
                </c:pt>
                <c:pt idx="19">
                  <c:v>603360</c:v>
                </c:pt>
                <c:pt idx="20">
                  <c:v>786204</c:v>
                </c:pt>
                <c:pt idx="21">
                  <c:v>256038</c:v>
                </c:pt>
                <c:pt idx="22">
                  <c:v>463206</c:v>
                </c:pt>
                <c:pt idx="23">
                  <c:v>420105</c:v>
                </c:pt>
                <c:pt idx="24">
                  <c:v>581371</c:v>
                </c:pt>
                <c:pt idx="25">
                  <c:v>654784</c:v>
                </c:pt>
                <c:pt idx="26">
                  <c:v>853658</c:v>
                </c:pt>
                <c:pt idx="27">
                  <c:v>1117776</c:v>
                </c:pt>
                <c:pt idx="28">
                  <c:v>598645</c:v>
                </c:pt>
                <c:pt idx="29">
                  <c:v>568136</c:v>
                </c:pt>
                <c:pt idx="30">
                  <c:v>347484</c:v>
                </c:pt>
                <c:pt idx="31">
                  <c:v>393172</c:v>
                </c:pt>
                <c:pt idx="32">
                  <c:v>229464</c:v>
                </c:pt>
                <c:pt idx="33">
                  <c:v>310989</c:v>
                </c:pt>
                <c:pt idx="34">
                  <c:v>278468</c:v>
                </c:pt>
                <c:pt idx="35">
                  <c:v>291172</c:v>
                </c:pt>
                <c:pt idx="36">
                  <c:v>417358</c:v>
                </c:pt>
                <c:pt idx="37">
                  <c:v>636904</c:v>
                </c:pt>
                <c:pt idx="38">
                  <c:v>466287</c:v>
                </c:pt>
                <c:pt idx="39">
                  <c:v>271585</c:v>
                </c:pt>
                <c:pt idx="40">
                  <c:v>269443</c:v>
                </c:pt>
                <c:pt idx="41">
                  <c:v>258945</c:v>
                </c:pt>
                <c:pt idx="42">
                  <c:v>405893</c:v>
                </c:pt>
                <c:pt idx="43">
                  <c:v>322263</c:v>
                </c:pt>
                <c:pt idx="44">
                  <c:v>471008</c:v>
                </c:pt>
                <c:pt idx="45">
                  <c:v>377457</c:v>
                </c:pt>
                <c:pt idx="46">
                  <c:v>444844</c:v>
                </c:pt>
                <c:pt idx="47">
                  <c:v>544855</c:v>
                </c:pt>
                <c:pt idx="48">
                  <c:v>330349</c:v>
                </c:pt>
                <c:pt idx="49">
                  <c:v>467710</c:v>
                </c:pt>
                <c:pt idx="50">
                  <c:v>334460</c:v>
                </c:pt>
                <c:pt idx="51">
                  <c:v>384036</c:v>
                </c:pt>
                <c:pt idx="52">
                  <c:v>512348</c:v>
                </c:pt>
                <c:pt idx="53">
                  <c:v>307174</c:v>
                </c:pt>
                <c:pt idx="54">
                  <c:v>224368</c:v>
                </c:pt>
                <c:pt idx="55">
                  <c:v>487880</c:v>
                </c:pt>
                <c:pt idx="56">
                  <c:v>350432</c:v>
                </c:pt>
                <c:pt idx="57">
                  <c:v>518018</c:v>
                </c:pt>
                <c:pt idx="58">
                  <c:v>621497</c:v>
                </c:pt>
                <c:pt idx="59">
                  <c:v>754886</c:v>
                </c:pt>
                <c:pt idx="60">
                  <c:v>224069</c:v>
                </c:pt>
                <c:pt idx="61">
                  <c:v>415402</c:v>
                </c:pt>
                <c:pt idx="62">
                  <c:v>352578</c:v>
                </c:pt>
                <c:pt idx="63">
                  <c:v>263142</c:v>
                </c:pt>
                <c:pt idx="64">
                  <c:v>282476</c:v>
                </c:pt>
                <c:pt idx="65">
                  <c:v>232163</c:v>
                </c:pt>
                <c:pt idx="66">
                  <c:v>257990</c:v>
                </c:pt>
                <c:pt idx="67">
                  <c:v>380730</c:v>
                </c:pt>
                <c:pt idx="68">
                  <c:v>240658</c:v>
                </c:pt>
                <c:pt idx="69">
                  <c:v>233632</c:v>
                </c:pt>
                <c:pt idx="70">
                  <c:v>395034</c:v>
                </c:pt>
                <c:pt idx="71">
                  <c:v>330874</c:v>
                </c:pt>
                <c:pt idx="72">
                  <c:v>353346</c:v>
                </c:pt>
                <c:pt idx="73">
                  <c:v>288638</c:v>
                </c:pt>
                <c:pt idx="74">
                  <c:v>137503</c:v>
                </c:pt>
                <c:pt idx="75">
                  <c:v>270319</c:v>
                </c:pt>
                <c:pt idx="76">
                  <c:v>368721</c:v>
                </c:pt>
                <c:pt idx="77">
                  <c:v>125151</c:v>
                </c:pt>
                <c:pt idx="78">
                  <c:v>443748</c:v>
                </c:pt>
                <c:pt idx="79">
                  <c:v>314062</c:v>
                </c:pt>
                <c:pt idx="80">
                  <c:v>211551</c:v>
                </c:pt>
                <c:pt idx="81">
                  <c:v>172356</c:v>
                </c:pt>
                <c:pt idx="82">
                  <c:v>316011</c:v>
                </c:pt>
                <c:pt idx="83">
                  <c:v>452549</c:v>
                </c:pt>
                <c:pt idx="84">
                  <c:v>225856</c:v>
                </c:pt>
                <c:pt idx="85">
                  <c:v>313658</c:v>
                </c:pt>
                <c:pt idx="86">
                  <c:v>399963</c:v>
                </c:pt>
                <c:pt idx="87">
                  <c:v>236278</c:v>
                </c:pt>
                <c:pt idx="88">
                  <c:v>379212</c:v>
                </c:pt>
                <c:pt idx="89">
                  <c:v>357349</c:v>
                </c:pt>
                <c:pt idx="90">
                  <c:v>374143</c:v>
                </c:pt>
                <c:pt idx="91">
                  <c:v>420710</c:v>
                </c:pt>
                <c:pt idx="92">
                  <c:v>270096</c:v>
                </c:pt>
                <c:pt idx="93">
                  <c:v>254774</c:v>
                </c:pt>
                <c:pt idx="94">
                  <c:v>230947</c:v>
                </c:pt>
                <c:pt idx="95">
                  <c:v>614902</c:v>
                </c:pt>
                <c:pt idx="96">
                  <c:v>357189</c:v>
                </c:pt>
                <c:pt idx="97">
                  <c:v>435031</c:v>
                </c:pt>
                <c:pt idx="98">
                  <c:v>158422</c:v>
                </c:pt>
                <c:pt idx="99">
                  <c:v>60525</c:v>
                </c:pt>
                <c:pt idx="100">
                  <c:v>185301</c:v>
                </c:pt>
                <c:pt idx="101">
                  <c:v>228131</c:v>
                </c:pt>
                <c:pt idx="102">
                  <c:v>313321</c:v>
                </c:pt>
              </c:numCache>
            </c:numRef>
          </c:val>
          <c:smooth val="0"/>
          <c:extLst>
            <c:ext xmlns:c16="http://schemas.microsoft.com/office/drawing/2014/chart" uri="{C3380CC4-5D6E-409C-BE32-E72D297353CC}">
              <c16:uniqueId val="{00000001-85AC-4BF8-8C55-9EADC8CC3F71}"/>
            </c:ext>
          </c:extLst>
        </c:ser>
        <c:ser>
          <c:idx val="1"/>
          <c:order val="1"/>
          <c:tx>
            <c:v>Colombia</c:v>
          </c:tx>
          <c:spPr>
            <a:ln>
              <a:solidFill>
                <a:srgbClr val="00B0F0"/>
              </a:solidFill>
            </a:ln>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F5-4068-A535-66DF6B21367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'18'!$A$33:$B$135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'18'!$E$33:$E$135</c:f>
              <c:numCache>
                <c:formatCode>_(* #,##0_);_(* \(#,##0\);_(* "-"??_);_(@_)</c:formatCode>
                <c:ptCount val="103"/>
                <c:pt idx="0">
                  <c:v>1426459</c:v>
                </c:pt>
                <c:pt idx="1">
                  <c:v>1691814</c:v>
                </c:pt>
                <c:pt idx="2">
                  <c:v>1367773</c:v>
                </c:pt>
                <c:pt idx="3">
                  <c:v>1341741</c:v>
                </c:pt>
                <c:pt idx="4">
                  <c:v>1883649</c:v>
                </c:pt>
                <c:pt idx="5">
                  <c:v>1920823</c:v>
                </c:pt>
                <c:pt idx="6">
                  <c:v>1846611</c:v>
                </c:pt>
                <c:pt idx="7">
                  <c:v>1683156</c:v>
                </c:pt>
                <c:pt idx="8">
                  <c:v>1843562</c:v>
                </c:pt>
                <c:pt idx="9">
                  <c:v>1448962</c:v>
                </c:pt>
                <c:pt idx="10">
                  <c:v>1560202</c:v>
                </c:pt>
                <c:pt idx="11">
                  <c:v>2188487</c:v>
                </c:pt>
                <c:pt idx="12">
                  <c:v>2009567</c:v>
                </c:pt>
                <c:pt idx="13">
                  <c:v>2101388</c:v>
                </c:pt>
                <c:pt idx="14">
                  <c:v>1788686</c:v>
                </c:pt>
                <c:pt idx="15">
                  <c:v>1830629</c:v>
                </c:pt>
                <c:pt idx="16">
                  <c:v>2288572</c:v>
                </c:pt>
                <c:pt idx="17">
                  <c:v>1631261</c:v>
                </c:pt>
                <c:pt idx="18">
                  <c:v>1636127</c:v>
                </c:pt>
                <c:pt idx="19">
                  <c:v>2063362</c:v>
                </c:pt>
                <c:pt idx="20">
                  <c:v>2191687</c:v>
                </c:pt>
                <c:pt idx="21">
                  <c:v>1842840</c:v>
                </c:pt>
                <c:pt idx="22">
                  <c:v>1921937</c:v>
                </c:pt>
                <c:pt idx="23">
                  <c:v>1930582</c:v>
                </c:pt>
                <c:pt idx="24">
                  <c:v>1787050</c:v>
                </c:pt>
                <c:pt idx="25">
                  <c:v>2154882</c:v>
                </c:pt>
                <c:pt idx="26">
                  <c:v>2279587</c:v>
                </c:pt>
                <c:pt idx="27">
                  <c:v>2308836</c:v>
                </c:pt>
                <c:pt idx="28">
                  <c:v>2199309</c:v>
                </c:pt>
                <c:pt idx="29">
                  <c:v>1748460</c:v>
                </c:pt>
                <c:pt idx="30">
                  <c:v>2379633</c:v>
                </c:pt>
                <c:pt idx="31">
                  <c:v>1462853</c:v>
                </c:pt>
                <c:pt idx="32">
                  <c:v>1543258</c:v>
                </c:pt>
                <c:pt idx="33">
                  <c:v>2244179</c:v>
                </c:pt>
                <c:pt idx="34">
                  <c:v>1438054</c:v>
                </c:pt>
                <c:pt idx="35">
                  <c:v>2327615</c:v>
                </c:pt>
                <c:pt idx="36">
                  <c:v>2273265</c:v>
                </c:pt>
                <c:pt idx="37">
                  <c:v>2498566</c:v>
                </c:pt>
                <c:pt idx="38">
                  <c:v>2419489</c:v>
                </c:pt>
                <c:pt idx="39">
                  <c:v>2757880</c:v>
                </c:pt>
                <c:pt idx="40">
                  <c:v>1967485</c:v>
                </c:pt>
                <c:pt idx="41">
                  <c:v>2703380</c:v>
                </c:pt>
                <c:pt idx="42">
                  <c:v>2558666</c:v>
                </c:pt>
                <c:pt idx="43">
                  <c:v>2139855</c:v>
                </c:pt>
                <c:pt idx="44">
                  <c:v>2675657</c:v>
                </c:pt>
                <c:pt idx="45">
                  <c:v>2381476</c:v>
                </c:pt>
                <c:pt idx="46">
                  <c:v>2133576</c:v>
                </c:pt>
                <c:pt idx="47">
                  <c:v>4893234</c:v>
                </c:pt>
                <c:pt idx="48">
                  <c:v>1655589</c:v>
                </c:pt>
                <c:pt idx="49">
                  <c:v>1823054</c:v>
                </c:pt>
                <c:pt idx="50">
                  <c:v>1856454</c:v>
                </c:pt>
                <c:pt idx="51">
                  <c:v>1961272</c:v>
                </c:pt>
                <c:pt idx="52">
                  <c:v>2445512</c:v>
                </c:pt>
                <c:pt idx="53">
                  <c:v>1806874</c:v>
                </c:pt>
                <c:pt idx="54">
                  <c:v>1806485</c:v>
                </c:pt>
                <c:pt idx="55">
                  <c:v>2155310</c:v>
                </c:pt>
                <c:pt idx="56">
                  <c:v>2231402</c:v>
                </c:pt>
                <c:pt idx="57">
                  <c:v>2197298</c:v>
                </c:pt>
                <c:pt idx="58">
                  <c:v>2219981</c:v>
                </c:pt>
                <c:pt idx="59">
                  <c:v>2873510</c:v>
                </c:pt>
                <c:pt idx="60">
                  <c:v>1548501</c:v>
                </c:pt>
                <c:pt idx="61">
                  <c:v>1947695</c:v>
                </c:pt>
                <c:pt idx="62">
                  <c:v>1997234</c:v>
                </c:pt>
                <c:pt idx="63">
                  <c:v>1804849</c:v>
                </c:pt>
                <c:pt idx="64">
                  <c:v>1897709</c:v>
                </c:pt>
                <c:pt idx="65">
                  <c:v>1802954</c:v>
                </c:pt>
                <c:pt idx="66">
                  <c:v>1923495</c:v>
                </c:pt>
                <c:pt idx="67">
                  <c:v>2079792</c:v>
                </c:pt>
                <c:pt idx="68">
                  <c:v>2135378</c:v>
                </c:pt>
                <c:pt idx="69">
                  <c:v>1961822</c:v>
                </c:pt>
                <c:pt idx="70">
                  <c:v>2057520</c:v>
                </c:pt>
                <c:pt idx="71">
                  <c:v>2309560</c:v>
                </c:pt>
                <c:pt idx="72">
                  <c:v>1680934</c:v>
                </c:pt>
                <c:pt idx="73">
                  <c:v>1717192</c:v>
                </c:pt>
                <c:pt idx="74">
                  <c:v>1400907</c:v>
                </c:pt>
                <c:pt idx="75">
                  <c:v>2088732</c:v>
                </c:pt>
                <c:pt idx="76">
                  <c:v>1995482</c:v>
                </c:pt>
                <c:pt idx="77">
                  <c:v>1687819</c:v>
                </c:pt>
                <c:pt idx="78">
                  <c:v>1958071</c:v>
                </c:pt>
                <c:pt idx="79">
                  <c:v>1836066</c:v>
                </c:pt>
                <c:pt idx="80">
                  <c:v>2138847</c:v>
                </c:pt>
                <c:pt idx="81">
                  <c:v>1879067</c:v>
                </c:pt>
                <c:pt idx="82">
                  <c:v>2091510</c:v>
                </c:pt>
                <c:pt idx="83">
                  <c:v>1892100</c:v>
                </c:pt>
                <c:pt idx="84">
                  <c:v>1479472</c:v>
                </c:pt>
                <c:pt idx="85">
                  <c:v>1737729</c:v>
                </c:pt>
                <c:pt idx="86">
                  <c:v>1757350</c:v>
                </c:pt>
                <c:pt idx="87">
                  <c:v>1633047</c:v>
                </c:pt>
                <c:pt idx="88">
                  <c:v>1950566</c:v>
                </c:pt>
                <c:pt idx="89">
                  <c:v>1730293</c:v>
                </c:pt>
                <c:pt idx="90">
                  <c:v>1921648</c:v>
                </c:pt>
                <c:pt idx="91">
                  <c:v>1635392</c:v>
                </c:pt>
                <c:pt idx="92">
                  <c:v>1666660</c:v>
                </c:pt>
                <c:pt idx="93">
                  <c:v>1636830</c:v>
                </c:pt>
                <c:pt idx="94">
                  <c:v>1874082</c:v>
                </c:pt>
                <c:pt idx="95">
                  <c:v>4000767</c:v>
                </c:pt>
                <c:pt idx="96">
                  <c:v>1707335</c:v>
                </c:pt>
                <c:pt idx="97">
                  <c:v>1799605</c:v>
                </c:pt>
                <c:pt idx="98">
                  <c:v>975848</c:v>
                </c:pt>
                <c:pt idx="99">
                  <c:v>326032</c:v>
                </c:pt>
                <c:pt idx="100">
                  <c:v>920966</c:v>
                </c:pt>
                <c:pt idx="101">
                  <c:v>1251850</c:v>
                </c:pt>
                <c:pt idx="102">
                  <c:v>1351048</c:v>
                </c:pt>
              </c:numCache>
            </c:numRef>
          </c:val>
          <c:smooth val="0"/>
          <c:extLst>
            <c:ext xmlns:c16="http://schemas.microsoft.com/office/drawing/2014/chart" uri="{C3380CC4-5D6E-409C-BE32-E72D297353CC}">
              <c16:uniqueId val="{00000002-F7F5-4068-A535-66DF6B21367F}"/>
            </c:ext>
          </c:extLst>
        </c:ser>
        <c:dLbls>
          <c:showLegendKey val="0"/>
          <c:showVal val="0"/>
          <c:showCatName val="0"/>
          <c:showSerName val="0"/>
          <c:showPercent val="0"/>
          <c:showBubbleSize val="0"/>
        </c:dLbls>
        <c:smooth val="0"/>
        <c:axId val="140621312"/>
        <c:axId val="138546560"/>
      </c:lineChart>
      <c:catAx>
        <c:axId val="1406213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546560"/>
        <c:crosses val="autoZero"/>
        <c:auto val="1"/>
        <c:lblAlgn val="ctr"/>
        <c:lblOffset val="100"/>
        <c:noMultiLvlLbl val="0"/>
      </c:catAx>
      <c:valAx>
        <c:axId val="138546560"/>
        <c:scaling>
          <c:orientation val="minMax"/>
        </c:scaling>
        <c:delete val="0"/>
        <c:axPos val="l"/>
        <c:numFmt formatCode="_(* #,##0_);_(* \(#,##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0621312"/>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Área aprobada vivienda</a:t>
            </a:r>
          </a:p>
        </c:rich>
      </c:tx>
      <c:layout>
        <c:manualLayout>
          <c:xMode val="edge"/>
          <c:yMode val="edge"/>
          <c:x val="0.32105086936172716"/>
          <c:y val="5.1590720657371403E-3"/>
        </c:manualLayout>
      </c:layout>
      <c:overlay val="0"/>
      <c:spPr>
        <a:noFill/>
        <a:ln>
          <a:noFill/>
        </a:ln>
        <a:effectLst/>
      </c:spPr>
    </c:title>
    <c:autoTitleDeleted val="0"/>
    <c:plotArea>
      <c:layout>
        <c:manualLayout>
          <c:layoutTarget val="inner"/>
          <c:xMode val="edge"/>
          <c:yMode val="edge"/>
          <c:x val="0.11332265676767275"/>
          <c:y val="0.15523647845803057"/>
          <c:w val="0.83381309670757742"/>
          <c:h val="0.63844410511020311"/>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7E-43A2-9A25-6318F337D07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'19'!$A$33:$B$135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'19'!$C$33:$C$135</c:f>
              <c:numCache>
                <c:formatCode>#,##0</c:formatCode>
                <c:ptCount val="103"/>
                <c:pt idx="0">
                  <c:v>206120</c:v>
                </c:pt>
                <c:pt idx="1">
                  <c:v>238269</c:v>
                </c:pt>
                <c:pt idx="2">
                  <c:v>142013</c:v>
                </c:pt>
                <c:pt idx="3">
                  <c:v>273356</c:v>
                </c:pt>
                <c:pt idx="4">
                  <c:v>383808</c:v>
                </c:pt>
                <c:pt idx="5">
                  <c:v>411135</c:v>
                </c:pt>
                <c:pt idx="6">
                  <c:v>330446</c:v>
                </c:pt>
                <c:pt idx="7">
                  <c:v>428960</c:v>
                </c:pt>
                <c:pt idx="8">
                  <c:v>381493</c:v>
                </c:pt>
                <c:pt idx="9">
                  <c:v>232960</c:v>
                </c:pt>
                <c:pt idx="10">
                  <c:v>201850</c:v>
                </c:pt>
                <c:pt idx="11">
                  <c:v>248992</c:v>
                </c:pt>
                <c:pt idx="12">
                  <c:v>342860</c:v>
                </c:pt>
                <c:pt idx="13">
                  <c:v>437029</c:v>
                </c:pt>
                <c:pt idx="14">
                  <c:v>321469</c:v>
                </c:pt>
                <c:pt idx="15">
                  <c:v>224430</c:v>
                </c:pt>
                <c:pt idx="16">
                  <c:v>587426</c:v>
                </c:pt>
                <c:pt idx="17">
                  <c:v>311611</c:v>
                </c:pt>
                <c:pt idx="18">
                  <c:v>415986</c:v>
                </c:pt>
                <c:pt idx="19">
                  <c:v>506480</c:v>
                </c:pt>
                <c:pt idx="20">
                  <c:v>349663</c:v>
                </c:pt>
                <c:pt idx="21">
                  <c:v>215235</c:v>
                </c:pt>
                <c:pt idx="22">
                  <c:v>318558</c:v>
                </c:pt>
                <c:pt idx="23">
                  <c:v>216469</c:v>
                </c:pt>
                <c:pt idx="24">
                  <c:v>381559</c:v>
                </c:pt>
                <c:pt idx="25">
                  <c:v>518145</c:v>
                </c:pt>
                <c:pt idx="26">
                  <c:v>608810</c:v>
                </c:pt>
                <c:pt idx="27">
                  <c:v>483303</c:v>
                </c:pt>
                <c:pt idx="28">
                  <c:v>269707</c:v>
                </c:pt>
                <c:pt idx="29">
                  <c:v>169322</c:v>
                </c:pt>
                <c:pt idx="30">
                  <c:v>221809</c:v>
                </c:pt>
                <c:pt idx="31">
                  <c:v>287812</c:v>
                </c:pt>
                <c:pt idx="32">
                  <c:v>207801</c:v>
                </c:pt>
                <c:pt idx="33">
                  <c:v>203667</c:v>
                </c:pt>
                <c:pt idx="34">
                  <c:v>210399</c:v>
                </c:pt>
                <c:pt idx="35">
                  <c:v>239398</c:v>
                </c:pt>
                <c:pt idx="36">
                  <c:v>188730</c:v>
                </c:pt>
                <c:pt idx="37">
                  <c:v>453265</c:v>
                </c:pt>
                <c:pt idx="38">
                  <c:v>239045</c:v>
                </c:pt>
                <c:pt idx="39">
                  <c:v>194731</c:v>
                </c:pt>
                <c:pt idx="40">
                  <c:v>176404</c:v>
                </c:pt>
                <c:pt idx="41">
                  <c:v>210201</c:v>
                </c:pt>
                <c:pt idx="42">
                  <c:v>282613</c:v>
                </c:pt>
                <c:pt idx="43">
                  <c:v>226806</c:v>
                </c:pt>
                <c:pt idx="44">
                  <c:v>354947</c:v>
                </c:pt>
                <c:pt idx="45">
                  <c:v>262383</c:v>
                </c:pt>
                <c:pt idx="46">
                  <c:v>355225</c:v>
                </c:pt>
                <c:pt idx="47">
                  <c:v>440422</c:v>
                </c:pt>
                <c:pt idx="48">
                  <c:v>193563</c:v>
                </c:pt>
                <c:pt idx="49">
                  <c:v>350256</c:v>
                </c:pt>
                <c:pt idx="50">
                  <c:v>281971</c:v>
                </c:pt>
                <c:pt idx="51">
                  <c:v>240845</c:v>
                </c:pt>
                <c:pt idx="52">
                  <c:v>314542</c:v>
                </c:pt>
                <c:pt idx="53">
                  <c:v>202147</c:v>
                </c:pt>
                <c:pt idx="54">
                  <c:v>157584</c:v>
                </c:pt>
                <c:pt idx="55">
                  <c:v>293356</c:v>
                </c:pt>
                <c:pt idx="56">
                  <c:v>251826</c:v>
                </c:pt>
                <c:pt idx="57">
                  <c:v>246228</c:v>
                </c:pt>
                <c:pt idx="58">
                  <c:v>514265</c:v>
                </c:pt>
                <c:pt idx="59">
                  <c:v>572589</c:v>
                </c:pt>
                <c:pt idx="60">
                  <c:v>181043</c:v>
                </c:pt>
                <c:pt idx="61">
                  <c:v>295610</c:v>
                </c:pt>
                <c:pt idx="62">
                  <c:v>271378</c:v>
                </c:pt>
                <c:pt idx="63">
                  <c:v>171765</c:v>
                </c:pt>
                <c:pt idx="64">
                  <c:v>209675</c:v>
                </c:pt>
                <c:pt idx="65">
                  <c:v>175269</c:v>
                </c:pt>
                <c:pt idx="66">
                  <c:v>177333</c:v>
                </c:pt>
                <c:pt idx="67">
                  <c:v>331850</c:v>
                </c:pt>
                <c:pt idx="68">
                  <c:v>135371</c:v>
                </c:pt>
                <c:pt idx="69">
                  <c:v>177784</c:v>
                </c:pt>
                <c:pt idx="70">
                  <c:v>252189</c:v>
                </c:pt>
                <c:pt idx="71">
                  <c:v>250267</c:v>
                </c:pt>
                <c:pt idx="72">
                  <c:v>284483</c:v>
                </c:pt>
                <c:pt idx="73">
                  <c:v>228196</c:v>
                </c:pt>
                <c:pt idx="74">
                  <c:v>97301</c:v>
                </c:pt>
                <c:pt idx="75">
                  <c:v>230136</c:v>
                </c:pt>
                <c:pt idx="76">
                  <c:v>197966</c:v>
                </c:pt>
                <c:pt idx="77">
                  <c:v>81695</c:v>
                </c:pt>
                <c:pt idx="78">
                  <c:v>104906</c:v>
                </c:pt>
                <c:pt idx="79">
                  <c:v>290682</c:v>
                </c:pt>
                <c:pt idx="80">
                  <c:v>114029</c:v>
                </c:pt>
                <c:pt idx="81">
                  <c:v>110438</c:v>
                </c:pt>
                <c:pt idx="82">
                  <c:v>172035</c:v>
                </c:pt>
                <c:pt idx="83">
                  <c:v>360295</c:v>
                </c:pt>
                <c:pt idx="84">
                  <c:v>167676</c:v>
                </c:pt>
                <c:pt idx="85">
                  <c:v>245045</c:v>
                </c:pt>
                <c:pt idx="86">
                  <c:v>325930</c:v>
                </c:pt>
                <c:pt idx="87">
                  <c:v>192199</c:v>
                </c:pt>
                <c:pt idx="88">
                  <c:v>323605</c:v>
                </c:pt>
                <c:pt idx="89">
                  <c:v>264947</c:v>
                </c:pt>
                <c:pt idx="90">
                  <c:v>325154</c:v>
                </c:pt>
                <c:pt idx="91">
                  <c:v>305668</c:v>
                </c:pt>
                <c:pt idx="92">
                  <c:v>170637</c:v>
                </c:pt>
                <c:pt idx="93">
                  <c:v>204983</c:v>
                </c:pt>
                <c:pt idx="94">
                  <c:v>172217</c:v>
                </c:pt>
                <c:pt idx="95">
                  <c:v>558267</c:v>
                </c:pt>
                <c:pt idx="96">
                  <c:v>313306</c:v>
                </c:pt>
                <c:pt idx="97">
                  <c:v>233935</c:v>
                </c:pt>
                <c:pt idx="98">
                  <c:v>123314</c:v>
                </c:pt>
                <c:pt idx="99">
                  <c:v>53067</c:v>
                </c:pt>
                <c:pt idx="100">
                  <c:v>121438</c:v>
                </c:pt>
                <c:pt idx="101">
                  <c:v>196677</c:v>
                </c:pt>
                <c:pt idx="102">
                  <c:v>249318</c:v>
                </c:pt>
              </c:numCache>
            </c:numRef>
          </c:val>
          <c:smooth val="0"/>
          <c:extLst>
            <c:ext xmlns:c16="http://schemas.microsoft.com/office/drawing/2014/chart" uri="{C3380CC4-5D6E-409C-BE32-E72D297353CC}">
              <c16:uniqueId val="{00000001-E220-47ED-8666-BFC6B6CBB631}"/>
            </c:ext>
          </c:extLst>
        </c:ser>
        <c:ser>
          <c:idx val="1"/>
          <c:order val="1"/>
          <c:tx>
            <c:v>Colombia</c:v>
          </c:tx>
          <c:spPr>
            <a:ln>
              <a:solidFill>
                <a:srgbClr val="00B0F0"/>
              </a:solidFill>
            </a:ln>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7E-43A2-9A25-6318F337D07B}"/>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'19'!$A$33:$B$135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'19'!$E$33:$E$135</c:f>
              <c:numCache>
                <c:formatCode>_(* #,##0_);_(* \(#,##0\);_(* "-"??_);_(@_)</c:formatCode>
                <c:ptCount val="103"/>
                <c:pt idx="0">
                  <c:v>1133381</c:v>
                </c:pt>
                <c:pt idx="1">
                  <c:v>1195901</c:v>
                </c:pt>
                <c:pt idx="2">
                  <c:v>981629</c:v>
                </c:pt>
                <c:pt idx="3">
                  <c:v>1028885</c:v>
                </c:pt>
                <c:pt idx="4">
                  <c:v>1472750</c:v>
                </c:pt>
                <c:pt idx="5">
                  <c:v>1560585</c:v>
                </c:pt>
                <c:pt idx="6">
                  <c:v>1359802</c:v>
                </c:pt>
                <c:pt idx="7">
                  <c:v>1246839</c:v>
                </c:pt>
                <c:pt idx="8">
                  <c:v>1455502</c:v>
                </c:pt>
                <c:pt idx="9">
                  <c:v>1141091</c:v>
                </c:pt>
                <c:pt idx="10">
                  <c:v>1163425</c:v>
                </c:pt>
                <c:pt idx="11">
                  <c:v>1824652</c:v>
                </c:pt>
                <c:pt idx="12">
                  <c:v>1243481</c:v>
                </c:pt>
                <c:pt idx="13">
                  <c:v>1602551</c:v>
                </c:pt>
                <c:pt idx="14">
                  <c:v>1370431</c:v>
                </c:pt>
                <c:pt idx="15">
                  <c:v>1431137</c:v>
                </c:pt>
                <c:pt idx="16">
                  <c:v>1785864</c:v>
                </c:pt>
                <c:pt idx="17">
                  <c:v>1336308</c:v>
                </c:pt>
                <c:pt idx="18">
                  <c:v>1316746</c:v>
                </c:pt>
                <c:pt idx="19">
                  <c:v>1752685</c:v>
                </c:pt>
                <c:pt idx="20">
                  <c:v>1407114</c:v>
                </c:pt>
                <c:pt idx="21">
                  <c:v>1556968</c:v>
                </c:pt>
                <c:pt idx="22">
                  <c:v>1453248</c:v>
                </c:pt>
                <c:pt idx="23">
                  <c:v>1322819</c:v>
                </c:pt>
                <c:pt idx="24">
                  <c:v>1262306</c:v>
                </c:pt>
                <c:pt idx="25">
                  <c:v>1739824</c:v>
                </c:pt>
                <c:pt idx="26">
                  <c:v>1690995</c:v>
                </c:pt>
                <c:pt idx="27">
                  <c:v>1453998</c:v>
                </c:pt>
                <c:pt idx="28">
                  <c:v>1386674</c:v>
                </c:pt>
                <c:pt idx="29">
                  <c:v>1059972</c:v>
                </c:pt>
                <c:pt idx="30">
                  <c:v>1988396</c:v>
                </c:pt>
                <c:pt idx="31">
                  <c:v>1077665</c:v>
                </c:pt>
                <c:pt idx="32">
                  <c:v>1139351</c:v>
                </c:pt>
                <c:pt idx="33">
                  <c:v>1803172</c:v>
                </c:pt>
                <c:pt idx="34">
                  <c:v>1122488</c:v>
                </c:pt>
                <c:pt idx="35">
                  <c:v>1803237</c:v>
                </c:pt>
                <c:pt idx="36">
                  <c:v>1591772</c:v>
                </c:pt>
                <c:pt idx="37">
                  <c:v>1875458</c:v>
                </c:pt>
                <c:pt idx="38">
                  <c:v>1670075</c:v>
                </c:pt>
                <c:pt idx="39">
                  <c:v>2030992</c:v>
                </c:pt>
                <c:pt idx="40">
                  <c:v>1350769</c:v>
                </c:pt>
                <c:pt idx="41">
                  <c:v>2123248</c:v>
                </c:pt>
                <c:pt idx="42">
                  <c:v>1795408</c:v>
                </c:pt>
                <c:pt idx="43">
                  <c:v>1593096</c:v>
                </c:pt>
                <c:pt idx="44">
                  <c:v>1925609</c:v>
                </c:pt>
                <c:pt idx="45">
                  <c:v>1667908</c:v>
                </c:pt>
                <c:pt idx="46">
                  <c:v>1619061</c:v>
                </c:pt>
                <c:pt idx="47">
                  <c:v>3636993</c:v>
                </c:pt>
                <c:pt idx="48">
                  <c:v>1166592</c:v>
                </c:pt>
                <c:pt idx="49">
                  <c:v>1292412</c:v>
                </c:pt>
                <c:pt idx="50">
                  <c:v>1477723</c:v>
                </c:pt>
                <c:pt idx="51">
                  <c:v>1353273</c:v>
                </c:pt>
                <c:pt idx="52">
                  <c:v>1901165</c:v>
                </c:pt>
                <c:pt idx="53">
                  <c:v>1431161</c:v>
                </c:pt>
                <c:pt idx="54">
                  <c:v>1304190</c:v>
                </c:pt>
                <c:pt idx="55">
                  <c:v>1597602</c:v>
                </c:pt>
                <c:pt idx="56">
                  <c:v>1736453</c:v>
                </c:pt>
                <c:pt idx="57">
                  <c:v>1533718</c:v>
                </c:pt>
                <c:pt idx="58">
                  <c:v>1657325</c:v>
                </c:pt>
                <c:pt idx="59">
                  <c:v>2112567</c:v>
                </c:pt>
                <c:pt idx="60">
                  <c:v>1185131</c:v>
                </c:pt>
                <c:pt idx="61">
                  <c:v>1590979</c:v>
                </c:pt>
                <c:pt idx="62">
                  <c:v>1438528</c:v>
                </c:pt>
                <c:pt idx="63">
                  <c:v>1308557</c:v>
                </c:pt>
                <c:pt idx="64">
                  <c:v>1449398</c:v>
                </c:pt>
                <c:pt idx="65">
                  <c:v>1431181</c:v>
                </c:pt>
                <c:pt idx="66">
                  <c:v>1391495</c:v>
                </c:pt>
                <c:pt idx="67">
                  <c:v>1701480</c:v>
                </c:pt>
                <c:pt idx="68">
                  <c:v>1629518</c:v>
                </c:pt>
                <c:pt idx="69">
                  <c:v>1428319</c:v>
                </c:pt>
                <c:pt idx="70">
                  <c:v>1467734</c:v>
                </c:pt>
                <c:pt idx="71">
                  <c:v>1542817</c:v>
                </c:pt>
                <c:pt idx="72">
                  <c:v>1281013</c:v>
                </c:pt>
                <c:pt idx="73">
                  <c:v>1386019</c:v>
                </c:pt>
                <c:pt idx="74">
                  <c:v>1082808</c:v>
                </c:pt>
                <c:pt idx="75">
                  <c:v>1662694</c:v>
                </c:pt>
                <c:pt idx="76">
                  <c:v>1393479</c:v>
                </c:pt>
                <c:pt idx="77">
                  <c:v>1314402</c:v>
                </c:pt>
                <c:pt idx="78">
                  <c:v>1358522</c:v>
                </c:pt>
                <c:pt idx="79">
                  <c:v>1512130</c:v>
                </c:pt>
                <c:pt idx="80">
                  <c:v>1419520</c:v>
                </c:pt>
                <c:pt idx="81">
                  <c:v>1279576</c:v>
                </c:pt>
                <c:pt idx="82">
                  <c:v>1464547</c:v>
                </c:pt>
                <c:pt idx="83">
                  <c:v>1366667</c:v>
                </c:pt>
                <c:pt idx="84">
                  <c:v>1187004</c:v>
                </c:pt>
                <c:pt idx="85">
                  <c:v>1258658</c:v>
                </c:pt>
                <c:pt idx="86">
                  <c:v>1425186</c:v>
                </c:pt>
                <c:pt idx="87">
                  <c:v>1308775</c:v>
                </c:pt>
                <c:pt idx="88">
                  <c:v>1501184</c:v>
                </c:pt>
                <c:pt idx="89">
                  <c:v>1310965</c:v>
                </c:pt>
                <c:pt idx="90">
                  <c:v>1592361</c:v>
                </c:pt>
                <c:pt idx="91">
                  <c:v>1295686</c:v>
                </c:pt>
                <c:pt idx="92">
                  <c:v>1232142</c:v>
                </c:pt>
                <c:pt idx="93">
                  <c:v>1292159</c:v>
                </c:pt>
                <c:pt idx="94">
                  <c:v>1475154</c:v>
                </c:pt>
                <c:pt idx="95">
                  <c:v>3208685</c:v>
                </c:pt>
                <c:pt idx="96">
                  <c:v>1455120</c:v>
                </c:pt>
                <c:pt idx="97">
                  <c:v>1343624</c:v>
                </c:pt>
                <c:pt idx="98">
                  <c:v>777227</c:v>
                </c:pt>
                <c:pt idx="99">
                  <c:v>272276</c:v>
                </c:pt>
                <c:pt idx="100">
                  <c:v>724809</c:v>
                </c:pt>
                <c:pt idx="101">
                  <c:v>944104</c:v>
                </c:pt>
                <c:pt idx="102">
                  <c:v>1041765</c:v>
                </c:pt>
              </c:numCache>
            </c:numRef>
          </c:val>
          <c:smooth val="0"/>
          <c:extLst>
            <c:ext xmlns:c16="http://schemas.microsoft.com/office/drawing/2014/chart" uri="{C3380CC4-5D6E-409C-BE32-E72D297353CC}">
              <c16:uniqueId val="{00000002-D87E-43A2-9A25-6318F337D07B}"/>
            </c:ext>
          </c:extLst>
        </c:ser>
        <c:dLbls>
          <c:showLegendKey val="0"/>
          <c:showVal val="0"/>
          <c:showCatName val="0"/>
          <c:showSerName val="0"/>
          <c:showPercent val="0"/>
          <c:showBubbleSize val="0"/>
        </c:dLbls>
        <c:smooth val="0"/>
        <c:axId val="142071296"/>
        <c:axId val="138548864"/>
      </c:lineChart>
      <c:catAx>
        <c:axId val="1420712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8548864"/>
        <c:crosses val="autoZero"/>
        <c:auto val="1"/>
        <c:lblAlgn val="ctr"/>
        <c:lblOffset val="100"/>
        <c:noMultiLvlLbl val="0"/>
      </c:catAx>
      <c:valAx>
        <c:axId val="138548864"/>
        <c:scaling>
          <c:orientation val="minMax"/>
        </c:scaling>
        <c:delete val="0"/>
        <c:axPos val="l"/>
        <c:numFmt formatCode="#,##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071296"/>
        <c:crosses val="autoZero"/>
        <c:crossBetween val="between"/>
      </c:valAx>
      <c:spPr>
        <a:noFill/>
        <a:ln>
          <a:noFill/>
        </a:ln>
        <a:effectLst/>
      </c:spPr>
    </c:plotArea>
    <c:legend>
      <c:legendPos val="t"/>
      <c:layout>
        <c:manualLayout>
          <c:xMode val="edge"/>
          <c:yMode val="edge"/>
          <c:x val="0.3236834994099001"/>
          <c:y val="0.13460019019508199"/>
          <c:w val="0.35263280056829338"/>
          <c:h val="9.3291053315963102E-2"/>
        </c:manualLayout>
      </c:layou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Unidades de vivienda a construir</a:t>
            </a:r>
          </a:p>
        </c:rich>
      </c:tx>
      <c:overlay val="0"/>
      <c:spPr>
        <a:noFill/>
        <a:ln>
          <a:noFill/>
        </a:ln>
        <a:effectLst/>
      </c:spPr>
    </c:title>
    <c:autoTitleDeleted val="0"/>
    <c:plotArea>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4D-409B-942F-A0C9E41379D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'20'!$A$33:$B$135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'20'!$C$33:$C$135</c:f>
              <c:numCache>
                <c:formatCode>_(* #,##0_);_(* \(#,##0\);_(* "-"??_);_(@_)</c:formatCode>
                <c:ptCount val="103"/>
                <c:pt idx="0">
                  <c:v>1993</c:v>
                </c:pt>
                <c:pt idx="1">
                  <c:v>2230</c:v>
                </c:pt>
                <c:pt idx="2">
                  <c:v>1608</c:v>
                </c:pt>
                <c:pt idx="3">
                  <c:v>2623</c:v>
                </c:pt>
                <c:pt idx="4">
                  <c:v>3686</c:v>
                </c:pt>
                <c:pt idx="5">
                  <c:v>5125</c:v>
                </c:pt>
                <c:pt idx="6">
                  <c:v>3588</c:v>
                </c:pt>
                <c:pt idx="7">
                  <c:v>4659</c:v>
                </c:pt>
                <c:pt idx="8">
                  <c:v>3438</c:v>
                </c:pt>
                <c:pt idx="9">
                  <c:v>2008</c:v>
                </c:pt>
                <c:pt idx="10">
                  <c:v>2168</c:v>
                </c:pt>
                <c:pt idx="11">
                  <c:v>2948</c:v>
                </c:pt>
                <c:pt idx="12">
                  <c:v>2841</c:v>
                </c:pt>
                <c:pt idx="13">
                  <c:v>4467</c:v>
                </c:pt>
                <c:pt idx="14">
                  <c:v>3190</c:v>
                </c:pt>
                <c:pt idx="15">
                  <c:v>2072</c:v>
                </c:pt>
                <c:pt idx="16">
                  <c:v>6505</c:v>
                </c:pt>
                <c:pt idx="17">
                  <c:v>2837</c:v>
                </c:pt>
                <c:pt idx="18">
                  <c:v>3555</c:v>
                </c:pt>
                <c:pt idx="19">
                  <c:v>5052</c:v>
                </c:pt>
                <c:pt idx="20">
                  <c:v>3538</c:v>
                </c:pt>
                <c:pt idx="21">
                  <c:v>2108</c:v>
                </c:pt>
                <c:pt idx="22">
                  <c:v>2579</c:v>
                </c:pt>
                <c:pt idx="23">
                  <c:v>2146</c:v>
                </c:pt>
                <c:pt idx="24">
                  <c:v>3474</c:v>
                </c:pt>
                <c:pt idx="25">
                  <c:v>4556</c:v>
                </c:pt>
                <c:pt idx="26">
                  <c:v>5396</c:v>
                </c:pt>
                <c:pt idx="27">
                  <c:v>3572</c:v>
                </c:pt>
                <c:pt idx="28">
                  <c:v>1940</c:v>
                </c:pt>
                <c:pt idx="29">
                  <c:v>1449</c:v>
                </c:pt>
                <c:pt idx="30">
                  <c:v>2144</c:v>
                </c:pt>
                <c:pt idx="31">
                  <c:v>3451</c:v>
                </c:pt>
                <c:pt idx="32">
                  <c:v>2258</c:v>
                </c:pt>
                <c:pt idx="33">
                  <c:v>3211</c:v>
                </c:pt>
                <c:pt idx="34">
                  <c:v>3064</c:v>
                </c:pt>
                <c:pt idx="35">
                  <c:v>2697</c:v>
                </c:pt>
                <c:pt idx="36">
                  <c:v>2251</c:v>
                </c:pt>
                <c:pt idx="37">
                  <c:v>5600</c:v>
                </c:pt>
                <c:pt idx="38">
                  <c:v>2283</c:v>
                </c:pt>
                <c:pt idx="39">
                  <c:v>2502</c:v>
                </c:pt>
                <c:pt idx="40">
                  <c:v>1580</c:v>
                </c:pt>
                <c:pt idx="41">
                  <c:v>1924</c:v>
                </c:pt>
                <c:pt idx="42">
                  <c:v>2654</c:v>
                </c:pt>
                <c:pt idx="43">
                  <c:v>2412</c:v>
                </c:pt>
                <c:pt idx="44">
                  <c:v>3798</c:v>
                </c:pt>
                <c:pt idx="45">
                  <c:v>2590</c:v>
                </c:pt>
                <c:pt idx="46">
                  <c:v>3038</c:v>
                </c:pt>
                <c:pt idx="47">
                  <c:v>4152</c:v>
                </c:pt>
                <c:pt idx="48">
                  <c:v>1746</c:v>
                </c:pt>
                <c:pt idx="49">
                  <c:v>3383</c:v>
                </c:pt>
                <c:pt idx="50">
                  <c:v>2774</c:v>
                </c:pt>
                <c:pt idx="51">
                  <c:v>1966</c:v>
                </c:pt>
                <c:pt idx="52">
                  <c:v>3127</c:v>
                </c:pt>
                <c:pt idx="53">
                  <c:v>1872</c:v>
                </c:pt>
                <c:pt idx="54">
                  <c:v>1600</c:v>
                </c:pt>
                <c:pt idx="55">
                  <c:v>3307</c:v>
                </c:pt>
                <c:pt idx="56">
                  <c:v>3311</c:v>
                </c:pt>
                <c:pt idx="57">
                  <c:v>2096</c:v>
                </c:pt>
                <c:pt idx="58">
                  <c:v>7562</c:v>
                </c:pt>
                <c:pt idx="59">
                  <c:v>8260</c:v>
                </c:pt>
                <c:pt idx="60">
                  <c:v>2500</c:v>
                </c:pt>
                <c:pt idx="61">
                  <c:v>3583</c:v>
                </c:pt>
                <c:pt idx="62">
                  <c:v>3090</c:v>
                </c:pt>
                <c:pt idx="63">
                  <c:v>1432</c:v>
                </c:pt>
                <c:pt idx="64">
                  <c:v>2470</c:v>
                </c:pt>
                <c:pt idx="65">
                  <c:v>1666</c:v>
                </c:pt>
                <c:pt idx="66">
                  <c:v>1767</c:v>
                </c:pt>
                <c:pt idx="67">
                  <c:v>3329</c:v>
                </c:pt>
                <c:pt idx="68">
                  <c:v>1614</c:v>
                </c:pt>
                <c:pt idx="69">
                  <c:v>1607</c:v>
                </c:pt>
                <c:pt idx="70">
                  <c:v>2221</c:v>
                </c:pt>
                <c:pt idx="71">
                  <c:v>3123</c:v>
                </c:pt>
                <c:pt idx="72">
                  <c:v>3130</c:v>
                </c:pt>
                <c:pt idx="73">
                  <c:v>3151</c:v>
                </c:pt>
                <c:pt idx="74">
                  <c:v>1097</c:v>
                </c:pt>
                <c:pt idx="75">
                  <c:v>2525</c:v>
                </c:pt>
                <c:pt idx="76">
                  <c:v>2037</c:v>
                </c:pt>
                <c:pt idx="77">
                  <c:v>885</c:v>
                </c:pt>
                <c:pt idx="78">
                  <c:v>1130</c:v>
                </c:pt>
                <c:pt idx="79">
                  <c:v>3113</c:v>
                </c:pt>
                <c:pt idx="80">
                  <c:v>1239</c:v>
                </c:pt>
                <c:pt idx="81">
                  <c:v>1094</c:v>
                </c:pt>
                <c:pt idx="82">
                  <c:v>2007</c:v>
                </c:pt>
                <c:pt idx="83">
                  <c:v>4426</c:v>
                </c:pt>
                <c:pt idx="84">
                  <c:v>1900</c:v>
                </c:pt>
                <c:pt idx="85">
                  <c:v>3172</c:v>
                </c:pt>
                <c:pt idx="86">
                  <c:v>4161</c:v>
                </c:pt>
                <c:pt idx="87">
                  <c:v>2366</c:v>
                </c:pt>
                <c:pt idx="88">
                  <c:v>3855</c:v>
                </c:pt>
                <c:pt idx="89">
                  <c:v>3574</c:v>
                </c:pt>
                <c:pt idx="90">
                  <c:v>3966</c:v>
                </c:pt>
                <c:pt idx="91">
                  <c:v>3910</c:v>
                </c:pt>
                <c:pt idx="92">
                  <c:v>1945</c:v>
                </c:pt>
                <c:pt idx="93">
                  <c:v>2709</c:v>
                </c:pt>
                <c:pt idx="94">
                  <c:v>1991</c:v>
                </c:pt>
                <c:pt idx="95">
                  <c:v>8426</c:v>
                </c:pt>
                <c:pt idx="96">
                  <c:v>4343</c:v>
                </c:pt>
                <c:pt idx="97">
                  <c:v>3111</c:v>
                </c:pt>
                <c:pt idx="98">
                  <c:v>1582</c:v>
                </c:pt>
                <c:pt idx="99">
                  <c:v>758</c:v>
                </c:pt>
                <c:pt idx="100">
                  <c:v>1735</c:v>
                </c:pt>
                <c:pt idx="101">
                  <c:v>2902</c:v>
                </c:pt>
                <c:pt idx="102">
                  <c:v>3695</c:v>
                </c:pt>
              </c:numCache>
            </c:numRef>
          </c:val>
          <c:smooth val="0"/>
          <c:extLst>
            <c:ext xmlns:c16="http://schemas.microsoft.com/office/drawing/2014/chart" uri="{C3380CC4-5D6E-409C-BE32-E72D297353CC}">
              <c16:uniqueId val="{00000001-E29F-429E-B9D1-1606AF780557}"/>
            </c:ext>
          </c:extLst>
        </c:ser>
        <c:ser>
          <c:idx val="1"/>
          <c:order val="1"/>
          <c:tx>
            <c:v>Colombia</c:v>
          </c:tx>
          <c:spPr>
            <a:ln>
              <a:solidFill>
                <a:srgbClr val="00B0F0"/>
              </a:solidFill>
            </a:ln>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4D-409B-942F-A0C9E41379DF}"/>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'20'!$A$33:$B$135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'20'!$E$33:$E$135</c:f>
              <c:numCache>
                <c:formatCode>_(* #,##0_);_(* \(#,##0\);_(* "-"??_);_(@_)</c:formatCode>
                <c:ptCount val="103"/>
                <c:pt idx="0">
                  <c:v>10458</c:v>
                </c:pt>
                <c:pt idx="1">
                  <c:v>12606</c:v>
                </c:pt>
                <c:pt idx="2">
                  <c:v>10305</c:v>
                </c:pt>
                <c:pt idx="3">
                  <c:v>10335</c:v>
                </c:pt>
                <c:pt idx="4">
                  <c:v>14630</c:v>
                </c:pt>
                <c:pt idx="5">
                  <c:v>17198</c:v>
                </c:pt>
                <c:pt idx="6">
                  <c:v>13497</c:v>
                </c:pt>
                <c:pt idx="7">
                  <c:v>14503</c:v>
                </c:pt>
                <c:pt idx="8">
                  <c:v>16729</c:v>
                </c:pt>
                <c:pt idx="9">
                  <c:v>11186</c:v>
                </c:pt>
                <c:pt idx="10">
                  <c:v>12481</c:v>
                </c:pt>
                <c:pt idx="11">
                  <c:v>23974</c:v>
                </c:pt>
                <c:pt idx="12">
                  <c:v>12653</c:v>
                </c:pt>
                <c:pt idx="13">
                  <c:v>18590</c:v>
                </c:pt>
                <c:pt idx="14">
                  <c:v>16389</c:v>
                </c:pt>
                <c:pt idx="15">
                  <c:v>17210</c:v>
                </c:pt>
                <c:pt idx="16">
                  <c:v>23432</c:v>
                </c:pt>
                <c:pt idx="17">
                  <c:v>13987</c:v>
                </c:pt>
                <c:pt idx="18">
                  <c:v>14421</c:v>
                </c:pt>
                <c:pt idx="19">
                  <c:v>19639</c:v>
                </c:pt>
                <c:pt idx="20">
                  <c:v>15503</c:v>
                </c:pt>
                <c:pt idx="21">
                  <c:v>18368</c:v>
                </c:pt>
                <c:pt idx="22">
                  <c:v>16594</c:v>
                </c:pt>
                <c:pt idx="23">
                  <c:v>16091</c:v>
                </c:pt>
                <c:pt idx="24">
                  <c:v>12305</c:v>
                </c:pt>
                <c:pt idx="25">
                  <c:v>19429</c:v>
                </c:pt>
                <c:pt idx="26">
                  <c:v>18108</c:v>
                </c:pt>
                <c:pt idx="27">
                  <c:v>12658</c:v>
                </c:pt>
                <c:pt idx="28">
                  <c:v>15159</c:v>
                </c:pt>
                <c:pt idx="29">
                  <c:v>10657</c:v>
                </c:pt>
                <c:pt idx="30">
                  <c:v>21716</c:v>
                </c:pt>
                <c:pt idx="31">
                  <c:v>11844</c:v>
                </c:pt>
                <c:pt idx="32">
                  <c:v>11755</c:v>
                </c:pt>
                <c:pt idx="33">
                  <c:v>17306</c:v>
                </c:pt>
                <c:pt idx="34">
                  <c:v>14634</c:v>
                </c:pt>
                <c:pt idx="35">
                  <c:v>21323</c:v>
                </c:pt>
                <c:pt idx="36">
                  <c:v>14724</c:v>
                </c:pt>
                <c:pt idx="37">
                  <c:v>16363</c:v>
                </c:pt>
                <c:pt idx="38">
                  <c:v>13825</c:v>
                </c:pt>
                <c:pt idx="39">
                  <c:v>18948</c:v>
                </c:pt>
                <c:pt idx="40">
                  <c:v>10420</c:v>
                </c:pt>
                <c:pt idx="41">
                  <c:v>18167</c:v>
                </c:pt>
                <c:pt idx="42">
                  <c:v>13670</c:v>
                </c:pt>
                <c:pt idx="43">
                  <c:v>13865</c:v>
                </c:pt>
                <c:pt idx="44">
                  <c:v>19449</c:v>
                </c:pt>
                <c:pt idx="45">
                  <c:v>16595</c:v>
                </c:pt>
                <c:pt idx="46">
                  <c:v>12060</c:v>
                </c:pt>
                <c:pt idx="47">
                  <c:v>29330</c:v>
                </c:pt>
                <c:pt idx="48">
                  <c:v>12285</c:v>
                </c:pt>
                <c:pt idx="49">
                  <c:v>11779</c:v>
                </c:pt>
                <c:pt idx="50">
                  <c:v>12596</c:v>
                </c:pt>
                <c:pt idx="51">
                  <c:v>13525</c:v>
                </c:pt>
                <c:pt idx="52">
                  <c:v>18803</c:v>
                </c:pt>
                <c:pt idx="53">
                  <c:v>14351</c:v>
                </c:pt>
                <c:pt idx="54">
                  <c:v>14807</c:v>
                </c:pt>
                <c:pt idx="55">
                  <c:v>18039</c:v>
                </c:pt>
                <c:pt idx="56">
                  <c:v>18579</c:v>
                </c:pt>
                <c:pt idx="57">
                  <c:v>14453</c:v>
                </c:pt>
                <c:pt idx="58">
                  <c:v>18844</c:v>
                </c:pt>
                <c:pt idx="59">
                  <c:v>22918</c:v>
                </c:pt>
                <c:pt idx="60">
                  <c:v>11303</c:v>
                </c:pt>
                <c:pt idx="61">
                  <c:v>16187</c:v>
                </c:pt>
                <c:pt idx="62">
                  <c:v>15231</c:v>
                </c:pt>
                <c:pt idx="63">
                  <c:v>14093</c:v>
                </c:pt>
                <c:pt idx="64">
                  <c:v>13395</c:v>
                </c:pt>
                <c:pt idx="65">
                  <c:v>14664</c:v>
                </c:pt>
                <c:pt idx="66">
                  <c:v>16087</c:v>
                </c:pt>
                <c:pt idx="67">
                  <c:v>18444</c:v>
                </c:pt>
                <c:pt idx="68">
                  <c:v>16604</c:v>
                </c:pt>
                <c:pt idx="69">
                  <c:v>14695</c:v>
                </c:pt>
                <c:pt idx="70">
                  <c:v>12888</c:v>
                </c:pt>
                <c:pt idx="71">
                  <c:v>16410</c:v>
                </c:pt>
                <c:pt idx="72">
                  <c:v>14436</c:v>
                </c:pt>
                <c:pt idx="73">
                  <c:v>15809</c:v>
                </c:pt>
                <c:pt idx="74">
                  <c:v>13148</c:v>
                </c:pt>
                <c:pt idx="75">
                  <c:v>18078</c:v>
                </c:pt>
                <c:pt idx="76">
                  <c:v>14812</c:v>
                </c:pt>
                <c:pt idx="77">
                  <c:v>12292</c:v>
                </c:pt>
                <c:pt idx="78">
                  <c:v>14612</c:v>
                </c:pt>
                <c:pt idx="79">
                  <c:v>16384</c:v>
                </c:pt>
                <c:pt idx="80">
                  <c:v>16352</c:v>
                </c:pt>
                <c:pt idx="81">
                  <c:v>12799</c:v>
                </c:pt>
                <c:pt idx="82">
                  <c:v>16572</c:v>
                </c:pt>
                <c:pt idx="83">
                  <c:v>15189</c:v>
                </c:pt>
                <c:pt idx="84">
                  <c:v>13653</c:v>
                </c:pt>
                <c:pt idx="85">
                  <c:v>14501</c:v>
                </c:pt>
                <c:pt idx="86">
                  <c:v>16039</c:v>
                </c:pt>
                <c:pt idx="87">
                  <c:v>14189</c:v>
                </c:pt>
                <c:pt idx="88">
                  <c:v>15990</c:v>
                </c:pt>
                <c:pt idx="89">
                  <c:v>14549</c:v>
                </c:pt>
                <c:pt idx="90">
                  <c:v>18588</c:v>
                </c:pt>
                <c:pt idx="91">
                  <c:v>13608</c:v>
                </c:pt>
                <c:pt idx="92">
                  <c:v>14403</c:v>
                </c:pt>
                <c:pt idx="93">
                  <c:v>15379</c:v>
                </c:pt>
                <c:pt idx="94">
                  <c:v>16155</c:v>
                </c:pt>
                <c:pt idx="95">
                  <c:v>39242</c:v>
                </c:pt>
                <c:pt idx="96">
                  <c:v>16657</c:v>
                </c:pt>
                <c:pt idx="97">
                  <c:v>15402</c:v>
                </c:pt>
                <c:pt idx="98">
                  <c:v>9858</c:v>
                </c:pt>
                <c:pt idx="99">
                  <c:v>3169</c:v>
                </c:pt>
                <c:pt idx="100">
                  <c:v>8381</c:v>
                </c:pt>
                <c:pt idx="101">
                  <c:v>10886</c:v>
                </c:pt>
                <c:pt idx="102">
                  <c:v>12099</c:v>
                </c:pt>
              </c:numCache>
            </c:numRef>
          </c:val>
          <c:smooth val="0"/>
          <c:extLst>
            <c:ext xmlns:c16="http://schemas.microsoft.com/office/drawing/2014/chart" uri="{C3380CC4-5D6E-409C-BE32-E72D297353CC}">
              <c16:uniqueId val="{00000002-894D-409B-942F-A0C9E41379DF}"/>
            </c:ext>
          </c:extLst>
        </c:ser>
        <c:dLbls>
          <c:showLegendKey val="0"/>
          <c:showVal val="0"/>
          <c:showCatName val="0"/>
          <c:showSerName val="0"/>
          <c:showPercent val="0"/>
          <c:showBubbleSize val="0"/>
        </c:dLbls>
        <c:smooth val="0"/>
        <c:axId val="142558720"/>
        <c:axId val="142966784"/>
      </c:lineChart>
      <c:catAx>
        <c:axId val="1425587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966784"/>
        <c:crosses val="autoZero"/>
        <c:auto val="1"/>
        <c:lblAlgn val="ctr"/>
        <c:lblOffset val="100"/>
        <c:noMultiLvlLbl val="0"/>
      </c:catAx>
      <c:valAx>
        <c:axId val="142966784"/>
        <c:scaling>
          <c:orientation val="minMax"/>
        </c:scaling>
        <c:delete val="0"/>
        <c:axPos val="l"/>
        <c:numFmt formatCode="_(* #,##0_);_(* \(#,##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558720"/>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Tasa de Ocupación Hotelera</a:t>
            </a:r>
          </a:p>
        </c:rich>
      </c:tx>
      <c:overlay val="0"/>
      <c:spPr>
        <a:noFill/>
        <a:ln>
          <a:noFill/>
        </a:ln>
        <a:effectLst/>
      </c:spPr>
    </c:title>
    <c:autoTitleDeleted val="0"/>
    <c:plotArea>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76"/>
              <c:layout>
                <c:manualLayout>
                  <c:x val="-5.007774659082441E-3"/>
                  <c:y val="3.15375694317280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ED-4207-BB22-2CBF5AD8F462}"/>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'21'!$A$21:$B$97</c:f>
              <c:multiLvlStrCache>
                <c:ptCount val="7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lvl>
                <c:lvl>
                  <c:pt idx="0">
                    <c:v>2014</c:v>
                  </c:pt>
                  <c:pt idx="12">
                    <c:v>2015</c:v>
                  </c:pt>
                  <c:pt idx="24">
                    <c:v>2016</c:v>
                  </c:pt>
                  <c:pt idx="36">
                    <c:v>2017</c:v>
                  </c:pt>
                  <c:pt idx="48">
                    <c:v>2018</c:v>
                  </c:pt>
                  <c:pt idx="60">
                    <c:v>2019</c:v>
                  </c:pt>
                  <c:pt idx="72">
                    <c:v>2020</c:v>
                  </c:pt>
                </c:lvl>
              </c:multiLvlStrCache>
            </c:multiLvlStrRef>
          </c:cat>
          <c:val>
            <c:numRef>
              <c:f>'21'!$C$21:$C$97</c:f>
              <c:numCache>
                <c:formatCode>0.0</c:formatCode>
                <c:ptCount val="77"/>
                <c:pt idx="0">
                  <c:v>46.829419596925497</c:v>
                </c:pt>
                <c:pt idx="1">
                  <c:v>64.239999999999995</c:v>
                </c:pt>
                <c:pt idx="2">
                  <c:v>59.097178463908136</c:v>
                </c:pt>
                <c:pt idx="3">
                  <c:v>53.350966047645841</c:v>
                </c:pt>
                <c:pt idx="4">
                  <c:v>60.150000000000006</c:v>
                </c:pt>
                <c:pt idx="5">
                  <c:v>55.481012180865108</c:v>
                </c:pt>
                <c:pt idx="6">
                  <c:v>58.844589333663208</c:v>
                </c:pt>
                <c:pt idx="7">
                  <c:v>58.404614786961908</c:v>
                </c:pt>
                <c:pt idx="8">
                  <c:v>63.164173379363255</c:v>
                </c:pt>
                <c:pt idx="9">
                  <c:v>67.362659711493521</c:v>
                </c:pt>
                <c:pt idx="10">
                  <c:v>65.892708096213667</c:v>
                </c:pt>
                <c:pt idx="11">
                  <c:v>44.245395071736958</c:v>
                </c:pt>
                <c:pt idx="12">
                  <c:v>45.177145661488517</c:v>
                </c:pt>
                <c:pt idx="13">
                  <c:v>61.917825941371653</c:v>
                </c:pt>
                <c:pt idx="14">
                  <c:v>59.835503046044366</c:v>
                </c:pt>
                <c:pt idx="15">
                  <c:v>55.83352618467444</c:v>
                </c:pt>
                <c:pt idx="16">
                  <c:v>57.905637387012156</c:v>
                </c:pt>
                <c:pt idx="17">
                  <c:v>53.786967940407983</c:v>
                </c:pt>
                <c:pt idx="18">
                  <c:v>59.179754764674151</c:v>
                </c:pt>
                <c:pt idx="19">
                  <c:v>57.555415477993023</c:v>
                </c:pt>
                <c:pt idx="20">
                  <c:v>61.072317200417373</c:v>
                </c:pt>
                <c:pt idx="21">
                  <c:v>61.784742465275308</c:v>
                </c:pt>
                <c:pt idx="22">
                  <c:v>63.508004207964888</c:v>
                </c:pt>
                <c:pt idx="23">
                  <c:v>43.252634129858251</c:v>
                </c:pt>
                <c:pt idx="24">
                  <c:v>43.824245837234798</c:v>
                </c:pt>
                <c:pt idx="25">
                  <c:v>60.441383365180691</c:v>
                </c:pt>
                <c:pt idx="26">
                  <c:v>57.65</c:v>
                </c:pt>
                <c:pt idx="27">
                  <c:v>55.852488794218736</c:v>
                </c:pt>
                <c:pt idx="28">
                  <c:v>51.398363853241456</c:v>
                </c:pt>
                <c:pt idx="29">
                  <c:v>57.403775052161265</c:v>
                </c:pt>
                <c:pt idx="30">
                  <c:v>52.811501392435936</c:v>
                </c:pt>
                <c:pt idx="31">
                  <c:v>57.241136656142075</c:v>
                </c:pt>
                <c:pt idx="32">
                  <c:v>61.440123368797536</c:v>
                </c:pt>
                <c:pt idx="33">
                  <c:v>61.898496063511402</c:v>
                </c:pt>
                <c:pt idx="34">
                  <c:v>67.667110186014639</c:v>
                </c:pt>
                <c:pt idx="35">
                  <c:v>44.16281828219055</c:v>
                </c:pt>
                <c:pt idx="36">
                  <c:v>47.547020823264333</c:v>
                </c:pt>
                <c:pt idx="37">
                  <c:v>59.526222844543831</c:v>
                </c:pt>
                <c:pt idx="38">
                  <c:v>60.090284822714281</c:v>
                </c:pt>
                <c:pt idx="39">
                  <c:v>50.746744957875919</c:v>
                </c:pt>
                <c:pt idx="40">
                  <c:v>60.98314407763641</c:v>
                </c:pt>
                <c:pt idx="41">
                  <c:v>55.656036961649058</c:v>
                </c:pt>
                <c:pt idx="42">
                  <c:v>56.572909287022675</c:v>
                </c:pt>
                <c:pt idx="43">
                  <c:v>60.602121086859803</c:v>
                </c:pt>
                <c:pt idx="44">
                  <c:v>64.334563842577353</c:v>
                </c:pt>
                <c:pt idx="45">
                  <c:v>68.264522414687534</c:v>
                </c:pt>
                <c:pt idx="46">
                  <c:v>70.51296613002151</c:v>
                </c:pt>
                <c:pt idx="47">
                  <c:v>47.278469433933196</c:v>
                </c:pt>
                <c:pt idx="48">
                  <c:v>48.980000000000004</c:v>
                </c:pt>
                <c:pt idx="49">
                  <c:v>64.89</c:v>
                </c:pt>
                <c:pt idx="50">
                  <c:v>41.91</c:v>
                </c:pt>
                <c:pt idx="51">
                  <c:v>62.31</c:v>
                </c:pt>
                <c:pt idx="52">
                  <c:v>59.040000000000006</c:v>
                </c:pt>
                <c:pt idx="53">
                  <c:v>56.74</c:v>
                </c:pt>
                <c:pt idx="54">
                  <c:v>57.8</c:v>
                </c:pt>
                <c:pt idx="55">
                  <c:v>60.22</c:v>
                </c:pt>
                <c:pt idx="56">
                  <c:v>63.33</c:v>
                </c:pt>
                <c:pt idx="57">
                  <c:v>64.2</c:v>
                </c:pt>
                <c:pt idx="58">
                  <c:v>72.45</c:v>
                </c:pt>
                <c:pt idx="59">
                  <c:v>48.41</c:v>
                </c:pt>
                <c:pt idx="60">
                  <c:v>48.22</c:v>
                </c:pt>
                <c:pt idx="61">
                  <c:v>66.78</c:v>
                </c:pt>
                <c:pt idx="62">
                  <c:v>63.370000000000005</c:v>
                </c:pt>
                <c:pt idx="63">
                  <c:v>58.109999999999992</c:v>
                </c:pt>
                <c:pt idx="64">
                  <c:v>65.22</c:v>
                </c:pt>
                <c:pt idx="65">
                  <c:v>0</c:v>
                </c:pt>
                <c:pt idx="66">
                  <c:v>0</c:v>
                </c:pt>
                <c:pt idx="67">
                  <c:v>63.2</c:v>
                </c:pt>
                <c:pt idx="68">
                  <c:v>61.3</c:v>
                </c:pt>
                <c:pt idx="69">
                  <c:v>62.43</c:v>
                </c:pt>
                <c:pt idx="70">
                  <c:v>0</c:v>
                </c:pt>
                <c:pt idx="71">
                  <c:v>51</c:v>
                </c:pt>
                <c:pt idx="72">
                  <c:v>52.46</c:v>
                </c:pt>
                <c:pt idx="73">
                  <c:v>67.78</c:v>
                </c:pt>
                <c:pt idx="74">
                  <c:v>33.229999999999997</c:v>
                </c:pt>
                <c:pt idx="75">
                  <c:v>3.6</c:v>
                </c:pt>
                <c:pt idx="76">
                  <c:v>5.52</c:v>
                </c:pt>
              </c:numCache>
            </c:numRef>
          </c:val>
          <c:smooth val="0"/>
          <c:extLst>
            <c:ext xmlns:c16="http://schemas.microsoft.com/office/drawing/2014/chart" uri="{C3380CC4-5D6E-409C-BE32-E72D297353CC}">
              <c16:uniqueId val="{00000001-E4B5-4F38-B01A-8E675BBA4712}"/>
            </c:ext>
          </c:extLst>
        </c:ser>
        <c:ser>
          <c:idx val="1"/>
          <c:order val="1"/>
          <c:tx>
            <c:v>Colombia</c:v>
          </c:tx>
          <c:spPr>
            <a:ln>
              <a:solidFill>
                <a:srgbClr val="00B0F0"/>
              </a:solidFill>
            </a:ln>
          </c:spPr>
          <c:marker>
            <c:symbol val="none"/>
          </c:marker>
          <c:dLbls>
            <c:dLbl>
              <c:idx val="7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ED-4207-BB22-2CBF5AD8F462}"/>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'21'!$A$21:$B$97</c:f>
              <c:multiLvlStrCache>
                <c:ptCount val="77"/>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lvl>
                <c:lvl>
                  <c:pt idx="0">
                    <c:v>2014</c:v>
                  </c:pt>
                  <c:pt idx="12">
                    <c:v>2015</c:v>
                  </c:pt>
                  <c:pt idx="24">
                    <c:v>2016</c:v>
                  </c:pt>
                  <c:pt idx="36">
                    <c:v>2017</c:v>
                  </c:pt>
                  <c:pt idx="48">
                    <c:v>2018</c:v>
                  </c:pt>
                  <c:pt idx="60">
                    <c:v>2019</c:v>
                  </c:pt>
                  <c:pt idx="72">
                    <c:v>2020</c:v>
                  </c:pt>
                </c:lvl>
              </c:multiLvlStrCache>
            </c:multiLvlStrRef>
          </c:cat>
          <c:val>
            <c:numRef>
              <c:f>'21'!$D$21:$D$97</c:f>
              <c:numCache>
                <c:formatCode>0.0</c:formatCode>
                <c:ptCount val="77"/>
                <c:pt idx="0">
                  <c:v>50.743984059673998</c:v>
                </c:pt>
                <c:pt idx="1">
                  <c:v>49.641552269897701</c:v>
                </c:pt>
                <c:pt idx="2">
                  <c:v>52.647837821253702</c:v>
                </c:pt>
                <c:pt idx="3">
                  <c:v>50.157825037944498</c:v>
                </c:pt>
                <c:pt idx="4">
                  <c:v>51.203287419890202</c:v>
                </c:pt>
                <c:pt idx="5">
                  <c:v>49.206881846717401</c:v>
                </c:pt>
                <c:pt idx="6">
                  <c:v>52.743433796732504</c:v>
                </c:pt>
                <c:pt idx="7">
                  <c:v>54.598353703772901</c:v>
                </c:pt>
                <c:pt idx="8">
                  <c:v>53.508226192321999</c:v>
                </c:pt>
                <c:pt idx="9">
                  <c:v>58.275583566398304</c:v>
                </c:pt>
                <c:pt idx="10">
                  <c:v>57.823559661865097</c:v>
                </c:pt>
                <c:pt idx="11">
                  <c:v>48.546228920895899</c:v>
                </c:pt>
                <c:pt idx="12">
                  <c:v>49.886013814614699</c:v>
                </c:pt>
                <c:pt idx="13">
                  <c:v>49.517758762606697</c:v>
                </c:pt>
                <c:pt idx="14">
                  <c:v>53.275843687054298</c:v>
                </c:pt>
                <c:pt idx="15">
                  <c:v>49.073363705094501</c:v>
                </c:pt>
                <c:pt idx="16">
                  <c:v>51.287709288883903</c:v>
                </c:pt>
                <c:pt idx="17">
                  <c:v>51.022273875324899</c:v>
                </c:pt>
                <c:pt idx="18">
                  <c:v>55.002263261067199</c:v>
                </c:pt>
                <c:pt idx="19">
                  <c:v>55.176239597457602</c:v>
                </c:pt>
                <c:pt idx="20">
                  <c:v>56.154805339587902</c:v>
                </c:pt>
                <c:pt idx="21">
                  <c:v>58.169230272666297</c:v>
                </c:pt>
                <c:pt idx="22">
                  <c:v>58.251227326985003</c:v>
                </c:pt>
                <c:pt idx="23">
                  <c:v>51.458424070041303</c:v>
                </c:pt>
                <c:pt idx="24">
                  <c:v>55.331029956418298</c:v>
                </c:pt>
                <c:pt idx="25">
                  <c:v>54.968077858361397</c:v>
                </c:pt>
                <c:pt idx="26">
                  <c:v>56.934547426509901</c:v>
                </c:pt>
                <c:pt idx="27">
                  <c:v>49.757149422036797</c:v>
                </c:pt>
                <c:pt idx="28">
                  <c:v>52.055959853655999</c:v>
                </c:pt>
                <c:pt idx="29">
                  <c:v>54.277999453595903</c:v>
                </c:pt>
                <c:pt idx="30">
                  <c:v>55.6408465651336</c:v>
                </c:pt>
                <c:pt idx="31">
                  <c:v>57.493233073447001</c:v>
                </c:pt>
                <c:pt idx="32">
                  <c:v>59.852466550335201</c:v>
                </c:pt>
                <c:pt idx="33">
                  <c:v>59.667110968488601</c:v>
                </c:pt>
                <c:pt idx="34">
                  <c:v>61.5881317914723</c:v>
                </c:pt>
                <c:pt idx="35">
                  <c:v>51.062194690595803</c:v>
                </c:pt>
                <c:pt idx="36">
                  <c:v>53.453162859450501</c:v>
                </c:pt>
                <c:pt idx="37">
                  <c:v>51.039518492388702</c:v>
                </c:pt>
                <c:pt idx="38">
                  <c:v>55.943862624549503</c:v>
                </c:pt>
                <c:pt idx="39">
                  <c:v>51.523150563195301</c:v>
                </c:pt>
                <c:pt idx="40">
                  <c:v>55.3499143735351</c:v>
                </c:pt>
                <c:pt idx="41">
                  <c:v>54.510779197347702</c:v>
                </c:pt>
                <c:pt idx="42">
                  <c:v>57.808994467285899</c:v>
                </c:pt>
                <c:pt idx="43">
                  <c:v>61.027025520678102</c:v>
                </c:pt>
                <c:pt idx="44">
                  <c:v>57.463714546008703</c:v>
                </c:pt>
                <c:pt idx="45">
                  <c:v>58.325468181329697</c:v>
                </c:pt>
                <c:pt idx="46">
                  <c:v>61.732998824774697</c:v>
                </c:pt>
                <c:pt idx="47">
                  <c:v>53.669855272729102</c:v>
                </c:pt>
                <c:pt idx="48">
                  <c:v>55.608079676892402</c:v>
                </c:pt>
                <c:pt idx="49">
                  <c:v>53.905239644158797</c:v>
                </c:pt>
                <c:pt idx="50">
                  <c:v>56.314722396769703</c:v>
                </c:pt>
                <c:pt idx="51">
                  <c:v>52.826952690719899</c:v>
                </c:pt>
                <c:pt idx="52">
                  <c:v>52.565807651627303</c:v>
                </c:pt>
                <c:pt idx="53">
                  <c:v>53.974064373061701</c:v>
                </c:pt>
                <c:pt idx="54">
                  <c:v>58.738016940707503</c:v>
                </c:pt>
                <c:pt idx="55">
                  <c:v>59.950406725331902</c:v>
                </c:pt>
                <c:pt idx="56">
                  <c:v>56.9123945213098</c:v>
                </c:pt>
                <c:pt idx="57">
                  <c:v>58.7950481990108</c:v>
                </c:pt>
                <c:pt idx="58">
                  <c:v>60.986987019721496</c:v>
                </c:pt>
                <c:pt idx="59">
                  <c:v>54.734240837046997</c:v>
                </c:pt>
                <c:pt idx="60">
                  <c:v>54.930738684436399</c:v>
                </c:pt>
                <c:pt idx="61">
                  <c:v>53.6512226631557</c:v>
                </c:pt>
                <c:pt idx="62">
                  <c:v>58.375902602336097</c:v>
                </c:pt>
                <c:pt idx="63">
                  <c:v>52.523893526928198</c:v>
                </c:pt>
                <c:pt idx="64">
                  <c:v>55.266345966106599</c:v>
                </c:pt>
                <c:pt idx="65">
                  <c:v>54.676332144006601</c:v>
                </c:pt>
                <c:pt idx="66">
                  <c:v>59.491621223459497</c:v>
                </c:pt>
                <c:pt idx="67">
                  <c:v>61.326961952738799</c:v>
                </c:pt>
                <c:pt idx="68">
                  <c:v>59.176539711013902</c:v>
                </c:pt>
                <c:pt idx="69">
                  <c:v>60.747933458530397</c:v>
                </c:pt>
                <c:pt idx="70">
                  <c:v>64.0664913229066</c:v>
                </c:pt>
                <c:pt idx="71">
                  <c:v>57.399530302667202</c:v>
                </c:pt>
                <c:pt idx="72">
                  <c:v>59.116476660059</c:v>
                </c:pt>
                <c:pt idx="73">
                  <c:v>60.194736586946199</c:v>
                </c:pt>
                <c:pt idx="74">
                  <c:v>37.026733237107102</c:v>
                </c:pt>
                <c:pt idx="75">
                  <c:v>5.9290208006236496</c:v>
                </c:pt>
                <c:pt idx="76">
                  <c:v>7.9291375201505501</c:v>
                </c:pt>
              </c:numCache>
            </c:numRef>
          </c:val>
          <c:smooth val="0"/>
          <c:extLst>
            <c:ext xmlns:c16="http://schemas.microsoft.com/office/drawing/2014/chart" uri="{C3380CC4-5D6E-409C-BE32-E72D297353CC}">
              <c16:uniqueId val="{00000002-B3ED-4207-BB22-2CBF5AD8F462}"/>
            </c:ext>
          </c:extLst>
        </c:ser>
        <c:dLbls>
          <c:showLegendKey val="0"/>
          <c:showVal val="0"/>
          <c:showCatName val="0"/>
          <c:showSerName val="0"/>
          <c:showPercent val="0"/>
          <c:showBubbleSize val="0"/>
        </c:dLbls>
        <c:smooth val="0"/>
        <c:axId val="142668800"/>
        <c:axId val="142969088"/>
      </c:lineChart>
      <c:catAx>
        <c:axId val="14266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969088"/>
        <c:crosses val="autoZero"/>
        <c:auto val="1"/>
        <c:lblAlgn val="ctr"/>
        <c:lblOffset val="100"/>
        <c:noMultiLvlLbl val="0"/>
      </c:catAx>
      <c:valAx>
        <c:axId val="142969088"/>
        <c:scaling>
          <c:orientation val="minMax"/>
        </c:scaling>
        <c:delete val="0"/>
        <c:axPos val="l"/>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2668800"/>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Abastecimiento - Variación anual</a:t>
            </a:r>
          </a:p>
        </c:rich>
      </c:tx>
      <c:layout>
        <c:manualLayout>
          <c:xMode val="edge"/>
          <c:yMode val="edge"/>
          <c:x val="0.24692808678170547"/>
          <c:y val="8.8757375772870566E-3"/>
        </c:manualLayout>
      </c:layout>
      <c:overlay val="0"/>
      <c:spPr>
        <a:noFill/>
        <a:ln>
          <a:noFill/>
        </a:ln>
        <a:effectLst/>
      </c:spPr>
    </c:title>
    <c:autoTitleDeleted val="0"/>
    <c:plotArea>
      <c:layout>
        <c:manualLayout>
          <c:layoutTarget val="inner"/>
          <c:xMode val="edge"/>
          <c:yMode val="edge"/>
          <c:x val="7.8535139889428715E-2"/>
          <c:y val="0.16356494147471043"/>
          <c:w val="0.88157124308929469"/>
          <c:h val="0.6439192003920946"/>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79"/>
              <c:layout>
                <c:manualLayout>
                  <c:x val="-1.8330122298542469E-3"/>
                  <c:y val="-6.723549474264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C7-4473-8BCC-84601858C683}"/>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'2'!$A$33:$B$112</c:f>
              <c:multiLvlStrCache>
                <c:ptCount val="80"/>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lvl>
                <c:lvl>
                  <c:pt idx="0">
                    <c:v>2014</c:v>
                  </c:pt>
                  <c:pt idx="12">
                    <c:v>2015</c:v>
                  </c:pt>
                  <c:pt idx="24">
                    <c:v>2016</c:v>
                  </c:pt>
                  <c:pt idx="36">
                    <c:v>2017</c:v>
                  </c:pt>
                  <c:pt idx="48">
                    <c:v>2018</c:v>
                  </c:pt>
                  <c:pt idx="60">
                    <c:v>2019</c:v>
                  </c:pt>
                  <c:pt idx="72">
                    <c:v>2020</c:v>
                  </c:pt>
                </c:lvl>
              </c:multiLvlStrCache>
            </c:multiLvlStrRef>
          </c:cat>
          <c:val>
            <c:numRef>
              <c:f>'2'!$E$33:$E$112</c:f>
              <c:numCache>
                <c:formatCode>0.0</c:formatCode>
                <c:ptCount val="80"/>
                <c:pt idx="0">
                  <c:v>9.6209280651943061</c:v>
                </c:pt>
                <c:pt idx="1">
                  <c:v>4.502822565767616</c:v>
                </c:pt>
                <c:pt idx="2">
                  <c:v>10.245622855790842</c:v>
                </c:pt>
                <c:pt idx="3">
                  <c:v>-12.925369961675287</c:v>
                </c:pt>
                <c:pt idx="4">
                  <c:v>-4.7903970906231592</c:v>
                </c:pt>
                <c:pt idx="5">
                  <c:v>-1.0796211855489304</c:v>
                </c:pt>
                <c:pt idx="6">
                  <c:v>-0.33621310738499233</c:v>
                </c:pt>
                <c:pt idx="7">
                  <c:v>7.8537487757988913</c:v>
                </c:pt>
                <c:pt idx="8">
                  <c:v>0.41420967489432314</c:v>
                </c:pt>
                <c:pt idx="9">
                  <c:v>-2.7196083763938077</c:v>
                </c:pt>
                <c:pt idx="10">
                  <c:v>-6.8547868415173241</c:v>
                </c:pt>
                <c:pt idx="11">
                  <c:v>-1.9899128209009689</c:v>
                </c:pt>
                <c:pt idx="12">
                  <c:v>-4.9547233975246172</c:v>
                </c:pt>
                <c:pt idx="13">
                  <c:v>-2.4319114230636103</c:v>
                </c:pt>
                <c:pt idx="14">
                  <c:v>-2.6779786056805648</c:v>
                </c:pt>
                <c:pt idx="15">
                  <c:v>3.7515706336384937</c:v>
                </c:pt>
                <c:pt idx="16">
                  <c:v>-5.5508239453886148</c:v>
                </c:pt>
                <c:pt idx="17">
                  <c:v>5.6761529242399575</c:v>
                </c:pt>
                <c:pt idx="18">
                  <c:v>6.0463018455245958</c:v>
                </c:pt>
                <c:pt idx="19">
                  <c:v>5.487956629066872</c:v>
                </c:pt>
                <c:pt idx="20">
                  <c:v>1.3654759352730537</c:v>
                </c:pt>
                <c:pt idx="21">
                  <c:v>-1.3018781609779637</c:v>
                </c:pt>
                <c:pt idx="22">
                  <c:v>4.1400764634908569</c:v>
                </c:pt>
                <c:pt idx="23">
                  <c:v>12.530100181829667</c:v>
                </c:pt>
                <c:pt idx="24">
                  <c:v>5.51464469961725</c:v>
                </c:pt>
                <c:pt idx="25">
                  <c:v>4.5052217148068081</c:v>
                </c:pt>
                <c:pt idx="26">
                  <c:v>3.6936986603451203</c:v>
                </c:pt>
                <c:pt idx="27">
                  <c:v>4.7709342560553694</c:v>
                </c:pt>
                <c:pt idx="28">
                  <c:v>-1.1036800721395252</c:v>
                </c:pt>
                <c:pt idx="29">
                  <c:v>-1.9974499211488705</c:v>
                </c:pt>
                <c:pt idx="30">
                  <c:v>-11.762964861888761</c:v>
                </c:pt>
                <c:pt idx="31">
                  <c:v>10.770962188356819</c:v>
                </c:pt>
                <c:pt idx="32">
                  <c:v>9.5207669779096449</c:v>
                </c:pt>
                <c:pt idx="33">
                  <c:v>9.0505281996150302</c:v>
                </c:pt>
                <c:pt idx="34">
                  <c:v>39.754882117282477</c:v>
                </c:pt>
                <c:pt idx="35">
                  <c:v>18.377056441801983</c:v>
                </c:pt>
                <c:pt idx="36">
                  <c:v>13.568466639065775</c:v>
                </c:pt>
                <c:pt idx="37">
                  <c:v>17.770329228936689</c:v>
                </c:pt>
                <c:pt idx="38">
                  <c:v>26.267345419745865</c:v>
                </c:pt>
                <c:pt idx="39">
                  <c:v>15.638664676275155</c:v>
                </c:pt>
                <c:pt idx="40">
                  <c:v>31.755491913234607</c:v>
                </c:pt>
                <c:pt idx="41">
                  <c:v>29.060487474193451</c:v>
                </c:pt>
                <c:pt idx="42">
                  <c:v>19.914240851939354</c:v>
                </c:pt>
                <c:pt idx="43">
                  <c:v>13.573920646826167</c:v>
                </c:pt>
                <c:pt idx="44">
                  <c:v>14.306662539431585</c:v>
                </c:pt>
                <c:pt idx="45">
                  <c:v>20.384538188172229</c:v>
                </c:pt>
                <c:pt idx="46">
                  <c:v>1.3803573747240847</c:v>
                </c:pt>
                <c:pt idx="47">
                  <c:v>5.8702872375298654</c:v>
                </c:pt>
                <c:pt idx="48">
                  <c:v>15.265368947319686</c:v>
                </c:pt>
                <c:pt idx="49">
                  <c:v>15.434734031918524</c:v>
                </c:pt>
                <c:pt idx="50">
                  <c:v>6.582735516876582</c:v>
                </c:pt>
                <c:pt idx="51">
                  <c:v>17.282229965156802</c:v>
                </c:pt>
                <c:pt idx="52">
                  <c:v>9.5072323961014717</c:v>
                </c:pt>
                <c:pt idx="53">
                  <c:v>3.275713876420582</c:v>
                </c:pt>
                <c:pt idx="54">
                  <c:v>11.949429262087904</c:v>
                </c:pt>
                <c:pt idx="55">
                  <c:v>7.1372457590609457</c:v>
                </c:pt>
                <c:pt idx="56">
                  <c:v>2.5354881313764679</c:v>
                </c:pt>
                <c:pt idx="57">
                  <c:v>5.2734039788357734</c:v>
                </c:pt>
                <c:pt idx="58">
                  <c:v>1.0871814070797257</c:v>
                </c:pt>
                <c:pt idx="59">
                  <c:v>-8.2400788514764685</c:v>
                </c:pt>
                <c:pt idx="60">
                  <c:v>-6.8766095874937889</c:v>
                </c:pt>
                <c:pt idx="61">
                  <c:v>-6.538261693478546</c:v>
                </c:pt>
                <c:pt idx="62">
                  <c:v>-4.5510212143957745</c:v>
                </c:pt>
                <c:pt idx="63">
                  <c:v>-13.496585917029506</c:v>
                </c:pt>
                <c:pt idx="64">
                  <c:v>4.061319557817427</c:v>
                </c:pt>
                <c:pt idx="65">
                  <c:v>-1.2108789018350592</c:v>
                </c:pt>
                <c:pt idx="66">
                  <c:v>5.9797942038680247</c:v>
                </c:pt>
                <c:pt idx="67">
                  <c:v>2.8199730349835619</c:v>
                </c:pt>
                <c:pt idx="68">
                  <c:v>-1.5851223165252151</c:v>
                </c:pt>
                <c:pt idx="69">
                  <c:v>-4.4260607500361004</c:v>
                </c:pt>
                <c:pt idx="70">
                  <c:v>-5.6126193295615678</c:v>
                </c:pt>
                <c:pt idx="71">
                  <c:v>1.9861010898872138</c:v>
                </c:pt>
                <c:pt idx="72">
                  <c:v>8.4114200076550247</c:v>
                </c:pt>
                <c:pt idx="73">
                  <c:v>4.0069547775942738</c:v>
                </c:pt>
                <c:pt idx="74">
                  <c:v>1.6343487438433897</c:v>
                </c:pt>
                <c:pt idx="75">
                  <c:v>-1.9399934689833032</c:v>
                </c:pt>
                <c:pt idx="76">
                  <c:v>-25.679208303428467</c:v>
                </c:pt>
                <c:pt idx="77">
                  <c:v>-19.309030396006136</c:v>
                </c:pt>
                <c:pt idx="78">
                  <c:v>-13.414868466120311</c:v>
                </c:pt>
                <c:pt idx="79">
                  <c:v>-20.277345798864488</c:v>
                </c:pt>
              </c:numCache>
            </c:numRef>
          </c:val>
          <c:smooth val="0"/>
          <c:extLst>
            <c:ext xmlns:c16="http://schemas.microsoft.com/office/drawing/2014/chart" uri="{C3380CC4-5D6E-409C-BE32-E72D297353CC}">
              <c16:uniqueId val="{00000001-75E9-4EBE-88B4-93AA6DDAAE4B}"/>
            </c:ext>
          </c:extLst>
        </c:ser>
        <c:ser>
          <c:idx val="1"/>
          <c:order val="1"/>
          <c:tx>
            <c:v>Colombia</c:v>
          </c:tx>
          <c:spPr>
            <a:ln>
              <a:solidFill>
                <a:srgbClr val="00B0F0"/>
              </a:solidFill>
            </a:ln>
          </c:spPr>
          <c:marker>
            <c:symbol val="none"/>
          </c:marker>
          <c:dLbls>
            <c:dLbl>
              <c:idx val="79"/>
              <c:layout>
                <c:manualLayout>
                  <c:x val="-5.9620539453844861E-4"/>
                  <c:y val="-6.72354947426435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BC7-4473-8BCC-84601858C683}"/>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'2'!$A$33:$B$112</c:f>
              <c:multiLvlStrCache>
                <c:ptCount val="80"/>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lvl>
                <c:lvl>
                  <c:pt idx="0">
                    <c:v>2014</c:v>
                  </c:pt>
                  <c:pt idx="12">
                    <c:v>2015</c:v>
                  </c:pt>
                  <c:pt idx="24">
                    <c:v>2016</c:v>
                  </c:pt>
                  <c:pt idx="36">
                    <c:v>2017</c:v>
                  </c:pt>
                  <c:pt idx="48">
                    <c:v>2018</c:v>
                  </c:pt>
                  <c:pt idx="60">
                    <c:v>2019</c:v>
                  </c:pt>
                  <c:pt idx="72">
                    <c:v>2020</c:v>
                  </c:pt>
                </c:lvl>
              </c:multiLvlStrCache>
            </c:multiLvlStrRef>
          </c:cat>
          <c:val>
            <c:numRef>
              <c:f>'2'!$H$33:$H$112</c:f>
              <c:numCache>
                <c:formatCode>0.0</c:formatCode>
                <c:ptCount val="80"/>
                <c:pt idx="0">
                  <c:v>2.5395994222028264</c:v>
                </c:pt>
                <c:pt idx="1">
                  <c:v>6.7181915068275941</c:v>
                </c:pt>
                <c:pt idx="2">
                  <c:v>16.751839824845675</c:v>
                </c:pt>
                <c:pt idx="3">
                  <c:v>-10.497361082026373</c:v>
                </c:pt>
                <c:pt idx="4">
                  <c:v>-0.47766402859554091</c:v>
                </c:pt>
                <c:pt idx="5">
                  <c:v>-2.4278165320945675</c:v>
                </c:pt>
                <c:pt idx="6">
                  <c:v>3.3032090708468616</c:v>
                </c:pt>
                <c:pt idx="7">
                  <c:v>4.2693702972138112</c:v>
                </c:pt>
                <c:pt idx="8">
                  <c:v>0.3366211880233152</c:v>
                </c:pt>
                <c:pt idx="9">
                  <c:v>0.72399691551181888</c:v>
                </c:pt>
                <c:pt idx="10">
                  <c:v>-2.7493218349051602</c:v>
                </c:pt>
                <c:pt idx="11">
                  <c:v>0.22911426239808463</c:v>
                </c:pt>
                <c:pt idx="12">
                  <c:v>-4.9118092818731327</c:v>
                </c:pt>
                <c:pt idx="13">
                  <c:v>-1.3117956036747529</c:v>
                </c:pt>
                <c:pt idx="14">
                  <c:v>-3.0144067415003803</c:v>
                </c:pt>
                <c:pt idx="15">
                  <c:v>4.2020447782008716</c:v>
                </c:pt>
                <c:pt idx="16">
                  <c:v>-4.5533905495762497</c:v>
                </c:pt>
                <c:pt idx="17">
                  <c:v>4.5976171787805811</c:v>
                </c:pt>
                <c:pt idx="18">
                  <c:v>3.683609349953997</c:v>
                </c:pt>
                <c:pt idx="19">
                  <c:v>8.2505003274377913</c:v>
                </c:pt>
                <c:pt idx="20">
                  <c:v>3.9348537303675073</c:v>
                </c:pt>
                <c:pt idx="21">
                  <c:v>-2.009579561070467</c:v>
                </c:pt>
                <c:pt idx="22">
                  <c:v>4.2340473184119674</c:v>
                </c:pt>
                <c:pt idx="23">
                  <c:v>9.9727172558362867</c:v>
                </c:pt>
                <c:pt idx="24">
                  <c:v>4.7840406312497095</c:v>
                </c:pt>
                <c:pt idx="25">
                  <c:v>2.4280069655727914</c:v>
                </c:pt>
                <c:pt idx="26">
                  <c:v>-3.3138357643037466</c:v>
                </c:pt>
                <c:pt idx="27">
                  <c:v>3.1342122042958778</c:v>
                </c:pt>
                <c:pt idx="28">
                  <c:v>-0.11217942540253034</c:v>
                </c:pt>
                <c:pt idx="29">
                  <c:v>-0.25855738547238616</c:v>
                </c:pt>
                <c:pt idx="30">
                  <c:v>-12.93307361213256</c:v>
                </c:pt>
                <c:pt idx="31">
                  <c:v>11.09725812043871</c:v>
                </c:pt>
                <c:pt idx="32">
                  <c:v>8.0002096623439627</c:v>
                </c:pt>
                <c:pt idx="33">
                  <c:v>9.951266222130954</c:v>
                </c:pt>
                <c:pt idx="34">
                  <c:v>21.503938130889395</c:v>
                </c:pt>
                <c:pt idx="35">
                  <c:v>10.446125541106952</c:v>
                </c:pt>
                <c:pt idx="36">
                  <c:v>8.8490226942033559</c:v>
                </c:pt>
                <c:pt idx="37">
                  <c:v>12.539390967759005</c:v>
                </c:pt>
                <c:pt idx="38">
                  <c:v>24.501802128417268</c:v>
                </c:pt>
                <c:pt idx="39">
                  <c:v>4.8751410808477686</c:v>
                </c:pt>
                <c:pt idx="40">
                  <c:v>17.910071999236649</c:v>
                </c:pt>
                <c:pt idx="41">
                  <c:v>18.298436063534055</c:v>
                </c:pt>
                <c:pt idx="42">
                  <c:v>15.14999831468451</c:v>
                </c:pt>
                <c:pt idx="43">
                  <c:v>5.6443349728089345</c:v>
                </c:pt>
                <c:pt idx="44">
                  <c:v>6.5917052369578641</c:v>
                </c:pt>
                <c:pt idx="45">
                  <c:v>8.9628580267976616</c:v>
                </c:pt>
                <c:pt idx="46">
                  <c:v>0.71146151104028377</c:v>
                </c:pt>
                <c:pt idx="47">
                  <c:v>5.2837368046954225</c:v>
                </c:pt>
                <c:pt idx="48">
                  <c:v>11.423255333549548</c:v>
                </c:pt>
                <c:pt idx="49">
                  <c:v>19.895862702361185</c:v>
                </c:pt>
                <c:pt idx="50">
                  <c:v>10.251447927657821</c:v>
                </c:pt>
                <c:pt idx="51">
                  <c:v>30.291004437329747</c:v>
                </c:pt>
                <c:pt idx="52">
                  <c:v>18.788504892162663</c:v>
                </c:pt>
                <c:pt idx="53">
                  <c:v>13.126314194262534</c:v>
                </c:pt>
                <c:pt idx="54">
                  <c:v>26.056114712244266</c:v>
                </c:pt>
                <c:pt idx="55">
                  <c:v>19.630058316009837</c:v>
                </c:pt>
                <c:pt idx="56">
                  <c:v>15.262776590673852</c:v>
                </c:pt>
                <c:pt idx="57">
                  <c:v>19.149800630227958</c:v>
                </c:pt>
                <c:pt idx="58">
                  <c:v>15.092061216830572</c:v>
                </c:pt>
                <c:pt idx="59">
                  <c:v>9.5444187966298841</c:v>
                </c:pt>
                <c:pt idx="60">
                  <c:v>11.11561274410478</c:v>
                </c:pt>
                <c:pt idx="61">
                  <c:v>1.7579125703837377</c:v>
                </c:pt>
                <c:pt idx="62">
                  <c:v>2.6532582156360718</c:v>
                </c:pt>
                <c:pt idx="63">
                  <c:v>-9.3497672987389819</c:v>
                </c:pt>
                <c:pt idx="64">
                  <c:v>5.1059513265785199</c:v>
                </c:pt>
                <c:pt idx="65">
                  <c:v>-0.10914244277667251</c:v>
                </c:pt>
                <c:pt idx="66">
                  <c:v>2.0087078315818871</c:v>
                </c:pt>
                <c:pt idx="67">
                  <c:v>-0.54920404080380081</c:v>
                </c:pt>
                <c:pt idx="68">
                  <c:v>-5.1192205432158744E-2</c:v>
                </c:pt>
                <c:pt idx="69">
                  <c:v>-3.3025638631228986</c:v>
                </c:pt>
                <c:pt idx="70">
                  <c:v>-3.9998107044242772</c:v>
                </c:pt>
                <c:pt idx="71">
                  <c:v>-0.36846916171730015</c:v>
                </c:pt>
                <c:pt idx="72">
                  <c:v>6.1739781330665693</c:v>
                </c:pt>
                <c:pt idx="73">
                  <c:v>5.5015095119614728</c:v>
                </c:pt>
                <c:pt idx="74">
                  <c:v>6.0895582584167443</c:v>
                </c:pt>
                <c:pt idx="75">
                  <c:v>-0.1764848615837451</c:v>
                </c:pt>
                <c:pt idx="76">
                  <c:v>-14.706711190470628</c:v>
                </c:pt>
                <c:pt idx="77">
                  <c:v>-3.5260361414815975</c:v>
                </c:pt>
                <c:pt idx="78">
                  <c:v>0.9277143440519211</c:v>
                </c:pt>
                <c:pt idx="79">
                  <c:v>-7.1213443513289434</c:v>
                </c:pt>
              </c:numCache>
            </c:numRef>
          </c:val>
          <c:smooth val="0"/>
          <c:extLst>
            <c:ext xmlns:c16="http://schemas.microsoft.com/office/drawing/2014/chart" uri="{C3380CC4-5D6E-409C-BE32-E72D297353CC}">
              <c16:uniqueId val="{00000002-9BC7-4473-8BCC-84601858C683}"/>
            </c:ext>
          </c:extLst>
        </c:ser>
        <c:dLbls>
          <c:showLegendKey val="0"/>
          <c:showVal val="0"/>
          <c:showCatName val="0"/>
          <c:showSerName val="0"/>
          <c:showPercent val="0"/>
          <c:showBubbleSize val="0"/>
        </c:dLbls>
        <c:smooth val="0"/>
        <c:axId val="208346112"/>
        <c:axId val="203990144"/>
      </c:lineChart>
      <c:catAx>
        <c:axId val="208346112"/>
        <c:scaling>
          <c:orientation val="minMax"/>
        </c:scaling>
        <c:delete val="0"/>
        <c:axPos val="b"/>
        <c:numFmt formatCode="General" sourceLinked="1"/>
        <c:majorTickMark val="none"/>
        <c:minorTickMark val="none"/>
        <c:tickLblPos val="low"/>
        <c:spPr>
          <a:noFill/>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03990144"/>
        <c:crosses val="autoZero"/>
        <c:auto val="1"/>
        <c:lblAlgn val="ctr"/>
        <c:lblOffset val="100"/>
        <c:noMultiLvlLbl val="0"/>
      </c:catAx>
      <c:valAx>
        <c:axId val="203990144"/>
        <c:scaling>
          <c:orientation val="minMax"/>
        </c:scaling>
        <c:delete val="0"/>
        <c:axPos val="l"/>
        <c:numFmt formatCode="0.0" sourceLinked="1"/>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8346112"/>
        <c:crosses val="autoZero"/>
        <c:crossBetween val="between"/>
      </c:valAx>
      <c:spPr>
        <a:noFill/>
        <a:ln>
          <a:noFill/>
        </a:ln>
        <a:effectLst/>
      </c:spPr>
    </c:plotArea>
    <c:legend>
      <c:legendPos val="t"/>
      <c:layout>
        <c:manualLayout>
          <c:xMode val="edge"/>
          <c:yMode val="edge"/>
          <c:x val="0.30398642988775337"/>
          <c:y val="0.12361767868203852"/>
          <c:w val="0.36810730440609823"/>
          <c:h val="9.2792352700882819E-2"/>
        </c:manualLayout>
      </c:layou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PIB Constantes 2015 - </a:t>
            </a:r>
            <a:r>
              <a:rPr lang="en-US" sz="1400" b="0" i="0" u="none" strike="noStrike" baseline="0">
                <a:effectLst/>
              </a:rPr>
              <a:t>Variación anual </a:t>
            </a:r>
            <a:endParaRPr lang="en-US"/>
          </a:p>
        </c:rich>
      </c:tx>
      <c:layout/>
      <c:overlay val="0"/>
      <c:spPr>
        <a:noFill/>
        <a:ln>
          <a:noFill/>
        </a:ln>
        <a:effectLst/>
      </c:spPr>
    </c:title>
    <c:autoTitleDeleted val="0"/>
    <c:plotArea>
      <c:layout>
        <c:manualLayout>
          <c:layoutTarget val="inner"/>
          <c:xMode val="edge"/>
          <c:yMode val="edge"/>
          <c:x val="8.0543223320489188E-2"/>
          <c:y val="0.13418786443957462"/>
          <c:w val="0.88754167364717707"/>
          <c:h val="0.69910898261974452"/>
        </c:manualLayout>
      </c:layout>
      <c:lineChart>
        <c:grouping val="standard"/>
        <c:varyColors val="0"/>
        <c:ser>
          <c:idx val="0"/>
          <c:order val="0"/>
          <c:tx>
            <c:v>Bogotá</c:v>
          </c:tx>
          <c:spPr>
            <a:ln>
              <a:solidFill>
                <a:schemeClr val="accent1">
                  <a:lumMod val="75000"/>
                </a:schemeClr>
              </a:solidFill>
            </a:ln>
            <a:effectLst/>
          </c:spPr>
          <c:marker>
            <c:symbol val="none"/>
          </c:marker>
          <c:dLbls>
            <c:dLbl>
              <c:idx val="40"/>
              <c:layout>
                <c:manualLayout>
                  <c:x val="-1.4952881554699279E-2"/>
                  <c:y val="1.00438813270772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AF-40F6-AD42-8E9FBF789451}"/>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'3'!$A$26:$B$67</c:f>
              <c:multiLvlStrCache>
                <c:ptCount val="42"/>
                <c:lvl>
                  <c:pt idx="0">
                    <c:v>1</c:v>
                  </c:pt>
                  <c:pt idx="1">
                    <c:v>2</c:v>
                  </c:pt>
                  <c:pt idx="2">
                    <c:v>3</c:v>
                  </c:pt>
                  <c:pt idx="3">
                    <c:v>4</c:v>
                  </c:pt>
                  <c:pt idx="4">
                    <c:v>total</c:v>
                  </c:pt>
                  <c:pt idx="5">
                    <c:v>1</c:v>
                  </c:pt>
                  <c:pt idx="6">
                    <c:v>2</c:v>
                  </c:pt>
                  <c:pt idx="7">
                    <c:v>3</c:v>
                  </c:pt>
                  <c:pt idx="8">
                    <c:v>4</c:v>
                  </c:pt>
                  <c:pt idx="9">
                    <c:v>total</c:v>
                  </c:pt>
                  <c:pt idx="10">
                    <c:v>1</c:v>
                  </c:pt>
                  <c:pt idx="11">
                    <c:v>2</c:v>
                  </c:pt>
                  <c:pt idx="12">
                    <c:v>3</c:v>
                  </c:pt>
                  <c:pt idx="13">
                    <c:v>4</c:v>
                  </c:pt>
                  <c:pt idx="14">
                    <c:v>total</c:v>
                  </c:pt>
                  <c:pt idx="15">
                    <c:v>1</c:v>
                  </c:pt>
                  <c:pt idx="16">
                    <c:v>2</c:v>
                  </c:pt>
                  <c:pt idx="17">
                    <c:v>3</c:v>
                  </c:pt>
                  <c:pt idx="18">
                    <c:v>4</c:v>
                  </c:pt>
                  <c:pt idx="19">
                    <c:v>total</c:v>
                  </c:pt>
                  <c:pt idx="20">
                    <c:v>1</c:v>
                  </c:pt>
                  <c:pt idx="21">
                    <c:v>2</c:v>
                  </c:pt>
                  <c:pt idx="22">
                    <c:v>3</c:v>
                  </c:pt>
                  <c:pt idx="23">
                    <c:v>4</c:v>
                  </c:pt>
                  <c:pt idx="24">
                    <c:v>total</c:v>
                  </c:pt>
                  <c:pt idx="25">
                    <c:v>1</c:v>
                  </c:pt>
                  <c:pt idx="26">
                    <c:v>2</c:v>
                  </c:pt>
                  <c:pt idx="27">
                    <c:v>3</c:v>
                  </c:pt>
                  <c:pt idx="28">
                    <c:v>4</c:v>
                  </c:pt>
                  <c:pt idx="29">
                    <c:v>total</c:v>
                  </c:pt>
                  <c:pt idx="30">
                    <c:v>1</c:v>
                  </c:pt>
                  <c:pt idx="31">
                    <c:v>2</c:v>
                  </c:pt>
                  <c:pt idx="32">
                    <c:v>3</c:v>
                  </c:pt>
                  <c:pt idx="33">
                    <c:v>4</c:v>
                  </c:pt>
                  <c:pt idx="34">
                    <c:v>total</c:v>
                  </c:pt>
                  <c:pt idx="35">
                    <c:v>1</c:v>
                  </c:pt>
                  <c:pt idx="36">
                    <c:v>2</c:v>
                  </c:pt>
                  <c:pt idx="37">
                    <c:v>3</c:v>
                  </c:pt>
                  <c:pt idx="38">
                    <c:v>4</c:v>
                  </c:pt>
                  <c:pt idx="39">
                    <c:v>total</c:v>
                  </c:pt>
                  <c:pt idx="40">
                    <c:v>1</c:v>
                  </c:pt>
                  <c:pt idx="41">
                    <c:v>2</c:v>
                  </c:pt>
                </c:lvl>
                <c:lvl>
                  <c:pt idx="0">
                    <c:v>2012</c:v>
                  </c:pt>
                  <c:pt idx="5">
                    <c:v>2013</c:v>
                  </c:pt>
                  <c:pt idx="10">
                    <c:v>2014</c:v>
                  </c:pt>
                  <c:pt idx="15">
                    <c:v>2015</c:v>
                  </c:pt>
                  <c:pt idx="20">
                    <c:v>2016</c:v>
                  </c:pt>
                  <c:pt idx="25">
                    <c:v>2017</c:v>
                  </c:pt>
                  <c:pt idx="30">
                    <c:v>2018</c:v>
                  </c:pt>
                  <c:pt idx="35">
                    <c:v>2019</c:v>
                  </c:pt>
                  <c:pt idx="40">
                    <c:v>2020</c:v>
                  </c:pt>
                </c:lvl>
              </c:multiLvlStrCache>
            </c:multiLvlStrRef>
          </c:cat>
          <c:val>
            <c:numRef>
              <c:f>'3'!$D$26:$D$66</c:f>
              <c:numCache>
                <c:formatCode>_(* #,##0.0_);_(* \(#,##0.0\);_(* "-"??_);_(@_)</c:formatCode>
                <c:ptCount val="41"/>
                <c:pt idx="0">
                  <c:v>3.7904445729072762</c:v>
                </c:pt>
                <c:pt idx="1">
                  <c:v>4.3522894268923409</c:v>
                </c:pt>
                <c:pt idx="2">
                  <c:v>2.1678020681387409</c:v>
                </c:pt>
                <c:pt idx="3">
                  <c:v>3.8114471528471796</c:v>
                </c:pt>
                <c:pt idx="4">
                  <c:v>3.524656563270014</c:v>
                </c:pt>
                <c:pt idx="5">
                  <c:v>3.267952410509011</c:v>
                </c:pt>
                <c:pt idx="6">
                  <c:v>3.9126184994501045</c:v>
                </c:pt>
                <c:pt idx="7">
                  <c:v>4.1288892459939746</c:v>
                </c:pt>
                <c:pt idx="8">
                  <c:v>4.0949658609922324</c:v>
                </c:pt>
                <c:pt idx="9">
                  <c:v>3.8537718547499367</c:v>
                </c:pt>
                <c:pt idx="10">
                  <c:v>4.9894657635048816</c:v>
                </c:pt>
                <c:pt idx="11">
                  <c:v>3.3689190336348247</c:v>
                </c:pt>
                <c:pt idx="12">
                  <c:v>5.1679162582355787</c:v>
                </c:pt>
                <c:pt idx="13">
                  <c:v>5.0626884676962902</c:v>
                </c:pt>
                <c:pt idx="14">
                  <c:v>4.6463076765435716</c:v>
                </c:pt>
                <c:pt idx="15">
                  <c:v>4.4109205870671531</c:v>
                </c:pt>
                <c:pt idx="16">
                  <c:v>4.672902600313833</c:v>
                </c:pt>
                <c:pt idx="17">
                  <c:v>3.9356451641048125</c:v>
                </c:pt>
                <c:pt idx="18">
                  <c:v>2.0693053432788417</c:v>
                </c:pt>
                <c:pt idx="19">
                  <c:v>3.7602911627571416</c:v>
                </c:pt>
                <c:pt idx="20">
                  <c:v>1.9602152687786827</c:v>
                </c:pt>
                <c:pt idx="21">
                  <c:v>1.5755863325618122</c:v>
                </c:pt>
                <c:pt idx="22">
                  <c:v>1.6674825441354244</c:v>
                </c:pt>
                <c:pt idx="23">
                  <c:v>2.9431295395039143</c:v>
                </c:pt>
                <c:pt idx="24">
                  <c:v>2.0363194568625573</c:v>
                </c:pt>
                <c:pt idx="25">
                  <c:v>2.0382127527123686</c:v>
                </c:pt>
                <c:pt idx="26">
                  <c:v>1.8065484570361008</c:v>
                </c:pt>
                <c:pt idx="27">
                  <c:v>1.4451939136802139</c:v>
                </c:pt>
                <c:pt idx="28">
                  <c:v>1.9290422147091135</c:v>
                </c:pt>
                <c:pt idx="29">
                  <c:v>1.8040001711903386</c:v>
                </c:pt>
                <c:pt idx="30">
                  <c:v>2.7668244640558015</c:v>
                </c:pt>
                <c:pt idx="31">
                  <c:v>3.1666483489822781</c:v>
                </c:pt>
                <c:pt idx="32">
                  <c:v>3.0079148896785028</c:v>
                </c:pt>
                <c:pt idx="33">
                  <c:v>3.4647995833777969</c:v>
                </c:pt>
                <c:pt idx="34">
                  <c:v>3.1031511857376728</c:v>
                </c:pt>
                <c:pt idx="35">
                  <c:v>3.402207022042063</c:v>
                </c:pt>
                <c:pt idx="36">
                  <c:v>4.0229152569454669</c:v>
                </c:pt>
                <c:pt idx="37">
                  <c:v>4.1687650397541915</c:v>
                </c:pt>
                <c:pt idx="38">
                  <c:v>2.8407257280019138</c:v>
                </c:pt>
                <c:pt idx="39">
                  <c:v>3.606009070563502</c:v>
                </c:pt>
                <c:pt idx="40">
                  <c:v>0.94772335113961503</c:v>
                </c:pt>
              </c:numCache>
            </c:numRef>
          </c:val>
          <c:smooth val="0"/>
          <c:extLst>
            <c:ext xmlns:c16="http://schemas.microsoft.com/office/drawing/2014/chart" uri="{C3380CC4-5D6E-409C-BE32-E72D297353CC}">
              <c16:uniqueId val="{00000001-4A63-4463-99D8-B2C08D7A815D}"/>
            </c:ext>
          </c:extLst>
        </c:ser>
        <c:ser>
          <c:idx val="1"/>
          <c:order val="1"/>
          <c:tx>
            <c:v>Colombia</c:v>
          </c:tx>
          <c:spPr>
            <a:ln>
              <a:solidFill>
                <a:srgbClr val="00B0F0"/>
              </a:solidFill>
            </a:ln>
          </c:spPr>
          <c:marker>
            <c:symbol val="none"/>
          </c:marker>
          <c:dLbls>
            <c:dLbl>
              <c:idx val="4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AF-40F6-AD42-8E9FBF78945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'3'!$A$26:$B$67</c:f>
              <c:multiLvlStrCache>
                <c:ptCount val="42"/>
                <c:lvl>
                  <c:pt idx="0">
                    <c:v>1</c:v>
                  </c:pt>
                  <c:pt idx="1">
                    <c:v>2</c:v>
                  </c:pt>
                  <c:pt idx="2">
                    <c:v>3</c:v>
                  </c:pt>
                  <c:pt idx="3">
                    <c:v>4</c:v>
                  </c:pt>
                  <c:pt idx="4">
                    <c:v>total</c:v>
                  </c:pt>
                  <c:pt idx="5">
                    <c:v>1</c:v>
                  </c:pt>
                  <c:pt idx="6">
                    <c:v>2</c:v>
                  </c:pt>
                  <c:pt idx="7">
                    <c:v>3</c:v>
                  </c:pt>
                  <c:pt idx="8">
                    <c:v>4</c:v>
                  </c:pt>
                  <c:pt idx="9">
                    <c:v>total</c:v>
                  </c:pt>
                  <c:pt idx="10">
                    <c:v>1</c:v>
                  </c:pt>
                  <c:pt idx="11">
                    <c:v>2</c:v>
                  </c:pt>
                  <c:pt idx="12">
                    <c:v>3</c:v>
                  </c:pt>
                  <c:pt idx="13">
                    <c:v>4</c:v>
                  </c:pt>
                  <c:pt idx="14">
                    <c:v>total</c:v>
                  </c:pt>
                  <c:pt idx="15">
                    <c:v>1</c:v>
                  </c:pt>
                  <c:pt idx="16">
                    <c:v>2</c:v>
                  </c:pt>
                  <c:pt idx="17">
                    <c:v>3</c:v>
                  </c:pt>
                  <c:pt idx="18">
                    <c:v>4</c:v>
                  </c:pt>
                  <c:pt idx="19">
                    <c:v>total</c:v>
                  </c:pt>
                  <c:pt idx="20">
                    <c:v>1</c:v>
                  </c:pt>
                  <c:pt idx="21">
                    <c:v>2</c:v>
                  </c:pt>
                  <c:pt idx="22">
                    <c:v>3</c:v>
                  </c:pt>
                  <c:pt idx="23">
                    <c:v>4</c:v>
                  </c:pt>
                  <c:pt idx="24">
                    <c:v>total</c:v>
                  </c:pt>
                  <c:pt idx="25">
                    <c:v>1</c:v>
                  </c:pt>
                  <c:pt idx="26">
                    <c:v>2</c:v>
                  </c:pt>
                  <c:pt idx="27">
                    <c:v>3</c:v>
                  </c:pt>
                  <c:pt idx="28">
                    <c:v>4</c:v>
                  </c:pt>
                  <c:pt idx="29">
                    <c:v>total</c:v>
                  </c:pt>
                  <c:pt idx="30">
                    <c:v>1</c:v>
                  </c:pt>
                  <c:pt idx="31">
                    <c:v>2</c:v>
                  </c:pt>
                  <c:pt idx="32">
                    <c:v>3</c:v>
                  </c:pt>
                  <c:pt idx="33">
                    <c:v>4</c:v>
                  </c:pt>
                  <c:pt idx="34">
                    <c:v>total</c:v>
                  </c:pt>
                  <c:pt idx="35">
                    <c:v>1</c:v>
                  </c:pt>
                  <c:pt idx="36">
                    <c:v>2</c:v>
                  </c:pt>
                  <c:pt idx="37">
                    <c:v>3</c:v>
                  </c:pt>
                  <c:pt idx="38">
                    <c:v>4</c:v>
                  </c:pt>
                  <c:pt idx="39">
                    <c:v>total</c:v>
                  </c:pt>
                  <c:pt idx="40">
                    <c:v>1</c:v>
                  </c:pt>
                  <c:pt idx="41">
                    <c:v>2</c:v>
                  </c:pt>
                </c:lvl>
                <c:lvl>
                  <c:pt idx="0">
                    <c:v>2012</c:v>
                  </c:pt>
                  <c:pt idx="5">
                    <c:v>2013</c:v>
                  </c:pt>
                  <c:pt idx="10">
                    <c:v>2014</c:v>
                  </c:pt>
                  <c:pt idx="15">
                    <c:v>2015</c:v>
                  </c:pt>
                  <c:pt idx="20">
                    <c:v>2016</c:v>
                  </c:pt>
                  <c:pt idx="25">
                    <c:v>2017</c:v>
                  </c:pt>
                  <c:pt idx="30">
                    <c:v>2018</c:v>
                  </c:pt>
                  <c:pt idx="35">
                    <c:v>2019</c:v>
                  </c:pt>
                  <c:pt idx="40">
                    <c:v>2020</c:v>
                  </c:pt>
                </c:lvl>
              </c:multiLvlStrCache>
            </c:multiLvlStrRef>
          </c:cat>
          <c:val>
            <c:numRef>
              <c:f>'3'!$G$26:$G$67</c:f>
              <c:numCache>
                <c:formatCode>_(* #,##0.0_);_(* \(#,##0.0\);_(* "-"??_);_(@_)</c:formatCode>
                <c:ptCount val="42"/>
                <c:pt idx="0">
                  <c:v>5.3719235921480362</c:v>
                </c:pt>
                <c:pt idx="1">
                  <c:v>4.9217351504023128</c:v>
                </c:pt>
                <c:pt idx="2">
                  <c:v>2.5815977819795108</c:v>
                </c:pt>
                <c:pt idx="3">
                  <c:v>2.8556253401180527</c:v>
                </c:pt>
                <c:pt idx="4">
                  <c:v>3.9126357671611203</c:v>
                </c:pt>
                <c:pt idx="5">
                  <c:v>3.6932617508581842</c:v>
                </c:pt>
                <c:pt idx="6">
                  <c:v>4.8409119589283307</c:v>
                </c:pt>
                <c:pt idx="7">
                  <c:v>5.748655003034969</c:v>
                </c:pt>
                <c:pt idx="8">
                  <c:v>6.2286931404893267</c:v>
                </c:pt>
                <c:pt idx="9">
                  <c:v>5.1339935199567179</c:v>
                </c:pt>
                <c:pt idx="10">
                  <c:v>5.8855977986495702</c:v>
                </c:pt>
                <c:pt idx="11">
                  <c:v>4.1585297438077191</c:v>
                </c:pt>
                <c:pt idx="12">
                  <c:v>4.2720276939463844</c:v>
                </c:pt>
                <c:pt idx="13">
                  <c:v>3.7295400578801576</c:v>
                </c:pt>
                <c:pt idx="14">
                  <c:v>4.4990300011097162</c:v>
                </c:pt>
                <c:pt idx="15">
                  <c:v>3.3666528635555153</c:v>
                </c:pt>
                <c:pt idx="16">
                  <c:v>3.0002408676475909</c:v>
                </c:pt>
                <c:pt idx="17">
                  <c:v>3.5528451891738086</c:v>
                </c:pt>
                <c:pt idx="18">
                  <c:v>1.9197593200936041</c:v>
                </c:pt>
                <c:pt idx="19">
                  <c:v>2.9559013752752605</c:v>
                </c:pt>
                <c:pt idx="20">
                  <c:v>2.0207202010777792</c:v>
                </c:pt>
                <c:pt idx="21">
                  <c:v>2.070418129071939</c:v>
                </c:pt>
                <c:pt idx="22">
                  <c:v>1.4850655984367336</c:v>
                </c:pt>
                <c:pt idx="23">
                  <c:v>2.7764973508069772</c:v>
                </c:pt>
                <c:pt idx="24">
                  <c:v>2.0873825016280705</c:v>
                </c:pt>
                <c:pt idx="25">
                  <c:v>1.2516757563736149</c:v>
                </c:pt>
                <c:pt idx="26">
                  <c:v>1.6100461569455291</c:v>
                </c:pt>
                <c:pt idx="27">
                  <c:v>1.3708084580367625</c:v>
                </c:pt>
                <c:pt idx="28">
                  <c:v>1.2063895265556113</c:v>
                </c:pt>
                <c:pt idx="29">
                  <c:v>1.3593608678873323</c:v>
                </c:pt>
                <c:pt idx="30">
                  <c:v>2.434078283181492</c:v>
                </c:pt>
                <c:pt idx="31">
                  <c:v>2.1866711120286766</c:v>
                </c:pt>
                <c:pt idx="32">
                  <c:v>2.6975238373269548</c:v>
                </c:pt>
                <c:pt idx="33">
                  <c:v>2.7396317627423059</c:v>
                </c:pt>
                <c:pt idx="34">
                  <c:v>2.5153244557174901</c:v>
                </c:pt>
                <c:pt idx="35">
                  <c:v>2.4257997129809183</c:v>
                </c:pt>
                <c:pt idx="36">
                  <c:v>3.563522502279298</c:v>
                </c:pt>
                <c:pt idx="37">
                  <c:v>3.4086687255524311</c:v>
                </c:pt>
                <c:pt idx="38">
                  <c:v>3.6319175461564157</c:v>
                </c:pt>
                <c:pt idx="39">
                  <c:v>3.2602167017363968</c:v>
                </c:pt>
                <c:pt idx="40">
                  <c:v>0.98036158765512482</c:v>
                </c:pt>
                <c:pt idx="41">
                  <c:v>-15.45014677900879</c:v>
                </c:pt>
              </c:numCache>
            </c:numRef>
          </c:val>
          <c:smooth val="0"/>
          <c:extLst>
            <c:ext xmlns:c16="http://schemas.microsoft.com/office/drawing/2014/chart" uri="{C3380CC4-5D6E-409C-BE32-E72D297353CC}">
              <c16:uniqueId val="{00000002-84AF-40F6-AD42-8E9FBF789451}"/>
            </c:ext>
          </c:extLst>
        </c:ser>
        <c:dLbls>
          <c:showLegendKey val="0"/>
          <c:showVal val="0"/>
          <c:showCatName val="0"/>
          <c:showSerName val="0"/>
          <c:showPercent val="0"/>
          <c:showBubbleSize val="0"/>
        </c:dLbls>
        <c:smooth val="0"/>
        <c:axId val="250519552"/>
        <c:axId val="203992448"/>
      </c:lineChart>
      <c:catAx>
        <c:axId val="250519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992448"/>
        <c:crosses val="autoZero"/>
        <c:auto val="1"/>
        <c:lblAlgn val="ctr"/>
        <c:lblOffset val="100"/>
        <c:tickLblSkip val="4"/>
        <c:tickMarkSkip val="1"/>
        <c:noMultiLvlLbl val="0"/>
      </c:catAx>
      <c:valAx>
        <c:axId val="203992448"/>
        <c:scaling>
          <c:orientation val="minMax"/>
        </c:scaling>
        <c:delete val="0"/>
        <c:axPos val="l"/>
        <c:numFmt formatCode="_(* #,##0.0_);_(* \(#,##0.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0519552"/>
        <c:crosses val="autoZero"/>
        <c:crossBetween val="between"/>
      </c:valAx>
      <c:spPr>
        <a:noFill/>
        <a:ln>
          <a:noFill/>
        </a:ln>
        <a:effectLst/>
      </c:spPr>
    </c:plotArea>
    <c:legend>
      <c:legendPos val="t"/>
      <c:layou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PIB Corrientes - </a:t>
            </a:r>
            <a:r>
              <a:rPr lang="en-US" sz="1400" b="0" i="0" u="none" strike="noStrike" baseline="0">
                <a:effectLst/>
              </a:rPr>
              <a:t>Variación anual </a:t>
            </a:r>
            <a:endParaRPr lang="en-US"/>
          </a:p>
        </c:rich>
      </c:tx>
      <c:overlay val="0"/>
      <c:spPr>
        <a:noFill/>
        <a:ln>
          <a:noFill/>
        </a:ln>
        <a:effectLst/>
      </c:spPr>
    </c:title>
    <c:autoTitleDeleted val="0"/>
    <c:plotArea>
      <c:layout>
        <c:manualLayout>
          <c:layoutTarget val="inner"/>
          <c:xMode val="edge"/>
          <c:yMode val="edge"/>
          <c:x val="8.0139230643044623E-2"/>
          <c:y val="0.12396228089332681"/>
          <c:w val="0.89363476049868762"/>
          <c:h val="0.6853259255447558"/>
        </c:manualLayout>
      </c:layout>
      <c:lineChart>
        <c:grouping val="standard"/>
        <c:varyColors val="0"/>
        <c:ser>
          <c:idx val="1"/>
          <c:order val="0"/>
          <c:tx>
            <c:v>Bogotá</c:v>
          </c:tx>
          <c:spPr>
            <a:ln>
              <a:solidFill>
                <a:schemeClr val="accent1">
                  <a:lumMod val="75000"/>
                </a:schemeClr>
              </a:solidFill>
            </a:ln>
          </c:spPr>
          <c:marker>
            <c:symbol val="none"/>
          </c:marker>
          <c:dLbls>
            <c:dLbl>
              <c:idx val="40"/>
              <c:layout>
                <c:manualLayout>
                  <c:x val="0"/>
                  <c:y val="3.6548133675684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12-40A5-99F4-588C86FC403A}"/>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'4'!$A$26:$B$67</c:f>
              <c:multiLvlStrCache>
                <c:ptCount val="42"/>
                <c:lvl>
                  <c:pt idx="0">
                    <c:v>1</c:v>
                  </c:pt>
                  <c:pt idx="1">
                    <c:v>2</c:v>
                  </c:pt>
                  <c:pt idx="2">
                    <c:v>3</c:v>
                  </c:pt>
                  <c:pt idx="3">
                    <c:v>4</c:v>
                  </c:pt>
                  <c:pt idx="4">
                    <c:v>total</c:v>
                  </c:pt>
                  <c:pt idx="5">
                    <c:v>1</c:v>
                  </c:pt>
                  <c:pt idx="6">
                    <c:v>2</c:v>
                  </c:pt>
                  <c:pt idx="7">
                    <c:v>3</c:v>
                  </c:pt>
                  <c:pt idx="8">
                    <c:v>4</c:v>
                  </c:pt>
                  <c:pt idx="9">
                    <c:v>total</c:v>
                  </c:pt>
                  <c:pt idx="10">
                    <c:v>1</c:v>
                  </c:pt>
                  <c:pt idx="11">
                    <c:v>2</c:v>
                  </c:pt>
                  <c:pt idx="12">
                    <c:v>3</c:v>
                  </c:pt>
                  <c:pt idx="13">
                    <c:v>4</c:v>
                  </c:pt>
                  <c:pt idx="14">
                    <c:v>total</c:v>
                  </c:pt>
                  <c:pt idx="15">
                    <c:v>1</c:v>
                  </c:pt>
                  <c:pt idx="16">
                    <c:v>2</c:v>
                  </c:pt>
                  <c:pt idx="17">
                    <c:v>3</c:v>
                  </c:pt>
                  <c:pt idx="18">
                    <c:v>4</c:v>
                  </c:pt>
                  <c:pt idx="19">
                    <c:v>total</c:v>
                  </c:pt>
                  <c:pt idx="20">
                    <c:v>1</c:v>
                  </c:pt>
                  <c:pt idx="21">
                    <c:v>2</c:v>
                  </c:pt>
                  <c:pt idx="22">
                    <c:v>3</c:v>
                  </c:pt>
                  <c:pt idx="23">
                    <c:v>4</c:v>
                  </c:pt>
                  <c:pt idx="24">
                    <c:v>total</c:v>
                  </c:pt>
                  <c:pt idx="25">
                    <c:v>1</c:v>
                  </c:pt>
                  <c:pt idx="26">
                    <c:v>2</c:v>
                  </c:pt>
                  <c:pt idx="27">
                    <c:v>3</c:v>
                  </c:pt>
                  <c:pt idx="28">
                    <c:v>4</c:v>
                  </c:pt>
                  <c:pt idx="29">
                    <c:v>total</c:v>
                  </c:pt>
                  <c:pt idx="30">
                    <c:v>1</c:v>
                  </c:pt>
                  <c:pt idx="31">
                    <c:v>2</c:v>
                  </c:pt>
                  <c:pt idx="32">
                    <c:v>3</c:v>
                  </c:pt>
                  <c:pt idx="33">
                    <c:v>4</c:v>
                  </c:pt>
                  <c:pt idx="34">
                    <c:v>total</c:v>
                  </c:pt>
                  <c:pt idx="35">
                    <c:v>1</c:v>
                  </c:pt>
                  <c:pt idx="36">
                    <c:v>2</c:v>
                  </c:pt>
                  <c:pt idx="37">
                    <c:v>3</c:v>
                  </c:pt>
                  <c:pt idx="38">
                    <c:v>4</c:v>
                  </c:pt>
                  <c:pt idx="39">
                    <c:v>total</c:v>
                  </c:pt>
                  <c:pt idx="40">
                    <c:v>1</c:v>
                  </c:pt>
                  <c:pt idx="41">
                    <c:v>2</c:v>
                  </c:pt>
                </c:lvl>
                <c:lvl>
                  <c:pt idx="0">
                    <c:v>2012</c:v>
                  </c:pt>
                  <c:pt idx="5">
                    <c:v>2013</c:v>
                  </c:pt>
                  <c:pt idx="10">
                    <c:v>2014</c:v>
                  </c:pt>
                  <c:pt idx="15">
                    <c:v>2015</c:v>
                  </c:pt>
                  <c:pt idx="20">
                    <c:v>2016</c:v>
                  </c:pt>
                  <c:pt idx="25">
                    <c:v>2017</c:v>
                  </c:pt>
                  <c:pt idx="30">
                    <c:v>2018</c:v>
                  </c:pt>
                  <c:pt idx="35">
                    <c:v>2019</c:v>
                  </c:pt>
                  <c:pt idx="40">
                    <c:v>2020</c:v>
                  </c:pt>
                </c:lvl>
              </c:multiLvlStrCache>
            </c:multiLvlStrRef>
          </c:cat>
          <c:val>
            <c:numRef>
              <c:f>'4'!$D$26:$D$66</c:f>
              <c:numCache>
                <c:formatCode>_(* #,##0.0_);_(* \(#,##0.0\);_(* "-"??_);_(@_)</c:formatCode>
                <c:ptCount val="41"/>
                <c:pt idx="0">
                  <c:v>7.6053429951192157</c:v>
                </c:pt>
                <c:pt idx="1">
                  <c:v>8.5816232696885919</c:v>
                </c:pt>
                <c:pt idx="2">
                  <c:v>6.7166390308153154</c:v>
                </c:pt>
                <c:pt idx="3">
                  <c:v>8.1495895414586528</c:v>
                </c:pt>
                <c:pt idx="4">
                  <c:v>7.7612851592409697</c:v>
                </c:pt>
                <c:pt idx="5">
                  <c:v>6.9662032232932063</c:v>
                </c:pt>
                <c:pt idx="6">
                  <c:v>7.8811261237869275</c:v>
                </c:pt>
                <c:pt idx="7">
                  <c:v>8.7021528967497659</c:v>
                </c:pt>
                <c:pt idx="8">
                  <c:v>7.5915879784523383</c:v>
                </c:pt>
                <c:pt idx="9">
                  <c:v>7.7905867270152243</c:v>
                </c:pt>
                <c:pt idx="10">
                  <c:v>8.9463667640674345</c:v>
                </c:pt>
                <c:pt idx="11">
                  <c:v>6.1321450027197244</c:v>
                </c:pt>
                <c:pt idx="12">
                  <c:v>7.3957900178359068</c:v>
                </c:pt>
                <c:pt idx="13">
                  <c:v>8.3737849521742191</c:v>
                </c:pt>
                <c:pt idx="14">
                  <c:v>7.7044274082275024</c:v>
                </c:pt>
                <c:pt idx="15">
                  <c:v>8.0701152919391888</c:v>
                </c:pt>
                <c:pt idx="16">
                  <c:v>8.4664323790610609</c:v>
                </c:pt>
                <c:pt idx="17">
                  <c:v>8.7531063227859676</c:v>
                </c:pt>
                <c:pt idx="18">
                  <c:v>7.0985764599344776</c:v>
                </c:pt>
                <c:pt idx="19">
                  <c:v>8.0893906882423323</c:v>
                </c:pt>
                <c:pt idx="20">
                  <c:v>6.8551145518697751</c:v>
                </c:pt>
                <c:pt idx="21">
                  <c:v>7.6126680344727617</c:v>
                </c:pt>
                <c:pt idx="22">
                  <c:v>6.5994926735836685</c:v>
                </c:pt>
                <c:pt idx="23">
                  <c:v>7.9362928991353812</c:v>
                </c:pt>
                <c:pt idx="24">
                  <c:v>7.2536210885612178</c:v>
                </c:pt>
                <c:pt idx="25">
                  <c:v>7.3642276870090626</c:v>
                </c:pt>
                <c:pt idx="26">
                  <c:v>7.0555086582178745</c:v>
                </c:pt>
                <c:pt idx="27">
                  <c:v>6.8018355482662116</c:v>
                </c:pt>
                <c:pt idx="28">
                  <c:v>6.4957674238534935</c:v>
                </c:pt>
                <c:pt idx="29">
                  <c:v>6.9225294911446014</c:v>
                </c:pt>
                <c:pt idx="30">
                  <c:v>7.0425031871526471</c:v>
                </c:pt>
                <c:pt idx="31">
                  <c:v>6.2253135724510429</c:v>
                </c:pt>
                <c:pt idx="32">
                  <c:v>6.2998040195697342</c:v>
                </c:pt>
                <c:pt idx="33">
                  <c:v>6.9967209342282075</c:v>
                </c:pt>
                <c:pt idx="34">
                  <c:v>6.6408777703806692</c:v>
                </c:pt>
                <c:pt idx="35">
                  <c:v>6.6007572808928217</c:v>
                </c:pt>
                <c:pt idx="36">
                  <c:v>8.4539552387850563</c:v>
                </c:pt>
                <c:pt idx="37">
                  <c:v>8.241663811211339</c:v>
                </c:pt>
                <c:pt idx="38">
                  <c:v>6.7198111484591863</c:v>
                </c:pt>
                <c:pt idx="39">
                  <c:v>7.5015135390195127</c:v>
                </c:pt>
                <c:pt idx="40">
                  <c:v>4.7726691410093736</c:v>
                </c:pt>
              </c:numCache>
            </c:numRef>
          </c:val>
          <c:smooth val="0"/>
          <c:extLst>
            <c:ext xmlns:c16="http://schemas.microsoft.com/office/drawing/2014/chart" uri="{C3380CC4-5D6E-409C-BE32-E72D297353CC}">
              <c16:uniqueId val="{00000001-3012-40A5-99F4-588C86FC403A}"/>
            </c:ext>
          </c:extLst>
        </c:ser>
        <c:ser>
          <c:idx val="0"/>
          <c:order val="1"/>
          <c:tx>
            <c:v>Colombia</c:v>
          </c:tx>
          <c:spPr>
            <a:ln>
              <a:solidFill>
                <a:srgbClr val="00B0F0"/>
              </a:solidFill>
            </a:ln>
          </c:spPr>
          <c:marker>
            <c:symbol val="none"/>
          </c:marker>
          <c:dLbls>
            <c:dLbl>
              <c:idx val="41"/>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12-40A5-99F4-588C86FC403A}"/>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'4'!$A$26:$B$67</c:f>
              <c:multiLvlStrCache>
                <c:ptCount val="42"/>
                <c:lvl>
                  <c:pt idx="0">
                    <c:v>1</c:v>
                  </c:pt>
                  <c:pt idx="1">
                    <c:v>2</c:v>
                  </c:pt>
                  <c:pt idx="2">
                    <c:v>3</c:v>
                  </c:pt>
                  <c:pt idx="3">
                    <c:v>4</c:v>
                  </c:pt>
                  <c:pt idx="4">
                    <c:v>total</c:v>
                  </c:pt>
                  <c:pt idx="5">
                    <c:v>1</c:v>
                  </c:pt>
                  <c:pt idx="6">
                    <c:v>2</c:v>
                  </c:pt>
                  <c:pt idx="7">
                    <c:v>3</c:v>
                  </c:pt>
                  <c:pt idx="8">
                    <c:v>4</c:v>
                  </c:pt>
                  <c:pt idx="9">
                    <c:v>total</c:v>
                  </c:pt>
                  <c:pt idx="10">
                    <c:v>1</c:v>
                  </c:pt>
                  <c:pt idx="11">
                    <c:v>2</c:v>
                  </c:pt>
                  <c:pt idx="12">
                    <c:v>3</c:v>
                  </c:pt>
                  <c:pt idx="13">
                    <c:v>4</c:v>
                  </c:pt>
                  <c:pt idx="14">
                    <c:v>total</c:v>
                  </c:pt>
                  <c:pt idx="15">
                    <c:v>1</c:v>
                  </c:pt>
                  <c:pt idx="16">
                    <c:v>2</c:v>
                  </c:pt>
                  <c:pt idx="17">
                    <c:v>3</c:v>
                  </c:pt>
                  <c:pt idx="18">
                    <c:v>4</c:v>
                  </c:pt>
                  <c:pt idx="19">
                    <c:v>total</c:v>
                  </c:pt>
                  <c:pt idx="20">
                    <c:v>1</c:v>
                  </c:pt>
                  <c:pt idx="21">
                    <c:v>2</c:v>
                  </c:pt>
                  <c:pt idx="22">
                    <c:v>3</c:v>
                  </c:pt>
                  <c:pt idx="23">
                    <c:v>4</c:v>
                  </c:pt>
                  <c:pt idx="24">
                    <c:v>total</c:v>
                  </c:pt>
                  <c:pt idx="25">
                    <c:v>1</c:v>
                  </c:pt>
                  <c:pt idx="26">
                    <c:v>2</c:v>
                  </c:pt>
                  <c:pt idx="27">
                    <c:v>3</c:v>
                  </c:pt>
                  <c:pt idx="28">
                    <c:v>4</c:v>
                  </c:pt>
                  <c:pt idx="29">
                    <c:v>total</c:v>
                  </c:pt>
                  <c:pt idx="30">
                    <c:v>1</c:v>
                  </c:pt>
                  <c:pt idx="31">
                    <c:v>2</c:v>
                  </c:pt>
                  <c:pt idx="32">
                    <c:v>3</c:v>
                  </c:pt>
                  <c:pt idx="33">
                    <c:v>4</c:v>
                  </c:pt>
                  <c:pt idx="34">
                    <c:v>total</c:v>
                  </c:pt>
                  <c:pt idx="35">
                    <c:v>1</c:v>
                  </c:pt>
                  <c:pt idx="36">
                    <c:v>2</c:v>
                  </c:pt>
                  <c:pt idx="37">
                    <c:v>3</c:v>
                  </c:pt>
                  <c:pt idx="38">
                    <c:v>4</c:v>
                  </c:pt>
                  <c:pt idx="39">
                    <c:v>total</c:v>
                  </c:pt>
                  <c:pt idx="40">
                    <c:v>1</c:v>
                  </c:pt>
                  <c:pt idx="41">
                    <c:v>2</c:v>
                  </c:pt>
                </c:lvl>
                <c:lvl>
                  <c:pt idx="0">
                    <c:v>2012</c:v>
                  </c:pt>
                  <c:pt idx="5">
                    <c:v>2013</c:v>
                  </c:pt>
                  <c:pt idx="10">
                    <c:v>2014</c:v>
                  </c:pt>
                  <c:pt idx="15">
                    <c:v>2015</c:v>
                  </c:pt>
                  <c:pt idx="20">
                    <c:v>2016</c:v>
                  </c:pt>
                  <c:pt idx="25">
                    <c:v>2017</c:v>
                  </c:pt>
                  <c:pt idx="30">
                    <c:v>2018</c:v>
                  </c:pt>
                  <c:pt idx="35">
                    <c:v>2019</c:v>
                  </c:pt>
                  <c:pt idx="40">
                    <c:v>2020</c:v>
                  </c:pt>
                </c:lvl>
              </c:multiLvlStrCache>
            </c:multiLvlStrRef>
          </c:cat>
          <c:val>
            <c:numRef>
              <c:f>'4'!$G$26:$G$67</c:f>
              <c:numCache>
                <c:formatCode>_(* #,##0.0_);_(* \(#,##0.0\);_(* "-"??_);_(@_)</c:formatCode>
                <c:ptCount val="42"/>
                <c:pt idx="0">
                  <c:v>10.968455702045304</c:v>
                </c:pt>
                <c:pt idx="1">
                  <c:v>9.333861733426545</c:v>
                </c:pt>
                <c:pt idx="2">
                  <c:v>5.4130556031461481</c:v>
                </c:pt>
                <c:pt idx="3">
                  <c:v>5.2720299880436983</c:v>
                </c:pt>
                <c:pt idx="4">
                  <c:v>7.6707973694030329</c:v>
                </c:pt>
                <c:pt idx="5">
                  <c:v>4.564218448975808</c:v>
                </c:pt>
                <c:pt idx="6">
                  <c:v>7.2396450135631341</c:v>
                </c:pt>
                <c:pt idx="7">
                  <c:v>9.0102876309829014</c:v>
                </c:pt>
                <c:pt idx="8">
                  <c:v>7.7084044492900006</c:v>
                </c:pt>
                <c:pt idx="9">
                  <c:v>7.139609936579518</c:v>
                </c:pt>
                <c:pt idx="10">
                  <c:v>9.6630806655845731</c:v>
                </c:pt>
                <c:pt idx="11">
                  <c:v>5.9252063732847944</c:v>
                </c:pt>
                <c:pt idx="12">
                  <c:v>5.3844717364041799</c:v>
                </c:pt>
                <c:pt idx="13">
                  <c:v>6.4982250190962247</c:v>
                </c:pt>
                <c:pt idx="14">
                  <c:v>6.835244148871638</c:v>
                </c:pt>
                <c:pt idx="15">
                  <c:v>3.6494651175115393</c:v>
                </c:pt>
                <c:pt idx="16">
                  <c:v>4.7391492748507744</c:v>
                </c:pt>
                <c:pt idx="17">
                  <c:v>7.1760963807442124</c:v>
                </c:pt>
                <c:pt idx="18">
                  <c:v>6.3025097596143098</c:v>
                </c:pt>
                <c:pt idx="19">
                  <c:v>5.4776295282621561</c:v>
                </c:pt>
                <c:pt idx="20">
                  <c:v>7.5227330820734011</c:v>
                </c:pt>
                <c:pt idx="21">
                  <c:v>8.0618109426310127</c:v>
                </c:pt>
                <c:pt idx="22">
                  <c:v>6.5626459071562238</c:v>
                </c:pt>
                <c:pt idx="23">
                  <c:v>7.2574940255361895</c:v>
                </c:pt>
                <c:pt idx="24">
                  <c:v>7.3431822361849015</c:v>
                </c:pt>
                <c:pt idx="25">
                  <c:v>6.7319605682945109</c:v>
                </c:pt>
                <c:pt idx="26">
                  <c:v>6.571064369960979</c:v>
                </c:pt>
                <c:pt idx="27">
                  <c:v>6.394043857691841</c:v>
                </c:pt>
                <c:pt idx="28">
                  <c:v>6.5605868005384593</c:v>
                </c:pt>
                <c:pt idx="29">
                  <c:v>6.5628827644011949</c:v>
                </c:pt>
                <c:pt idx="30">
                  <c:v>7.2361666580973605</c:v>
                </c:pt>
                <c:pt idx="31">
                  <c:v>6.9572211303683247</c:v>
                </c:pt>
                <c:pt idx="32">
                  <c:v>7.6190917831318927</c:v>
                </c:pt>
                <c:pt idx="33">
                  <c:v>6.6440212529392824</c:v>
                </c:pt>
                <c:pt idx="34">
                  <c:v>7.1115765732977962</c:v>
                </c:pt>
                <c:pt idx="35">
                  <c:v>6.7433658660625468</c:v>
                </c:pt>
                <c:pt idx="36">
                  <c:v>8.0343206014541266</c:v>
                </c:pt>
                <c:pt idx="37">
                  <c:v>7.5530041010545546</c:v>
                </c:pt>
                <c:pt idx="38">
                  <c:v>8.3890874850283836</c:v>
                </c:pt>
                <c:pt idx="39">
                  <c:v>7.6880158491477602</c:v>
                </c:pt>
                <c:pt idx="40">
                  <c:v>4.8688735102110741</c:v>
                </c:pt>
                <c:pt idx="41">
                  <c:v>-15.475940609121736</c:v>
                </c:pt>
              </c:numCache>
            </c:numRef>
          </c:val>
          <c:smooth val="0"/>
          <c:extLst>
            <c:ext xmlns:c16="http://schemas.microsoft.com/office/drawing/2014/chart" uri="{C3380CC4-5D6E-409C-BE32-E72D297353CC}">
              <c16:uniqueId val="{00000003-3012-40A5-99F4-588C86FC403A}"/>
            </c:ext>
          </c:extLst>
        </c:ser>
        <c:dLbls>
          <c:showLegendKey val="0"/>
          <c:showVal val="0"/>
          <c:showCatName val="0"/>
          <c:showSerName val="0"/>
          <c:showPercent val="0"/>
          <c:showBubbleSize val="0"/>
        </c:dLbls>
        <c:smooth val="0"/>
        <c:axId val="46203904"/>
        <c:axId val="203994752"/>
      </c:lineChart>
      <c:catAx>
        <c:axId val="4620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994752"/>
        <c:crosses val="autoZero"/>
        <c:auto val="1"/>
        <c:lblAlgn val="ctr"/>
        <c:lblOffset val="100"/>
        <c:tickLblSkip val="3"/>
        <c:noMultiLvlLbl val="0"/>
      </c:catAx>
      <c:valAx>
        <c:axId val="203994752"/>
        <c:scaling>
          <c:orientation val="minMax"/>
        </c:scaling>
        <c:delete val="0"/>
        <c:axPos val="l"/>
        <c:numFmt formatCode="_(* #,##0.0_);_(* \(#,##0.0\);_(* &quot;-&quot;??_);_(@_)"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203904"/>
        <c:crosses val="autoZero"/>
        <c:crossBetween val="between"/>
      </c:valAx>
      <c:spPr>
        <a:noFill/>
        <a:ln>
          <a:noFill/>
        </a:ln>
        <a:effectLst/>
      </c:spPr>
    </c:plotArea>
    <c:legend>
      <c:legendPos val="t"/>
      <c:overlay val="1"/>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lgn="ctr" rtl="0">
              <a:defRPr lang="es-CO"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PIB per cápita - </a:t>
            </a:r>
            <a:r>
              <a:rPr lang="en-US" sz="1400" b="0" i="0" u="none" strike="noStrike" baseline="0">
                <a:effectLst/>
              </a:rPr>
              <a:t>Variación anual </a:t>
            </a:r>
            <a:r>
              <a:rPr lang="en-US" sz="1400" b="0" i="0" u="none" strike="noStrike" kern="1200" spc="0" baseline="0">
                <a:solidFill>
                  <a:sysClr val="windowText" lastClr="000000">
                    <a:lumMod val="65000"/>
                    <a:lumOff val="35000"/>
                  </a:sysClr>
                </a:solidFill>
                <a:latin typeface="+mn-lt"/>
                <a:ea typeface="+mn-ea"/>
                <a:cs typeface="+mn-cs"/>
              </a:rPr>
              <a:t> </a:t>
            </a:r>
          </a:p>
        </c:rich>
      </c:tx>
      <c:overlay val="0"/>
    </c:title>
    <c:autoTitleDeleted val="0"/>
    <c:plotArea>
      <c:layout/>
      <c:lineChart>
        <c:grouping val="standard"/>
        <c:varyColors val="0"/>
        <c:ser>
          <c:idx val="0"/>
          <c:order val="0"/>
          <c:tx>
            <c:v>Bogotá</c:v>
          </c:tx>
          <c:spPr>
            <a:ln>
              <a:solidFill>
                <a:schemeClr val="accent1">
                  <a:lumMod val="75000"/>
                </a:schemeClr>
              </a:solidFill>
            </a:ln>
          </c:spPr>
          <c:marker>
            <c:symbol val="none"/>
          </c:marker>
          <c:dLbls>
            <c:dLbl>
              <c:idx val="7"/>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C-48E3-9D20-14BC18E7BD3E}"/>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'5'!$A$22:$A$29</c:f>
              <c:numCache>
                <c:formatCode>General</c:formatCode>
                <c:ptCount val="8"/>
                <c:pt idx="0">
                  <c:v>2012</c:v>
                </c:pt>
                <c:pt idx="1">
                  <c:v>2013</c:v>
                </c:pt>
                <c:pt idx="2">
                  <c:v>2014</c:v>
                </c:pt>
                <c:pt idx="3">
                  <c:v>2015</c:v>
                </c:pt>
                <c:pt idx="4">
                  <c:v>2016</c:v>
                </c:pt>
                <c:pt idx="5">
                  <c:v>2017</c:v>
                </c:pt>
                <c:pt idx="6">
                  <c:v>2018</c:v>
                </c:pt>
                <c:pt idx="7">
                  <c:v>2019</c:v>
                </c:pt>
              </c:numCache>
            </c:numRef>
          </c:cat>
          <c:val>
            <c:numRef>
              <c:f>'5'!$E$22:$E$29</c:f>
              <c:numCache>
                <c:formatCode>_(* #,##0.0_);_(* \(#,##0.0\);_(* "-"??_);_(@_)</c:formatCode>
                <c:ptCount val="8"/>
                <c:pt idx="0">
                  <c:v>7.1146206442024784</c:v>
                </c:pt>
                <c:pt idx="1">
                  <c:v>7.2654365638042142</c:v>
                </c:pt>
                <c:pt idx="2">
                  <c:v>7.2673591727328901</c:v>
                </c:pt>
                <c:pt idx="3">
                  <c:v>7.6845149648630358</c:v>
                </c:pt>
                <c:pt idx="4">
                  <c:v>6.7152944634140095</c:v>
                </c:pt>
                <c:pt idx="5">
                  <c:v>6.295581641047578</c:v>
                </c:pt>
                <c:pt idx="6">
                  <c:v>5.5021719407930014</c:v>
                </c:pt>
                <c:pt idx="7">
                  <c:v>4.9487162639633508</c:v>
                </c:pt>
              </c:numCache>
            </c:numRef>
          </c:val>
          <c:smooth val="0"/>
          <c:extLst>
            <c:ext xmlns:c16="http://schemas.microsoft.com/office/drawing/2014/chart" uri="{C3380CC4-5D6E-409C-BE32-E72D297353CC}">
              <c16:uniqueId val="{00000001-CB0E-4292-8A0F-2E4446F00735}"/>
            </c:ext>
          </c:extLst>
        </c:ser>
        <c:ser>
          <c:idx val="1"/>
          <c:order val="1"/>
          <c:tx>
            <c:v>Colombia</c:v>
          </c:tx>
          <c:spPr>
            <a:ln>
              <a:solidFill>
                <a:srgbClr val="00B0F0"/>
              </a:solidFill>
            </a:ln>
          </c:spPr>
          <c:marker>
            <c:symbol val="none"/>
          </c:marker>
          <c:dLbls>
            <c:dLbl>
              <c:idx val="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C-48E3-9D20-14BC18E7BD3E}"/>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val>
            <c:numRef>
              <c:f>'5'!$I$22:$I$29</c:f>
              <c:numCache>
                <c:formatCode>_(* #,##0.0_);_(* \(#,##0.0\);_(* "-"??_);_(@_)</c:formatCode>
                <c:ptCount val="8"/>
                <c:pt idx="0">
                  <c:v>6.6668485793849275</c:v>
                </c:pt>
                <c:pt idx="1">
                  <c:v>6.1880120409585837</c:v>
                </c:pt>
                <c:pt idx="2">
                  <c:v>5.9105249667573414</c:v>
                </c:pt>
                <c:pt idx="3">
                  <c:v>4.5466178376158837</c:v>
                </c:pt>
                <c:pt idx="4">
                  <c:v>6.2698478694104098</c:v>
                </c:pt>
                <c:pt idx="5">
                  <c:v>5.422095717996438</c:v>
                </c:pt>
                <c:pt idx="6">
                  <c:v>5.2229181500975939</c:v>
                </c:pt>
                <c:pt idx="7">
                  <c:v>5.2088295402687157</c:v>
                </c:pt>
              </c:numCache>
            </c:numRef>
          </c:val>
          <c:smooth val="0"/>
          <c:extLst>
            <c:ext xmlns:c16="http://schemas.microsoft.com/office/drawing/2014/chart" uri="{C3380CC4-5D6E-409C-BE32-E72D297353CC}">
              <c16:uniqueId val="{00000002-9ACC-48E3-9D20-14BC18E7BD3E}"/>
            </c:ext>
          </c:extLst>
        </c:ser>
        <c:dLbls>
          <c:showLegendKey val="0"/>
          <c:showVal val="0"/>
          <c:showCatName val="0"/>
          <c:showSerName val="0"/>
          <c:showPercent val="0"/>
          <c:showBubbleSize val="0"/>
        </c:dLbls>
        <c:smooth val="0"/>
        <c:axId val="46371328"/>
        <c:axId val="208628544"/>
      </c:lineChart>
      <c:catAx>
        <c:axId val="46371328"/>
        <c:scaling>
          <c:orientation val="minMax"/>
        </c:scaling>
        <c:delete val="0"/>
        <c:axPos val="b"/>
        <c:numFmt formatCode="General" sourceLinked="1"/>
        <c:majorTickMark val="none"/>
        <c:minorTickMark val="none"/>
        <c:tickLblPos val="nextTo"/>
        <c:crossAx val="208628544"/>
        <c:crosses val="autoZero"/>
        <c:auto val="1"/>
        <c:lblAlgn val="ctr"/>
        <c:lblOffset val="100"/>
        <c:noMultiLvlLbl val="0"/>
      </c:catAx>
      <c:valAx>
        <c:axId val="208628544"/>
        <c:scaling>
          <c:orientation val="minMax"/>
        </c:scaling>
        <c:delete val="0"/>
        <c:axPos val="l"/>
        <c:numFmt formatCode="#,##0.0" sourceLinked="0"/>
        <c:majorTickMark val="none"/>
        <c:minorTickMark val="none"/>
        <c:tickLblPos val="nextTo"/>
        <c:crossAx val="46371328"/>
        <c:crosses val="autoZero"/>
        <c:crossBetween val="between"/>
      </c:valAx>
    </c:plotArea>
    <c:legend>
      <c:legendPos val="t"/>
      <c:overlay val="1"/>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s-CO"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Empresas creadas y liquidadas</a:t>
            </a:r>
          </a:p>
        </c:rich>
      </c:tx>
      <c:layout>
        <c:manualLayout>
          <c:xMode val="edge"/>
          <c:yMode val="edge"/>
          <c:x val="0.28598782731102718"/>
          <c:y val="1.0480350786418291E-2"/>
        </c:manualLayout>
      </c:layout>
      <c:overlay val="0"/>
    </c:title>
    <c:autoTitleDeleted val="0"/>
    <c:plotArea>
      <c:layout/>
      <c:lineChart>
        <c:grouping val="standard"/>
        <c:varyColors val="0"/>
        <c:ser>
          <c:idx val="0"/>
          <c:order val="0"/>
          <c:tx>
            <c:v>Creadas</c:v>
          </c:tx>
          <c:spPr>
            <a:ln>
              <a:solidFill>
                <a:schemeClr val="accent1">
                  <a:lumMod val="75000"/>
                </a:schemeClr>
              </a:solidFill>
            </a:ln>
          </c:spPr>
          <c:marker>
            <c:symbol val="none"/>
          </c:marker>
          <c:dLbls>
            <c:dLbl>
              <c:idx val="6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9-40BB-B3C9-81B2B0B7BAAD}"/>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'6,7,8'!$A$21:$B$88</c:f>
              <c:multiLvlStrCache>
                <c:ptCount val="68"/>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lvl>
                <c:lvl>
                  <c:pt idx="0">
                    <c:v>2015</c:v>
                  </c:pt>
                  <c:pt idx="12">
                    <c:v>2016</c:v>
                  </c:pt>
                  <c:pt idx="24">
                    <c:v>2017</c:v>
                  </c:pt>
                  <c:pt idx="36">
                    <c:v>2018</c:v>
                  </c:pt>
                  <c:pt idx="48">
                    <c:v>2019</c:v>
                  </c:pt>
                  <c:pt idx="60">
                    <c:v>2020</c:v>
                  </c:pt>
                </c:lvl>
              </c:multiLvlStrCache>
            </c:multiLvlStrRef>
          </c:cat>
          <c:val>
            <c:numRef>
              <c:f>'6,7,8'!$C$21:$C$88</c:f>
              <c:numCache>
                <c:formatCode>_(* #,##0_);_(* \(#,##0\);_(* "-"_);_(@_)</c:formatCode>
                <c:ptCount val="68"/>
                <c:pt idx="0">
                  <c:v>3025</c:v>
                </c:pt>
                <c:pt idx="1">
                  <c:v>3779</c:v>
                </c:pt>
                <c:pt idx="2">
                  <c:v>4053</c:v>
                </c:pt>
                <c:pt idx="3">
                  <c:v>3437</c:v>
                </c:pt>
                <c:pt idx="4">
                  <c:v>3708</c:v>
                </c:pt>
                <c:pt idx="5">
                  <c:v>3558</c:v>
                </c:pt>
                <c:pt idx="6">
                  <c:v>4834</c:v>
                </c:pt>
                <c:pt idx="7">
                  <c:v>4859</c:v>
                </c:pt>
                <c:pt idx="8">
                  <c:v>5256</c:v>
                </c:pt>
                <c:pt idx="9">
                  <c:v>4451</c:v>
                </c:pt>
                <c:pt idx="10">
                  <c:v>3650</c:v>
                </c:pt>
                <c:pt idx="11">
                  <c:v>1718</c:v>
                </c:pt>
                <c:pt idx="12">
                  <c:v>4754</c:v>
                </c:pt>
                <c:pt idx="13">
                  <c:v>6143</c:v>
                </c:pt>
                <c:pt idx="14">
                  <c:v>4693</c:v>
                </c:pt>
                <c:pt idx="15">
                  <c:v>4256</c:v>
                </c:pt>
                <c:pt idx="16">
                  <c:v>4419</c:v>
                </c:pt>
                <c:pt idx="17">
                  <c:v>5047</c:v>
                </c:pt>
                <c:pt idx="18">
                  <c:v>5374</c:v>
                </c:pt>
                <c:pt idx="19">
                  <c:v>5788</c:v>
                </c:pt>
                <c:pt idx="20">
                  <c:v>5180</c:v>
                </c:pt>
                <c:pt idx="21">
                  <c:v>4938</c:v>
                </c:pt>
                <c:pt idx="22">
                  <c:v>3388</c:v>
                </c:pt>
                <c:pt idx="23">
                  <c:v>2261</c:v>
                </c:pt>
                <c:pt idx="24">
                  <c:v>4559</c:v>
                </c:pt>
                <c:pt idx="25">
                  <c:v>4959</c:v>
                </c:pt>
                <c:pt idx="26">
                  <c:v>4745</c:v>
                </c:pt>
                <c:pt idx="27">
                  <c:v>4181</c:v>
                </c:pt>
                <c:pt idx="28">
                  <c:v>5038</c:v>
                </c:pt>
                <c:pt idx="29">
                  <c:v>4368</c:v>
                </c:pt>
                <c:pt idx="30">
                  <c:v>4942</c:v>
                </c:pt>
                <c:pt idx="31">
                  <c:v>5789</c:v>
                </c:pt>
                <c:pt idx="32">
                  <c:v>5124</c:v>
                </c:pt>
                <c:pt idx="33">
                  <c:v>5567</c:v>
                </c:pt>
                <c:pt idx="34">
                  <c:v>4340</c:v>
                </c:pt>
                <c:pt idx="35">
                  <c:v>2008</c:v>
                </c:pt>
                <c:pt idx="36">
                  <c:v>5856</c:v>
                </c:pt>
                <c:pt idx="37">
                  <c:v>6511</c:v>
                </c:pt>
                <c:pt idx="38">
                  <c:v>6017</c:v>
                </c:pt>
                <c:pt idx="39">
                  <c:v>6283</c:v>
                </c:pt>
                <c:pt idx="40">
                  <c:v>6209</c:v>
                </c:pt>
                <c:pt idx="41">
                  <c:v>4917</c:v>
                </c:pt>
                <c:pt idx="42">
                  <c:v>6100</c:v>
                </c:pt>
                <c:pt idx="43">
                  <c:v>5529</c:v>
                </c:pt>
                <c:pt idx="44">
                  <c:v>5684</c:v>
                </c:pt>
                <c:pt idx="45">
                  <c:v>5767</c:v>
                </c:pt>
                <c:pt idx="46">
                  <c:v>4264</c:v>
                </c:pt>
                <c:pt idx="47">
                  <c:v>2244</c:v>
                </c:pt>
                <c:pt idx="48">
                  <c:v>6198</c:v>
                </c:pt>
                <c:pt idx="49">
                  <c:v>6368</c:v>
                </c:pt>
                <c:pt idx="50">
                  <c:v>5891</c:v>
                </c:pt>
                <c:pt idx="51">
                  <c:v>5390</c:v>
                </c:pt>
                <c:pt idx="52">
                  <c:v>5434</c:v>
                </c:pt>
                <c:pt idx="53">
                  <c:v>4509</c:v>
                </c:pt>
                <c:pt idx="54">
                  <c:v>5705</c:v>
                </c:pt>
                <c:pt idx="55">
                  <c:v>5249</c:v>
                </c:pt>
                <c:pt idx="56">
                  <c:v>5639</c:v>
                </c:pt>
                <c:pt idx="57">
                  <c:v>4908</c:v>
                </c:pt>
                <c:pt idx="58">
                  <c:v>3135</c:v>
                </c:pt>
                <c:pt idx="59">
                  <c:v>1799</c:v>
                </c:pt>
                <c:pt idx="60">
                  <c:v>6684</c:v>
                </c:pt>
                <c:pt idx="61">
                  <c:v>7262</c:v>
                </c:pt>
                <c:pt idx="62">
                  <c:v>4081</c:v>
                </c:pt>
                <c:pt idx="63">
                  <c:v>575</c:v>
                </c:pt>
                <c:pt idx="64">
                  <c:v>2170</c:v>
                </c:pt>
                <c:pt idx="65">
                  <c:v>4700</c:v>
                </c:pt>
                <c:pt idx="66">
                  <c:v>3842</c:v>
                </c:pt>
                <c:pt idx="67">
                  <c:v>3715</c:v>
                </c:pt>
              </c:numCache>
            </c:numRef>
          </c:val>
          <c:smooth val="0"/>
          <c:extLst>
            <c:ext xmlns:c16="http://schemas.microsoft.com/office/drawing/2014/chart" uri="{C3380CC4-5D6E-409C-BE32-E72D297353CC}">
              <c16:uniqueId val="{00000000-2D87-48B6-B826-28A07E3CC570}"/>
            </c:ext>
          </c:extLst>
        </c:ser>
        <c:ser>
          <c:idx val="1"/>
          <c:order val="1"/>
          <c:tx>
            <c:v>Liquidadas</c:v>
          </c:tx>
          <c:spPr>
            <a:ln>
              <a:solidFill>
                <a:srgbClr val="00B0F0"/>
              </a:solidFill>
            </a:ln>
          </c:spPr>
          <c:marker>
            <c:symbol val="none"/>
          </c:marker>
          <c:dLbls>
            <c:dLbl>
              <c:idx val="6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E9-40BB-B3C9-81B2B0B7BAAD}"/>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'6,7,8'!$A$21:$B$88</c:f>
              <c:multiLvlStrCache>
                <c:ptCount val="68"/>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lvl>
                <c:lvl>
                  <c:pt idx="0">
                    <c:v>2015</c:v>
                  </c:pt>
                  <c:pt idx="12">
                    <c:v>2016</c:v>
                  </c:pt>
                  <c:pt idx="24">
                    <c:v>2017</c:v>
                  </c:pt>
                  <c:pt idx="36">
                    <c:v>2018</c:v>
                  </c:pt>
                  <c:pt idx="48">
                    <c:v>2019</c:v>
                  </c:pt>
                  <c:pt idx="60">
                    <c:v>2020</c:v>
                  </c:pt>
                </c:lvl>
              </c:multiLvlStrCache>
            </c:multiLvlStrRef>
          </c:cat>
          <c:val>
            <c:numRef>
              <c:f>'6,7,8'!$D$21:$D$88</c:f>
              <c:numCache>
                <c:formatCode>_(* #,##0_);_(* \(#,##0\);_(* "-"_);_(@_)</c:formatCode>
                <c:ptCount val="68"/>
                <c:pt idx="0">
                  <c:v>338</c:v>
                </c:pt>
                <c:pt idx="1">
                  <c:v>430</c:v>
                </c:pt>
                <c:pt idx="2">
                  <c:v>1238</c:v>
                </c:pt>
                <c:pt idx="3">
                  <c:v>295</c:v>
                </c:pt>
                <c:pt idx="4">
                  <c:v>448</c:v>
                </c:pt>
                <c:pt idx="5">
                  <c:v>531</c:v>
                </c:pt>
                <c:pt idx="6">
                  <c:v>943</c:v>
                </c:pt>
                <c:pt idx="7">
                  <c:v>1067</c:v>
                </c:pt>
                <c:pt idx="8">
                  <c:v>1497</c:v>
                </c:pt>
                <c:pt idx="9">
                  <c:v>1225</c:v>
                </c:pt>
                <c:pt idx="10">
                  <c:v>1385</c:v>
                </c:pt>
                <c:pt idx="11">
                  <c:v>2368</c:v>
                </c:pt>
                <c:pt idx="12">
                  <c:v>1536</c:v>
                </c:pt>
                <c:pt idx="13">
                  <c:v>2089</c:v>
                </c:pt>
                <c:pt idx="14">
                  <c:v>3434</c:v>
                </c:pt>
                <c:pt idx="15">
                  <c:v>346</c:v>
                </c:pt>
                <c:pt idx="16">
                  <c:v>425</c:v>
                </c:pt>
                <c:pt idx="17">
                  <c:v>473</c:v>
                </c:pt>
                <c:pt idx="18">
                  <c:v>855</c:v>
                </c:pt>
                <c:pt idx="19">
                  <c:v>1227</c:v>
                </c:pt>
                <c:pt idx="20">
                  <c:v>756</c:v>
                </c:pt>
                <c:pt idx="21">
                  <c:v>734</c:v>
                </c:pt>
                <c:pt idx="22">
                  <c:v>367</c:v>
                </c:pt>
                <c:pt idx="23">
                  <c:v>222</c:v>
                </c:pt>
                <c:pt idx="24">
                  <c:v>168</c:v>
                </c:pt>
                <c:pt idx="25">
                  <c:v>182</c:v>
                </c:pt>
                <c:pt idx="26">
                  <c:v>2471</c:v>
                </c:pt>
                <c:pt idx="27">
                  <c:v>299</c:v>
                </c:pt>
                <c:pt idx="28">
                  <c:v>96</c:v>
                </c:pt>
                <c:pt idx="29">
                  <c:v>50</c:v>
                </c:pt>
                <c:pt idx="30">
                  <c:v>37</c:v>
                </c:pt>
                <c:pt idx="31">
                  <c:v>604</c:v>
                </c:pt>
                <c:pt idx="32">
                  <c:v>692</c:v>
                </c:pt>
                <c:pt idx="33">
                  <c:v>903</c:v>
                </c:pt>
                <c:pt idx="34">
                  <c:v>884</c:v>
                </c:pt>
                <c:pt idx="35">
                  <c:v>1365</c:v>
                </c:pt>
                <c:pt idx="36">
                  <c:v>1474</c:v>
                </c:pt>
                <c:pt idx="37">
                  <c:v>1849</c:v>
                </c:pt>
                <c:pt idx="38">
                  <c:v>6098</c:v>
                </c:pt>
                <c:pt idx="39">
                  <c:v>803</c:v>
                </c:pt>
                <c:pt idx="40">
                  <c:v>670</c:v>
                </c:pt>
                <c:pt idx="41">
                  <c:v>647</c:v>
                </c:pt>
                <c:pt idx="42">
                  <c:v>848</c:v>
                </c:pt>
                <c:pt idx="43">
                  <c:v>801</c:v>
                </c:pt>
                <c:pt idx="44">
                  <c:v>880</c:v>
                </c:pt>
                <c:pt idx="45">
                  <c:v>1052</c:v>
                </c:pt>
                <c:pt idx="46">
                  <c:v>933</c:v>
                </c:pt>
                <c:pt idx="47">
                  <c:v>1570</c:v>
                </c:pt>
                <c:pt idx="48">
                  <c:v>1786</c:v>
                </c:pt>
                <c:pt idx="49">
                  <c:v>1898</c:v>
                </c:pt>
                <c:pt idx="50">
                  <c:v>3978</c:v>
                </c:pt>
                <c:pt idx="51">
                  <c:v>912</c:v>
                </c:pt>
                <c:pt idx="52">
                  <c:v>788</c:v>
                </c:pt>
                <c:pt idx="53">
                  <c:v>749</c:v>
                </c:pt>
                <c:pt idx="54">
                  <c:v>1003</c:v>
                </c:pt>
                <c:pt idx="55">
                  <c:v>1158</c:v>
                </c:pt>
                <c:pt idx="56">
                  <c:v>1064</c:v>
                </c:pt>
                <c:pt idx="57">
                  <c:v>890</c:v>
                </c:pt>
                <c:pt idx="58">
                  <c:v>764</c:v>
                </c:pt>
                <c:pt idx="59">
                  <c:v>1403</c:v>
                </c:pt>
                <c:pt idx="60">
                  <c:v>1634</c:v>
                </c:pt>
                <c:pt idx="61">
                  <c:v>1956</c:v>
                </c:pt>
                <c:pt idx="62">
                  <c:v>2487</c:v>
                </c:pt>
                <c:pt idx="63">
                  <c:v>49</c:v>
                </c:pt>
                <c:pt idx="64">
                  <c:v>147</c:v>
                </c:pt>
                <c:pt idx="65">
                  <c:v>1522</c:v>
                </c:pt>
                <c:pt idx="66">
                  <c:v>1601</c:v>
                </c:pt>
                <c:pt idx="67">
                  <c:v>959</c:v>
                </c:pt>
              </c:numCache>
            </c:numRef>
          </c:val>
          <c:smooth val="0"/>
          <c:extLst>
            <c:ext xmlns:c16="http://schemas.microsoft.com/office/drawing/2014/chart" uri="{C3380CC4-5D6E-409C-BE32-E72D297353CC}">
              <c16:uniqueId val="{00000002-9AE9-40BB-B3C9-81B2B0B7BAAD}"/>
            </c:ext>
          </c:extLst>
        </c:ser>
        <c:dLbls>
          <c:showLegendKey val="0"/>
          <c:showVal val="0"/>
          <c:showCatName val="0"/>
          <c:showSerName val="0"/>
          <c:showPercent val="0"/>
          <c:showBubbleSize val="0"/>
        </c:dLbls>
        <c:smooth val="0"/>
        <c:axId val="46412288"/>
        <c:axId val="244780416"/>
      </c:lineChart>
      <c:catAx>
        <c:axId val="46412288"/>
        <c:scaling>
          <c:orientation val="minMax"/>
        </c:scaling>
        <c:delete val="0"/>
        <c:axPos val="b"/>
        <c:numFmt formatCode="General" sourceLinked="0"/>
        <c:majorTickMark val="none"/>
        <c:minorTickMark val="none"/>
        <c:tickLblPos val="nextTo"/>
        <c:txPr>
          <a:bodyPr/>
          <a:lstStyle/>
          <a:p>
            <a:pPr>
              <a:defRPr sz="800"/>
            </a:pPr>
            <a:endParaRPr lang="es-CO"/>
          </a:p>
        </c:txPr>
        <c:crossAx val="244780416"/>
        <c:crosses val="autoZero"/>
        <c:auto val="1"/>
        <c:lblAlgn val="ctr"/>
        <c:lblOffset val="100"/>
        <c:noMultiLvlLbl val="0"/>
      </c:catAx>
      <c:valAx>
        <c:axId val="244780416"/>
        <c:scaling>
          <c:orientation val="minMax"/>
        </c:scaling>
        <c:delete val="0"/>
        <c:axPos val="l"/>
        <c:numFmt formatCode="_(* #,##0_);_(* \(#,##0\);_(* &quot;-&quot;_);_(@_)" sourceLinked="1"/>
        <c:majorTickMark val="none"/>
        <c:minorTickMark val="none"/>
        <c:tickLblPos val="nextTo"/>
        <c:crossAx val="46412288"/>
        <c:crosses val="autoZero"/>
        <c:crossBetween val="between"/>
      </c:valAx>
    </c:plotArea>
    <c:legend>
      <c:legendPos val="t"/>
      <c:layout>
        <c:manualLayout>
          <c:xMode val="edge"/>
          <c:yMode val="edge"/>
          <c:x val="0.31697671417813222"/>
          <c:y val="0.12623582522240831"/>
          <c:w val="0.38716917592384986"/>
          <c:h val="9.4757637761941724E-2"/>
        </c:manualLayout>
      </c:layout>
      <c:overlay val="1"/>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Producción real - Variación anual</a:t>
            </a:r>
          </a:p>
        </c:rich>
      </c:tx>
      <c:layout>
        <c:manualLayout>
          <c:xMode val="edge"/>
          <c:yMode val="edge"/>
          <c:x val="0.24307486631016043"/>
          <c:y val="9.8352594049668056E-3"/>
        </c:manualLayout>
      </c:layout>
      <c:overlay val="0"/>
      <c:spPr>
        <a:noFill/>
        <a:ln>
          <a:noFill/>
        </a:ln>
        <a:effectLst/>
      </c:spPr>
    </c:title>
    <c:autoTitleDeleted val="0"/>
    <c:plotArea>
      <c:layout>
        <c:manualLayout>
          <c:layoutTarget val="inner"/>
          <c:xMode val="edge"/>
          <c:yMode val="edge"/>
          <c:x val="8.9650301065308011E-2"/>
          <c:y val="0.16764199655765924"/>
          <c:w val="0.88093793422880962"/>
          <c:h val="0.63616161577048991"/>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E5-4859-8939-91F78D8B2749}"/>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'9'!$A$33:$B$51</c:f>
              <c:multiLvlStrCache>
                <c:ptCount val="19"/>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lvl>
                <c:lvl>
                  <c:pt idx="0">
                    <c:v>2019</c:v>
                  </c:pt>
                  <c:pt idx="12">
                    <c:v>2020</c:v>
                  </c:pt>
                </c:lvl>
              </c:multiLvlStrCache>
            </c:multiLvlStrRef>
          </c:cat>
          <c:val>
            <c:numRef>
              <c:f>'9'!$E$33:$E$51</c:f>
              <c:numCache>
                <c:formatCode>0.0</c:formatCode>
                <c:ptCount val="19"/>
                <c:pt idx="0">
                  <c:v>1.171900784488102</c:v>
                </c:pt>
                <c:pt idx="1">
                  <c:v>2.7226828973251997</c:v>
                </c:pt>
                <c:pt idx="2">
                  <c:v>4.8091891451820743</c:v>
                </c:pt>
                <c:pt idx="3">
                  <c:v>0.86945198023762771</c:v>
                </c:pt>
                <c:pt idx="4">
                  <c:v>2.175391313725612</c:v>
                </c:pt>
                <c:pt idx="5">
                  <c:v>-2.0232764009217163</c:v>
                </c:pt>
                <c:pt idx="6">
                  <c:v>5.0067925201955745</c:v>
                </c:pt>
                <c:pt idx="7">
                  <c:v>1.4131536052254745</c:v>
                </c:pt>
                <c:pt idx="8">
                  <c:v>2.4022706093235229</c:v>
                </c:pt>
                <c:pt idx="9">
                  <c:v>1.2274220392954192</c:v>
                </c:pt>
                <c:pt idx="10">
                  <c:v>-5.2065229863118674</c:v>
                </c:pt>
                <c:pt idx="11">
                  <c:v>3.3628686598952982</c:v>
                </c:pt>
                <c:pt idx="12">
                  <c:v>2.6784310768162953</c:v>
                </c:pt>
                <c:pt idx="13">
                  <c:v>0.64066011121019528</c:v>
                </c:pt>
                <c:pt idx="14">
                  <c:v>-14.900689759312584</c:v>
                </c:pt>
                <c:pt idx="15">
                  <c:v>-41.253569801961156</c:v>
                </c:pt>
                <c:pt idx="16">
                  <c:v>-33.19705038394774</c:v>
                </c:pt>
                <c:pt idx="17">
                  <c:v>-15.243845499358613</c:v>
                </c:pt>
                <c:pt idx="18">
                  <c:v>-15.242277277879737</c:v>
                </c:pt>
              </c:numCache>
            </c:numRef>
          </c:val>
          <c:smooth val="0"/>
          <c:extLst>
            <c:ext xmlns:c16="http://schemas.microsoft.com/office/drawing/2014/chart" uri="{C3380CC4-5D6E-409C-BE32-E72D297353CC}">
              <c16:uniqueId val="{00000001-2428-48A2-837E-CE732A7B03E4}"/>
            </c:ext>
          </c:extLst>
        </c:ser>
        <c:ser>
          <c:idx val="1"/>
          <c:order val="1"/>
          <c:tx>
            <c:v>Colombia</c:v>
          </c:tx>
          <c:spPr>
            <a:ln>
              <a:solidFill>
                <a:srgbClr val="00B0F0"/>
              </a:solidFill>
            </a:ln>
          </c:spPr>
          <c:marker>
            <c:symbol val="none"/>
          </c:marker>
          <c:dLbls>
            <c:dLbl>
              <c:idx val="1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E5-4859-8939-91F78D8B2749}"/>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'9'!$A$33:$B$51</c:f>
              <c:multiLvlStrCache>
                <c:ptCount val="19"/>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lvl>
                <c:lvl>
                  <c:pt idx="0">
                    <c:v>2019</c:v>
                  </c:pt>
                  <c:pt idx="12">
                    <c:v>2020</c:v>
                  </c:pt>
                </c:lvl>
              </c:multiLvlStrCache>
            </c:multiLvlStrRef>
          </c:cat>
          <c:val>
            <c:numRef>
              <c:f>'9'!$I$33:$I$51</c:f>
              <c:numCache>
                <c:formatCode>0.0</c:formatCode>
                <c:ptCount val="19"/>
                <c:pt idx="0">
                  <c:v>2.7873363408848206</c:v>
                </c:pt>
                <c:pt idx="1">
                  <c:v>2.9508403813691473</c:v>
                </c:pt>
                <c:pt idx="2">
                  <c:v>3.0166613929663413</c:v>
                </c:pt>
                <c:pt idx="3">
                  <c:v>-1.4068941933095402</c:v>
                </c:pt>
                <c:pt idx="4">
                  <c:v>3.4099608816620162</c:v>
                </c:pt>
                <c:pt idx="5">
                  <c:v>-0.96018167050483783</c:v>
                </c:pt>
                <c:pt idx="6">
                  <c:v>3.7282198943864984</c:v>
                </c:pt>
                <c:pt idx="7">
                  <c:v>0.33615330489114115</c:v>
                </c:pt>
                <c:pt idx="8">
                  <c:v>0.4196736729434889</c:v>
                </c:pt>
                <c:pt idx="9">
                  <c:v>2.2420538945827673</c:v>
                </c:pt>
                <c:pt idx="10">
                  <c:v>-1.9967839834993697</c:v>
                </c:pt>
                <c:pt idx="11">
                  <c:v>3.2930545506068682</c:v>
                </c:pt>
                <c:pt idx="12">
                  <c:v>3.595484319437972</c:v>
                </c:pt>
                <c:pt idx="13">
                  <c:v>4.5384748844933256</c:v>
                </c:pt>
                <c:pt idx="14">
                  <c:v>-8.7870186956840399</c:v>
                </c:pt>
                <c:pt idx="15">
                  <c:v>-35.767605816494608</c:v>
                </c:pt>
                <c:pt idx="16">
                  <c:v>-26.24975433619116</c:v>
                </c:pt>
                <c:pt idx="17">
                  <c:v>-9.8123871118329475</c:v>
                </c:pt>
                <c:pt idx="18">
                  <c:v>-8.501643074206271</c:v>
                </c:pt>
              </c:numCache>
            </c:numRef>
          </c:val>
          <c:smooth val="0"/>
          <c:extLst>
            <c:ext xmlns:c16="http://schemas.microsoft.com/office/drawing/2014/chart" uri="{C3380CC4-5D6E-409C-BE32-E72D297353CC}">
              <c16:uniqueId val="{00000002-53E5-4859-8939-91F78D8B2749}"/>
            </c:ext>
          </c:extLst>
        </c:ser>
        <c:dLbls>
          <c:showLegendKey val="0"/>
          <c:showVal val="0"/>
          <c:showCatName val="0"/>
          <c:showSerName val="0"/>
          <c:showPercent val="0"/>
          <c:showBubbleSize val="0"/>
        </c:dLbls>
        <c:smooth val="0"/>
        <c:axId val="46450688"/>
        <c:axId val="244784448"/>
      </c:lineChart>
      <c:catAx>
        <c:axId val="464506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4784448"/>
        <c:crosses val="autoZero"/>
        <c:auto val="1"/>
        <c:lblAlgn val="ctr"/>
        <c:lblOffset val="100"/>
        <c:noMultiLvlLbl val="0"/>
      </c:catAx>
      <c:valAx>
        <c:axId val="244784448"/>
        <c:scaling>
          <c:orientation val="minMax"/>
        </c:scaling>
        <c:delete val="0"/>
        <c:axPos val="l"/>
        <c:numFmt formatCode="0.0" sourceLinked="1"/>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450688"/>
        <c:crosses val="autoZero"/>
        <c:crossBetween val="between"/>
      </c:valAx>
      <c:spPr>
        <a:noFill/>
        <a:ln>
          <a:noFill/>
        </a:ln>
        <a:effectLst/>
      </c:spPr>
    </c:plotArea>
    <c:legend>
      <c:legendPos val="t"/>
      <c:layout>
        <c:manualLayout>
          <c:xMode val="edge"/>
          <c:yMode val="edge"/>
          <c:x val="0.31496210366752286"/>
          <c:y val="0.12830095893779198"/>
          <c:w val="0.37007579266495438"/>
          <c:h val="8.892507197357645E-2"/>
        </c:manualLayout>
      </c:layou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Ventas reales - Variación anual</a:t>
            </a:r>
          </a:p>
        </c:rich>
      </c:tx>
      <c:layout>
        <c:manualLayout>
          <c:xMode val="edge"/>
          <c:yMode val="edge"/>
          <c:x val="0.26198797956106551"/>
          <c:y val="9.7205346294046164E-3"/>
        </c:manualLayout>
      </c:layout>
      <c:overlay val="0"/>
      <c:spPr>
        <a:noFill/>
        <a:ln>
          <a:noFill/>
        </a:ln>
        <a:effectLst/>
      </c:spPr>
    </c:title>
    <c:autoTitleDeleted val="0"/>
    <c:plotArea>
      <c:layout>
        <c:manualLayout>
          <c:layoutTarget val="inner"/>
          <c:xMode val="edge"/>
          <c:yMode val="edge"/>
          <c:x val="8.9173437761769142E-2"/>
          <c:y val="0.20456865127582016"/>
          <c:w val="0.88157124308929469"/>
          <c:h val="0.62582485816247457"/>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8"/>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A7-4426-8C66-0B792223EA47}"/>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'10'!$A$33:$B$51</c:f>
              <c:multiLvlStrCache>
                <c:ptCount val="19"/>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lvl>
                <c:lvl>
                  <c:pt idx="0">
                    <c:v>2019</c:v>
                  </c:pt>
                  <c:pt idx="12">
                    <c:v>2020</c:v>
                  </c:pt>
                </c:lvl>
              </c:multiLvlStrCache>
            </c:multiLvlStrRef>
          </c:cat>
          <c:val>
            <c:numRef>
              <c:f>'10'!$E$33:$E$51</c:f>
              <c:numCache>
                <c:formatCode>0.0</c:formatCode>
                <c:ptCount val="19"/>
                <c:pt idx="0">
                  <c:v>3.1192262439172538</c:v>
                </c:pt>
                <c:pt idx="1">
                  <c:v>0.74131245917652677</c:v>
                </c:pt>
                <c:pt idx="2">
                  <c:v>2.1330893338469679</c:v>
                </c:pt>
                <c:pt idx="3">
                  <c:v>0.95669175003905593</c:v>
                </c:pt>
                <c:pt idx="4">
                  <c:v>2.8432353323569544</c:v>
                </c:pt>
                <c:pt idx="5">
                  <c:v>-1.3606180669384287</c:v>
                </c:pt>
                <c:pt idx="6">
                  <c:v>6.4485758332966583</c:v>
                </c:pt>
                <c:pt idx="7">
                  <c:v>-0.2382328221123089</c:v>
                </c:pt>
                <c:pt idx="8">
                  <c:v>2.3627263458165828</c:v>
                </c:pt>
                <c:pt idx="9">
                  <c:v>2.5585207103469827</c:v>
                </c:pt>
                <c:pt idx="10">
                  <c:v>-3.6827671480061497</c:v>
                </c:pt>
                <c:pt idx="11">
                  <c:v>4.888474595222732</c:v>
                </c:pt>
                <c:pt idx="12">
                  <c:v>2.6517100559501756</c:v>
                </c:pt>
                <c:pt idx="13">
                  <c:v>2.9481212942434212</c:v>
                </c:pt>
                <c:pt idx="14">
                  <c:v>-12.121769706338867</c:v>
                </c:pt>
                <c:pt idx="15">
                  <c:v>-40.209060402470655</c:v>
                </c:pt>
                <c:pt idx="16">
                  <c:v>-31.604186921099341</c:v>
                </c:pt>
                <c:pt idx="17">
                  <c:v>-17.198438661124655</c:v>
                </c:pt>
                <c:pt idx="18">
                  <c:v>-13.111889080612968</c:v>
                </c:pt>
              </c:numCache>
            </c:numRef>
          </c:val>
          <c:smooth val="0"/>
          <c:extLst>
            <c:ext xmlns:c16="http://schemas.microsoft.com/office/drawing/2014/chart" uri="{C3380CC4-5D6E-409C-BE32-E72D297353CC}">
              <c16:uniqueId val="{00000001-2428-48A2-837E-CE732A7B03E4}"/>
            </c:ext>
          </c:extLst>
        </c:ser>
        <c:ser>
          <c:idx val="1"/>
          <c:order val="1"/>
          <c:tx>
            <c:v>Colombia</c:v>
          </c:tx>
          <c:spPr>
            <a:ln>
              <a:solidFill>
                <a:srgbClr val="00B0F0"/>
              </a:solidFill>
            </a:ln>
          </c:spPr>
          <c:marker>
            <c:symbol val="none"/>
          </c:marker>
          <c:dLbls>
            <c:dLbl>
              <c:idx val="1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A7-4426-8C66-0B792223EA4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'10'!$A$33:$B$51</c:f>
              <c:multiLvlStrCache>
                <c:ptCount val="19"/>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lvl>
                <c:lvl>
                  <c:pt idx="0">
                    <c:v>2019</c:v>
                  </c:pt>
                  <c:pt idx="12">
                    <c:v>2020</c:v>
                  </c:pt>
                </c:lvl>
              </c:multiLvlStrCache>
            </c:multiLvlStrRef>
          </c:cat>
          <c:val>
            <c:numRef>
              <c:f>'10'!$I$33:$I$51</c:f>
              <c:numCache>
                <c:formatCode>0.0</c:formatCode>
                <c:ptCount val="19"/>
                <c:pt idx="0">
                  <c:v>2.7134271954414828</c:v>
                </c:pt>
                <c:pt idx="1">
                  <c:v>3.2757107257674249</c:v>
                </c:pt>
                <c:pt idx="2">
                  <c:v>1.6116795456458988</c:v>
                </c:pt>
                <c:pt idx="3">
                  <c:v>1.7216740938328172</c:v>
                </c:pt>
                <c:pt idx="4">
                  <c:v>4.6234501789957534</c:v>
                </c:pt>
                <c:pt idx="5">
                  <c:v>0.54959259425748996</c:v>
                </c:pt>
                <c:pt idx="6">
                  <c:v>5.1146079844463657</c:v>
                </c:pt>
                <c:pt idx="7">
                  <c:v>-3.0568285325216493E-3</c:v>
                </c:pt>
                <c:pt idx="8">
                  <c:v>1.3196136887540604</c:v>
                </c:pt>
                <c:pt idx="9">
                  <c:v>2.7969984618095367</c:v>
                </c:pt>
                <c:pt idx="10">
                  <c:v>-1.1962718632192804</c:v>
                </c:pt>
                <c:pt idx="11">
                  <c:v>1.479978476147096</c:v>
                </c:pt>
                <c:pt idx="12">
                  <c:v>4.3043874598198499</c:v>
                </c:pt>
                <c:pt idx="13">
                  <c:v>3.5909778345799168</c:v>
                </c:pt>
                <c:pt idx="14">
                  <c:v>-7.7927168612638127</c:v>
                </c:pt>
                <c:pt idx="15">
                  <c:v>-35.849444167063041</c:v>
                </c:pt>
                <c:pt idx="16">
                  <c:v>-25.166975785782427</c:v>
                </c:pt>
                <c:pt idx="17">
                  <c:v>-11.198272222074294</c:v>
                </c:pt>
                <c:pt idx="18">
                  <c:v>-8.6585210019119927</c:v>
                </c:pt>
              </c:numCache>
            </c:numRef>
          </c:val>
          <c:smooth val="0"/>
          <c:extLst>
            <c:ext xmlns:c16="http://schemas.microsoft.com/office/drawing/2014/chart" uri="{C3380CC4-5D6E-409C-BE32-E72D297353CC}">
              <c16:uniqueId val="{00000002-8BA7-4426-8C66-0B792223EA47}"/>
            </c:ext>
          </c:extLst>
        </c:ser>
        <c:dLbls>
          <c:showLegendKey val="0"/>
          <c:showVal val="0"/>
          <c:showCatName val="0"/>
          <c:showSerName val="0"/>
          <c:showPercent val="0"/>
          <c:showBubbleSize val="0"/>
        </c:dLbls>
        <c:smooth val="0"/>
        <c:axId val="46836224"/>
        <c:axId val="281889024"/>
      </c:lineChart>
      <c:catAx>
        <c:axId val="468362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1889024"/>
        <c:crosses val="autoZero"/>
        <c:auto val="1"/>
        <c:lblAlgn val="ctr"/>
        <c:lblOffset val="100"/>
        <c:noMultiLvlLbl val="0"/>
      </c:catAx>
      <c:valAx>
        <c:axId val="281889024"/>
        <c:scaling>
          <c:orientation val="minMax"/>
        </c:scaling>
        <c:delete val="0"/>
        <c:axPos val="l"/>
        <c:numFmt formatCode="0.0" sourceLinked="1"/>
        <c:majorTickMark val="none"/>
        <c:minorTickMark val="none"/>
        <c:tickLblPos val="nextTo"/>
        <c:spPr>
          <a:noFill/>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836224"/>
        <c:crosses val="autoZero"/>
        <c:crossBetween val="between"/>
      </c:valAx>
      <c:spPr>
        <a:noFill/>
        <a:ln>
          <a:noFill/>
        </a:ln>
        <a:effectLst/>
      </c:spPr>
    </c:plotArea>
    <c:legend>
      <c:legendPos val="t"/>
      <c:layout>
        <c:manualLayout>
          <c:xMode val="edge"/>
          <c:yMode val="edge"/>
          <c:x val="0.31594634779695085"/>
          <c:y val="0.13652490886998786"/>
          <c:w val="0.36810730440609823"/>
          <c:h val="8.7887792883726709E-2"/>
        </c:manualLayout>
      </c:layou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Exportaciones - Variación anual</a:t>
            </a:r>
          </a:p>
        </c:rich>
      </c:tx>
      <c:layout>
        <c:manualLayout>
          <c:xMode val="edge"/>
          <c:yMode val="edge"/>
          <c:x val="0.27699365745678928"/>
          <c:y val="5.2264772514491126E-3"/>
        </c:manualLayout>
      </c:layout>
      <c:overlay val="0"/>
      <c:spPr>
        <a:noFill/>
        <a:ln>
          <a:noFill/>
        </a:ln>
        <a:effectLst/>
      </c:spPr>
    </c:title>
    <c:autoTitleDeleted val="0"/>
    <c:plotArea>
      <c:layout>
        <c:manualLayout>
          <c:layoutTarget val="inner"/>
          <c:xMode val="edge"/>
          <c:yMode val="edge"/>
          <c:x val="8.761292517787031E-2"/>
          <c:y val="0.19385004125624761"/>
          <c:w val="0.8783996069840615"/>
          <c:h val="0.59713490278546544"/>
        </c:manualLayout>
      </c:layout>
      <c:lineChart>
        <c:grouping val="standard"/>
        <c:varyColors val="0"/>
        <c:ser>
          <c:idx val="0"/>
          <c:order val="0"/>
          <c:tx>
            <c:v>Bogotá</c:v>
          </c:tx>
          <c:spPr>
            <a:ln w="28575" cap="rnd">
              <a:solidFill>
                <a:schemeClr val="accent1">
                  <a:lumMod val="75000"/>
                </a:schemeClr>
              </a:solidFill>
              <a:round/>
            </a:ln>
            <a:effectLst/>
          </c:spPr>
          <c:marker>
            <c:symbol val="none"/>
          </c:marker>
          <c:dLbls>
            <c:dLbl>
              <c:idx val="10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D3-449D-BA2D-8DB02F7BB7E3}"/>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'11'!$A$33:$B$135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'11'!$E$33:$E$135</c:f>
              <c:numCache>
                <c:formatCode>0.0</c:formatCode>
                <c:ptCount val="103"/>
                <c:pt idx="0">
                  <c:v>12.657173975891482</c:v>
                </c:pt>
                <c:pt idx="1">
                  <c:v>10.683496496343324</c:v>
                </c:pt>
                <c:pt idx="2">
                  <c:v>-16.550923933231005</c:v>
                </c:pt>
                <c:pt idx="3">
                  <c:v>-32.229606024693254</c:v>
                </c:pt>
                <c:pt idx="4">
                  <c:v>15.578607502591524</c:v>
                </c:pt>
                <c:pt idx="5">
                  <c:v>-14.728778189461892</c:v>
                </c:pt>
                <c:pt idx="6">
                  <c:v>12.256893621912141</c:v>
                </c:pt>
                <c:pt idx="7">
                  <c:v>-15.571573787723977</c:v>
                </c:pt>
                <c:pt idx="8">
                  <c:v>-0.22589016531784978</c:v>
                </c:pt>
                <c:pt idx="9">
                  <c:v>1.6422313227610061</c:v>
                </c:pt>
                <c:pt idx="10">
                  <c:v>-21.058741232245254</c:v>
                </c:pt>
                <c:pt idx="11">
                  <c:v>-49.293100271391289</c:v>
                </c:pt>
                <c:pt idx="12">
                  <c:v>-19.957728257591796</c:v>
                </c:pt>
                <c:pt idx="13">
                  <c:v>-13.624542686031972</c:v>
                </c:pt>
                <c:pt idx="14">
                  <c:v>-16.138558401478065</c:v>
                </c:pt>
                <c:pt idx="15">
                  <c:v>41.787083025017409</c:v>
                </c:pt>
                <c:pt idx="16">
                  <c:v>5.483569128670581</c:v>
                </c:pt>
                <c:pt idx="17">
                  <c:v>11.53680518394637</c:v>
                </c:pt>
                <c:pt idx="18">
                  <c:v>-12.624605927951976</c:v>
                </c:pt>
                <c:pt idx="19">
                  <c:v>-9.4449653915282568</c:v>
                </c:pt>
                <c:pt idx="20">
                  <c:v>-7.3070395257233969</c:v>
                </c:pt>
                <c:pt idx="21">
                  <c:v>9.9026211978643346</c:v>
                </c:pt>
                <c:pt idx="22">
                  <c:v>-3.0892195825950211</c:v>
                </c:pt>
                <c:pt idx="23">
                  <c:v>2.7883607319441523</c:v>
                </c:pt>
                <c:pt idx="24">
                  <c:v>0.95125184393829443</c:v>
                </c:pt>
                <c:pt idx="25">
                  <c:v>4.2526446723313569</c:v>
                </c:pt>
                <c:pt idx="26">
                  <c:v>-6.2645454897153598</c:v>
                </c:pt>
                <c:pt idx="27">
                  <c:v>-20.432113844436827</c:v>
                </c:pt>
                <c:pt idx="28">
                  <c:v>-7.0806068961368993</c:v>
                </c:pt>
                <c:pt idx="29">
                  <c:v>-14.096521303075235</c:v>
                </c:pt>
                <c:pt idx="30">
                  <c:v>10.413930280624584</c:v>
                </c:pt>
                <c:pt idx="31">
                  <c:v>4.1730387172830348</c:v>
                </c:pt>
                <c:pt idx="32">
                  <c:v>9.8840622515741501</c:v>
                </c:pt>
                <c:pt idx="33">
                  <c:v>-17.376176032086022</c:v>
                </c:pt>
                <c:pt idx="34">
                  <c:v>-4.7077000323216396</c:v>
                </c:pt>
                <c:pt idx="35">
                  <c:v>2.9917191757606645</c:v>
                </c:pt>
                <c:pt idx="36">
                  <c:v>-4.8982621608447232</c:v>
                </c:pt>
                <c:pt idx="37">
                  <c:v>1.7069088525359888</c:v>
                </c:pt>
                <c:pt idx="38">
                  <c:v>3.3568872473423284</c:v>
                </c:pt>
                <c:pt idx="39">
                  <c:v>-3.0926691933904351</c:v>
                </c:pt>
                <c:pt idx="40">
                  <c:v>-18.924651726700077</c:v>
                </c:pt>
                <c:pt idx="41">
                  <c:v>-15.880831408146108</c:v>
                </c:pt>
                <c:pt idx="42">
                  <c:v>-23.931920485355732</c:v>
                </c:pt>
                <c:pt idx="43">
                  <c:v>-23.006355804524262</c:v>
                </c:pt>
                <c:pt idx="44">
                  <c:v>-10.304097050998493</c:v>
                </c:pt>
                <c:pt idx="45">
                  <c:v>-17.532277409429355</c:v>
                </c:pt>
                <c:pt idx="46">
                  <c:v>-20.492930916968149</c:v>
                </c:pt>
                <c:pt idx="47">
                  <c:v>-13.198574162821359</c:v>
                </c:pt>
                <c:pt idx="48">
                  <c:v>-22.47181784499395</c:v>
                </c:pt>
                <c:pt idx="49">
                  <c:v>-8.836832103410913</c:v>
                </c:pt>
                <c:pt idx="50">
                  <c:v>-22.367668735057805</c:v>
                </c:pt>
                <c:pt idx="51">
                  <c:v>-15.52571078836165</c:v>
                </c:pt>
                <c:pt idx="52">
                  <c:v>-9.0781794328289607</c:v>
                </c:pt>
                <c:pt idx="53">
                  <c:v>1.0738269679331438</c:v>
                </c:pt>
                <c:pt idx="54">
                  <c:v>-30.540757426891815</c:v>
                </c:pt>
                <c:pt idx="55">
                  <c:v>17.159851304417202</c:v>
                </c:pt>
                <c:pt idx="56">
                  <c:v>-14.63349310178188</c:v>
                </c:pt>
                <c:pt idx="57">
                  <c:v>-0.37816166970998211</c:v>
                </c:pt>
                <c:pt idx="58">
                  <c:v>5.329840167695636</c:v>
                </c:pt>
                <c:pt idx="59">
                  <c:v>-7.9674129692559319</c:v>
                </c:pt>
                <c:pt idx="60">
                  <c:v>3.2262351784006995</c:v>
                </c:pt>
                <c:pt idx="61">
                  <c:v>-12.193001897582832</c:v>
                </c:pt>
                <c:pt idx="62">
                  <c:v>13.29028956494156</c:v>
                </c:pt>
                <c:pt idx="63">
                  <c:v>-23.63645305812733</c:v>
                </c:pt>
                <c:pt idx="64">
                  <c:v>10.206796945372204</c:v>
                </c:pt>
                <c:pt idx="65">
                  <c:v>14.759030801821154</c:v>
                </c:pt>
                <c:pt idx="66">
                  <c:v>22.471565174244773</c:v>
                </c:pt>
                <c:pt idx="67">
                  <c:v>-1.5746906466528543</c:v>
                </c:pt>
                <c:pt idx="68">
                  <c:v>-1.0013490427119223</c:v>
                </c:pt>
                <c:pt idx="69">
                  <c:v>-0.92127009021413642</c:v>
                </c:pt>
                <c:pt idx="70">
                  <c:v>-1.7778583492620896</c:v>
                </c:pt>
                <c:pt idx="71">
                  <c:v>-3.9459828166258717</c:v>
                </c:pt>
                <c:pt idx="72">
                  <c:v>18.719489737651116</c:v>
                </c:pt>
                <c:pt idx="73">
                  <c:v>3.602175778584126</c:v>
                </c:pt>
                <c:pt idx="74">
                  <c:v>-9.3565225747999818</c:v>
                </c:pt>
                <c:pt idx="75">
                  <c:v>31.787294516778388</c:v>
                </c:pt>
                <c:pt idx="76">
                  <c:v>4.9908973608398384</c:v>
                </c:pt>
                <c:pt idx="77">
                  <c:v>-1.2488303994316965</c:v>
                </c:pt>
                <c:pt idx="78">
                  <c:v>12.267447121427708</c:v>
                </c:pt>
                <c:pt idx="79">
                  <c:v>0.92001836514758395</c:v>
                </c:pt>
                <c:pt idx="80">
                  <c:v>4.1984133868369327</c:v>
                </c:pt>
                <c:pt idx="81">
                  <c:v>16.620212030901754</c:v>
                </c:pt>
                <c:pt idx="82">
                  <c:v>1.2083592323759262</c:v>
                </c:pt>
                <c:pt idx="83">
                  <c:v>-9.5231464783225448</c:v>
                </c:pt>
                <c:pt idx="84">
                  <c:v>-3.918029605404854</c:v>
                </c:pt>
                <c:pt idx="85">
                  <c:v>2.5052081345758808</c:v>
                </c:pt>
                <c:pt idx="86">
                  <c:v>-8.1243534880405264</c:v>
                </c:pt>
                <c:pt idx="87">
                  <c:v>1.2528450107840854</c:v>
                </c:pt>
                <c:pt idx="88">
                  <c:v>-10.182630310054947</c:v>
                </c:pt>
                <c:pt idx="89">
                  <c:v>-13.48538516778342</c:v>
                </c:pt>
                <c:pt idx="90">
                  <c:v>-0.57851447674877932</c:v>
                </c:pt>
                <c:pt idx="91">
                  <c:v>-6.5169365082228268</c:v>
                </c:pt>
                <c:pt idx="92">
                  <c:v>-8.7217620086430685</c:v>
                </c:pt>
                <c:pt idx="93">
                  <c:v>-12.314360458066602</c:v>
                </c:pt>
                <c:pt idx="94">
                  <c:v>1.5218755056450277</c:v>
                </c:pt>
                <c:pt idx="95">
                  <c:v>4.205198554411993E-2</c:v>
                </c:pt>
                <c:pt idx="96">
                  <c:v>-12.363612522616634</c:v>
                </c:pt>
                <c:pt idx="97">
                  <c:v>-3.3471935957987426</c:v>
                </c:pt>
                <c:pt idx="98">
                  <c:v>3.7809039993162799</c:v>
                </c:pt>
                <c:pt idx="99">
                  <c:v>-19.961364490625229</c:v>
                </c:pt>
                <c:pt idx="100">
                  <c:v>-20.184769333324809</c:v>
                </c:pt>
                <c:pt idx="101">
                  <c:v>-20.631370361288589</c:v>
                </c:pt>
                <c:pt idx="102">
                  <c:v>-17.936016755510479</c:v>
                </c:pt>
              </c:numCache>
            </c:numRef>
          </c:val>
          <c:smooth val="0"/>
          <c:extLst>
            <c:ext xmlns:c16="http://schemas.microsoft.com/office/drawing/2014/chart" uri="{C3380CC4-5D6E-409C-BE32-E72D297353CC}">
              <c16:uniqueId val="{00000001-763F-4351-B451-633B48397123}"/>
            </c:ext>
          </c:extLst>
        </c:ser>
        <c:ser>
          <c:idx val="1"/>
          <c:order val="1"/>
          <c:tx>
            <c:v>Colombia</c:v>
          </c:tx>
          <c:spPr>
            <a:ln>
              <a:solidFill>
                <a:srgbClr val="00B0F0"/>
              </a:solidFill>
            </a:ln>
          </c:spPr>
          <c:marker>
            <c:symbol val="none"/>
          </c:marker>
          <c:dLbls>
            <c:dLbl>
              <c:idx val="102"/>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D3-449D-BA2D-8DB02F7BB7E3}"/>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'11'!$A$33:$B$135</c:f>
              <c:multiLvlStrCache>
                <c:ptCount val="103"/>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pt idx="61">
                    <c:v>Feb</c:v>
                  </c:pt>
                  <c:pt idx="62">
                    <c:v>Mar</c:v>
                  </c:pt>
                  <c:pt idx="63">
                    <c:v>Abr</c:v>
                  </c:pt>
                  <c:pt idx="64">
                    <c:v>May</c:v>
                  </c:pt>
                  <c:pt idx="65">
                    <c:v>Jun</c:v>
                  </c:pt>
                  <c:pt idx="66">
                    <c:v>Jul</c:v>
                  </c:pt>
                  <c:pt idx="67">
                    <c:v>Ago</c:v>
                  </c:pt>
                  <c:pt idx="68">
                    <c:v>Sep</c:v>
                  </c:pt>
                  <c:pt idx="69">
                    <c:v>Oct</c:v>
                  </c:pt>
                  <c:pt idx="70">
                    <c:v>Nov</c:v>
                  </c:pt>
                  <c:pt idx="71">
                    <c:v>Dic</c:v>
                  </c:pt>
                  <c:pt idx="72">
                    <c:v>Ene</c:v>
                  </c:pt>
                  <c:pt idx="73">
                    <c:v>Feb</c:v>
                  </c:pt>
                  <c:pt idx="74">
                    <c:v>Mar</c:v>
                  </c:pt>
                  <c:pt idx="75">
                    <c:v>Abr</c:v>
                  </c:pt>
                  <c:pt idx="76">
                    <c:v>May</c:v>
                  </c:pt>
                  <c:pt idx="77">
                    <c:v>Jun</c:v>
                  </c:pt>
                  <c:pt idx="78">
                    <c:v>Jul</c:v>
                  </c:pt>
                  <c:pt idx="79">
                    <c:v>Ago</c:v>
                  </c:pt>
                  <c:pt idx="80">
                    <c:v>Sep</c:v>
                  </c:pt>
                  <c:pt idx="81">
                    <c:v>Oct</c:v>
                  </c:pt>
                  <c:pt idx="82">
                    <c:v>Nov</c:v>
                  </c:pt>
                  <c:pt idx="83">
                    <c:v>Dic</c:v>
                  </c:pt>
                  <c:pt idx="84">
                    <c:v>Ene</c:v>
                  </c:pt>
                  <c:pt idx="85">
                    <c:v>Feb</c:v>
                  </c:pt>
                  <c:pt idx="86">
                    <c:v>Mar</c:v>
                  </c:pt>
                  <c:pt idx="87">
                    <c:v>Abr</c:v>
                  </c:pt>
                  <c:pt idx="88">
                    <c:v>May</c:v>
                  </c:pt>
                  <c:pt idx="89">
                    <c:v>Jun</c:v>
                  </c:pt>
                  <c:pt idx="90">
                    <c:v>Jul</c:v>
                  </c:pt>
                  <c:pt idx="91">
                    <c:v>Ago</c:v>
                  </c:pt>
                  <c:pt idx="92">
                    <c:v>Sep</c:v>
                  </c:pt>
                  <c:pt idx="93">
                    <c:v>Oct</c:v>
                  </c:pt>
                  <c:pt idx="94">
                    <c:v>Nov</c:v>
                  </c:pt>
                  <c:pt idx="95">
                    <c:v>Dic</c:v>
                  </c:pt>
                  <c:pt idx="96">
                    <c:v>Ene</c:v>
                  </c:pt>
                  <c:pt idx="97">
                    <c:v>Feb</c:v>
                  </c:pt>
                  <c:pt idx="98">
                    <c:v>Mar</c:v>
                  </c:pt>
                  <c:pt idx="99">
                    <c:v>Abr</c:v>
                  </c:pt>
                  <c:pt idx="100">
                    <c:v>May</c:v>
                  </c:pt>
                  <c:pt idx="101">
                    <c:v>Jun</c:v>
                  </c:pt>
                  <c:pt idx="102">
                    <c:v>Jul</c:v>
                  </c:pt>
                </c:lvl>
                <c:lvl>
                  <c:pt idx="0">
                    <c:v>2012</c:v>
                  </c:pt>
                  <c:pt idx="12">
                    <c:v>2013</c:v>
                  </c:pt>
                  <c:pt idx="24">
                    <c:v>2014</c:v>
                  </c:pt>
                  <c:pt idx="36">
                    <c:v>2015</c:v>
                  </c:pt>
                  <c:pt idx="48">
                    <c:v>2016</c:v>
                  </c:pt>
                  <c:pt idx="60">
                    <c:v>2017</c:v>
                  </c:pt>
                  <c:pt idx="72">
                    <c:v>2018</c:v>
                  </c:pt>
                  <c:pt idx="84">
                    <c:v>2019</c:v>
                  </c:pt>
                  <c:pt idx="96">
                    <c:v>2020</c:v>
                  </c:pt>
                </c:lvl>
              </c:multiLvlStrCache>
            </c:multiLvlStrRef>
          </c:cat>
          <c:val>
            <c:numRef>
              <c:f>'11'!$I$33:$I$135</c:f>
              <c:numCache>
                <c:formatCode>0.0</c:formatCode>
                <c:ptCount val="103"/>
                <c:pt idx="0">
                  <c:v>26.539207014767641</c:v>
                </c:pt>
                <c:pt idx="1">
                  <c:v>26.64052358397835</c:v>
                </c:pt>
                <c:pt idx="2">
                  <c:v>16.59300791947247</c:v>
                </c:pt>
                <c:pt idx="3">
                  <c:v>6.6763715326505917</c:v>
                </c:pt>
                <c:pt idx="4">
                  <c:v>14.869615113606713</c:v>
                </c:pt>
                <c:pt idx="5">
                  <c:v>2.7970116543940549E-3</c:v>
                </c:pt>
                <c:pt idx="6">
                  <c:v>1.7690158531327</c:v>
                </c:pt>
                <c:pt idx="7">
                  <c:v>-7.9432988649133449</c:v>
                </c:pt>
                <c:pt idx="8">
                  <c:v>8.0585845472935063</c:v>
                </c:pt>
                <c:pt idx="9">
                  <c:v>15.264332909960061</c:v>
                </c:pt>
                <c:pt idx="10">
                  <c:v>-6.7407202156572765</c:v>
                </c:pt>
                <c:pt idx="11">
                  <c:v>-9.9447096009636624</c:v>
                </c:pt>
                <c:pt idx="12">
                  <c:v>-3.1485680395888949E-2</c:v>
                </c:pt>
                <c:pt idx="13">
                  <c:v>-6.6319196554540554</c:v>
                </c:pt>
                <c:pt idx="14">
                  <c:v>-20.048025769558379</c:v>
                </c:pt>
                <c:pt idx="15">
                  <c:v>-1.2261766464147286</c:v>
                </c:pt>
                <c:pt idx="16">
                  <c:v>-2.5270021227409387</c:v>
                </c:pt>
                <c:pt idx="17">
                  <c:v>2.3595968663388618</c:v>
                </c:pt>
                <c:pt idx="18">
                  <c:v>-6.5222844255036563</c:v>
                </c:pt>
                <c:pt idx="19">
                  <c:v>8.9158932886409303</c:v>
                </c:pt>
                <c:pt idx="20">
                  <c:v>-1.2150302389656247</c:v>
                </c:pt>
                <c:pt idx="21">
                  <c:v>-10.950760027853917</c:v>
                </c:pt>
                <c:pt idx="22">
                  <c:v>2.637517933412866</c:v>
                </c:pt>
                <c:pt idx="23">
                  <c:v>6.4153871729330234</c:v>
                </c:pt>
                <c:pt idx="24">
                  <c:v>-0.1902364864206163</c:v>
                </c:pt>
                <c:pt idx="25">
                  <c:v>-8.4906819982934394</c:v>
                </c:pt>
                <c:pt idx="26">
                  <c:v>-3.4871057273020369</c:v>
                </c:pt>
                <c:pt idx="27">
                  <c:v>-13.069408324416258</c:v>
                </c:pt>
                <c:pt idx="28">
                  <c:v>4.1639347036544763</c:v>
                </c:pt>
                <c:pt idx="29">
                  <c:v>-3.0670488176365467</c:v>
                </c:pt>
                <c:pt idx="30">
                  <c:v>8.5228885869103692</c:v>
                </c:pt>
                <c:pt idx="31">
                  <c:v>-2.9896237348304879</c:v>
                </c:pt>
                <c:pt idx="32">
                  <c:v>4.9049025293389974</c:v>
                </c:pt>
                <c:pt idx="33">
                  <c:v>-12.620876782921499</c:v>
                </c:pt>
                <c:pt idx="34">
                  <c:v>-22.417957151401097</c:v>
                </c:pt>
                <c:pt idx="35">
                  <c:v>-28.537105693054059</c:v>
                </c:pt>
                <c:pt idx="36">
                  <c:v>-39.210333384144228</c:v>
                </c:pt>
                <c:pt idx="37">
                  <c:v>-26.649729813105353</c:v>
                </c:pt>
                <c:pt idx="38">
                  <c:v>-21.562116384434589</c:v>
                </c:pt>
                <c:pt idx="39">
                  <c:v>-25.29295074245033</c:v>
                </c:pt>
                <c:pt idx="40">
                  <c:v>-38.833448749538377</c:v>
                </c:pt>
                <c:pt idx="41">
                  <c:v>-31.274925142693135</c:v>
                </c:pt>
                <c:pt idx="42">
                  <c:v>-40.333919079813427</c:v>
                </c:pt>
                <c:pt idx="43">
                  <c:v>-41.845880859711883</c:v>
                </c:pt>
                <c:pt idx="44">
                  <c:v>-43.595133136270789</c:v>
                </c:pt>
                <c:pt idx="45">
                  <c:v>-34.1013907371632</c:v>
                </c:pt>
                <c:pt idx="46">
                  <c:v>-37.403770416706131</c:v>
                </c:pt>
                <c:pt idx="47">
                  <c:v>-32.503776034382881</c:v>
                </c:pt>
                <c:pt idx="48">
                  <c:v>-35.612814228798712</c:v>
                </c:pt>
                <c:pt idx="49">
                  <c:v>-26.662486737570873</c:v>
                </c:pt>
                <c:pt idx="50">
                  <c:v>-33.170633025188081</c:v>
                </c:pt>
                <c:pt idx="51">
                  <c:v>-24.600046252752122</c:v>
                </c:pt>
                <c:pt idx="52">
                  <c:v>-19.291637984311279</c:v>
                </c:pt>
                <c:pt idx="53">
                  <c:v>-15.23657027617385</c:v>
                </c:pt>
                <c:pt idx="54">
                  <c:v>-27.356282968084855</c:v>
                </c:pt>
                <c:pt idx="55">
                  <c:v>6.9744614855323732</c:v>
                </c:pt>
                <c:pt idx="56">
                  <c:v>-4.8437980526876174</c:v>
                </c:pt>
                <c:pt idx="57">
                  <c:v>-3.7996474679402326</c:v>
                </c:pt>
                <c:pt idx="58">
                  <c:v>12.574722438212632</c:v>
                </c:pt>
                <c:pt idx="59">
                  <c:v>32.691819109159951</c:v>
                </c:pt>
                <c:pt idx="60">
                  <c:v>39.877504609957583</c:v>
                </c:pt>
                <c:pt idx="61">
                  <c:v>15.758694917014694</c:v>
                </c:pt>
                <c:pt idx="62">
                  <c:v>38.908047455012252</c:v>
                </c:pt>
                <c:pt idx="63">
                  <c:v>7.7892379934449281</c:v>
                </c:pt>
                <c:pt idx="64">
                  <c:v>24.987776372477043</c:v>
                </c:pt>
                <c:pt idx="65">
                  <c:v>2.040221741621167</c:v>
                </c:pt>
                <c:pt idx="66">
                  <c:v>40.058935913637896</c:v>
                </c:pt>
                <c:pt idx="67">
                  <c:v>2.2319221868754511</c:v>
                </c:pt>
                <c:pt idx="68">
                  <c:v>20.198308453877516</c:v>
                </c:pt>
                <c:pt idx="69">
                  <c:v>16.820994675402005</c:v>
                </c:pt>
                <c:pt idx="70">
                  <c:v>11.634493170068055</c:v>
                </c:pt>
                <c:pt idx="71">
                  <c:v>17.033592167089211</c:v>
                </c:pt>
                <c:pt idx="72">
                  <c:v>27.177917885801193</c:v>
                </c:pt>
                <c:pt idx="73">
                  <c:v>12.789963195802457</c:v>
                </c:pt>
                <c:pt idx="74">
                  <c:v>4.8442579236405834</c:v>
                </c:pt>
                <c:pt idx="75">
                  <c:v>44.871427260882001</c:v>
                </c:pt>
                <c:pt idx="76">
                  <c:v>8.8086830937050991</c:v>
                </c:pt>
                <c:pt idx="77">
                  <c:v>19.958648715912105</c:v>
                </c:pt>
                <c:pt idx="78">
                  <c:v>18.48534663411823</c:v>
                </c:pt>
                <c:pt idx="79">
                  <c:v>19.955390488031455</c:v>
                </c:pt>
                <c:pt idx="80">
                  <c:v>7.0034048235283279</c:v>
                </c:pt>
                <c:pt idx="81">
                  <c:v>20.37653058290347</c:v>
                </c:pt>
                <c:pt idx="82">
                  <c:v>11.030666796905237</c:v>
                </c:pt>
                <c:pt idx="83">
                  <c:v>-13.883149412001913</c:v>
                </c:pt>
                <c:pt idx="84">
                  <c:v>-7.7831469104935991</c:v>
                </c:pt>
                <c:pt idx="85">
                  <c:v>6.1010978574497159</c:v>
                </c:pt>
                <c:pt idx="86">
                  <c:v>-0.60107577517963762</c:v>
                </c:pt>
                <c:pt idx="87">
                  <c:v>2.0659278245405517</c:v>
                </c:pt>
                <c:pt idx="88">
                  <c:v>1.767413192944872</c:v>
                </c:pt>
                <c:pt idx="89">
                  <c:v>-7.065781783096412</c:v>
                </c:pt>
                <c:pt idx="90">
                  <c:v>-10.341572178214392</c:v>
                </c:pt>
                <c:pt idx="91">
                  <c:v>-11.403150527128219</c:v>
                </c:pt>
                <c:pt idx="92">
                  <c:v>-12.692258297442265</c:v>
                </c:pt>
                <c:pt idx="93">
                  <c:v>-11.732773888383193</c:v>
                </c:pt>
                <c:pt idx="94">
                  <c:v>-11.961109151043402</c:v>
                </c:pt>
                <c:pt idx="95">
                  <c:v>-1.875621883121525</c:v>
                </c:pt>
                <c:pt idx="96">
                  <c:v>11.504744239491444</c:v>
                </c:pt>
                <c:pt idx="97">
                  <c:v>-7.5391939778488108</c:v>
                </c:pt>
                <c:pt idx="98">
                  <c:v>-27.080870227790641</c:v>
                </c:pt>
                <c:pt idx="99">
                  <c:v>-51.73890554250967</c:v>
                </c:pt>
                <c:pt idx="100">
                  <c:v>-40.742517246648625</c:v>
                </c:pt>
                <c:pt idx="101">
                  <c:v>-26.145595447430722</c:v>
                </c:pt>
                <c:pt idx="102">
                  <c:v>-21.715594386762604</c:v>
                </c:pt>
              </c:numCache>
            </c:numRef>
          </c:val>
          <c:smooth val="0"/>
          <c:extLst>
            <c:ext xmlns:c16="http://schemas.microsoft.com/office/drawing/2014/chart" uri="{C3380CC4-5D6E-409C-BE32-E72D297353CC}">
              <c16:uniqueId val="{00000002-DDD3-449D-BA2D-8DB02F7BB7E3}"/>
            </c:ext>
          </c:extLst>
        </c:ser>
        <c:dLbls>
          <c:showLegendKey val="0"/>
          <c:showVal val="0"/>
          <c:showCatName val="0"/>
          <c:showSerName val="0"/>
          <c:showPercent val="0"/>
          <c:showBubbleSize val="0"/>
        </c:dLbls>
        <c:smooth val="0"/>
        <c:axId val="46868992"/>
        <c:axId val="281890176"/>
      </c:lineChart>
      <c:catAx>
        <c:axId val="468689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1890176"/>
        <c:crosses val="autoZero"/>
        <c:auto val="1"/>
        <c:lblAlgn val="ctr"/>
        <c:lblOffset val="100"/>
        <c:noMultiLvlLbl val="0"/>
      </c:catAx>
      <c:valAx>
        <c:axId val="281890176"/>
        <c:scaling>
          <c:orientation val="minMax"/>
        </c:scaling>
        <c:delete val="0"/>
        <c:axPos val="l"/>
        <c:numFmt formatCode="0.0" sourceLinked="1"/>
        <c:majorTickMark val="none"/>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868992"/>
        <c:crosses val="autoZero"/>
        <c:crossBetween val="between"/>
      </c:valAx>
      <c:spPr>
        <a:noFill/>
        <a:ln>
          <a:noFill/>
        </a:ln>
        <a:effectLst/>
      </c:spPr>
    </c:plotArea>
    <c:legend>
      <c:legendPos val="t"/>
      <c:layout>
        <c:manualLayout>
          <c:xMode val="edge"/>
          <c:yMode val="edge"/>
          <c:x val="0.33199467058153354"/>
          <c:y val="0.12590583698740915"/>
          <c:w val="0.33601065883693282"/>
          <c:h val="9.4509935450948282E-2"/>
        </c:manualLayout>
      </c:layout>
      <c:overlay val="1"/>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21046</xdr:colOff>
      <xdr:row>8</xdr:row>
      <xdr:rowOff>0</xdr:rowOff>
    </xdr:to>
    <xdr:pic>
      <xdr:nvPicPr>
        <xdr:cNvPr id="5"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54" y="0"/>
          <a:ext cx="12204579" cy="1219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356659</xdr:colOff>
      <xdr:row>9</xdr:row>
      <xdr:rowOff>25399</xdr:rowOff>
    </xdr:from>
    <xdr:to>
      <xdr:col>12</xdr:col>
      <xdr:colOff>567266</xdr:colOff>
      <xdr:row>17</xdr:row>
      <xdr:rowOff>0</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14</xdr:col>
      <xdr:colOff>795865</xdr:colOff>
      <xdr:row>8</xdr:row>
      <xdr:rowOff>8467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132732" cy="1227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373593</xdr:colOff>
      <xdr:row>9</xdr:row>
      <xdr:rowOff>7938</xdr:rowOff>
    </xdr:from>
    <xdr:to>
      <xdr:col>12</xdr:col>
      <xdr:colOff>373593</xdr:colOff>
      <xdr:row>17</xdr:row>
      <xdr:rowOff>42333</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15</xdr:col>
      <xdr:colOff>8466</xdr:colOff>
      <xdr:row>7</xdr:row>
      <xdr:rowOff>143933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208932" cy="121073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483659</xdr:colOff>
      <xdr:row>9</xdr:row>
      <xdr:rowOff>9525</xdr:rowOff>
    </xdr:from>
    <xdr:to>
      <xdr:col>12</xdr:col>
      <xdr:colOff>297393</xdr:colOff>
      <xdr:row>17</xdr:row>
      <xdr:rowOff>8466</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16932</xdr:colOff>
      <xdr:row>8</xdr:row>
      <xdr:rowOff>8467</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658599" cy="12276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424392</xdr:colOff>
      <xdr:row>9</xdr:row>
      <xdr:rowOff>10583</xdr:rowOff>
    </xdr:from>
    <xdr:to>
      <xdr:col>12</xdr:col>
      <xdr:colOff>519642</xdr:colOff>
      <xdr:row>17</xdr:row>
      <xdr:rowOff>8467</xdr:rowOff>
    </xdr:to>
    <xdr:graphicFrame macro="">
      <xdr:nvGraphicFramePr>
        <xdr:cNvPr id="3" name="Gráfico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8467</xdr:colOff>
      <xdr:row>8</xdr:row>
      <xdr:rowOff>8467</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124267" cy="122766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476249</xdr:colOff>
      <xdr:row>9</xdr:row>
      <xdr:rowOff>4763</xdr:rowOff>
    </xdr:from>
    <xdr:to>
      <xdr:col>12</xdr:col>
      <xdr:colOff>476249</xdr:colOff>
      <xdr:row>17</xdr:row>
      <xdr:rowOff>0</xdr:rowOff>
    </xdr:to>
    <xdr:graphicFrame macro="">
      <xdr:nvGraphicFramePr>
        <xdr:cNvPr id="2" name="1 Gráfico">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15</xdr:col>
      <xdr:colOff>0</xdr:colOff>
      <xdr:row>8</xdr:row>
      <xdr:rowOff>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1557000" cy="1219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431800</xdr:colOff>
      <xdr:row>9</xdr:row>
      <xdr:rowOff>8469</xdr:rowOff>
    </xdr:from>
    <xdr:to>
      <xdr:col>12</xdr:col>
      <xdr:colOff>440266</xdr:colOff>
      <xdr:row>16</xdr:row>
      <xdr:rowOff>1049868</xdr:rowOff>
    </xdr:to>
    <xdr:graphicFrame macro="">
      <xdr:nvGraphicFramePr>
        <xdr:cNvPr id="3" name="Gráfico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15</xdr:col>
      <xdr:colOff>25400</xdr:colOff>
      <xdr:row>8</xdr:row>
      <xdr:rowOff>1</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1582400" cy="1219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6</xdr:col>
      <xdr:colOff>525991</xdr:colOff>
      <xdr:row>9</xdr:row>
      <xdr:rowOff>9524</xdr:rowOff>
    </xdr:from>
    <xdr:to>
      <xdr:col>12</xdr:col>
      <xdr:colOff>458258</xdr:colOff>
      <xdr:row>16</xdr:row>
      <xdr:rowOff>1867957</xdr:rowOff>
    </xdr:to>
    <xdr:graphicFrame macro="">
      <xdr:nvGraphicFramePr>
        <xdr:cNvPr id="3" name="Gráfico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16933</xdr:colOff>
      <xdr:row>8</xdr:row>
      <xdr:rowOff>8467</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124266" cy="122766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6</xdr:col>
      <xdr:colOff>440266</xdr:colOff>
      <xdr:row>9</xdr:row>
      <xdr:rowOff>8467</xdr:rowOff>
    </xdr:from>
    <xdr:to>
      <xdr:col>12</xdr:col>
      <xdr:colOff>440266</xdr:colOff>
      <xdr:row>17</xdr:row>
      <xdr:rowOff>8467</xdr:rowOff>
    </xdr:to>
    <xdr:graphicFrame macro="">
      <xdr:nvGraphicFramePr>
        <xdr:cNvPr id="3" name="Gráfico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8467</xdr:rowOff>
    </xdr:from>
    <xdr:to>
      <xdr:col>14</xdr:col>
      <xdr:colOff>1117600</xdr:colOff>
      <xdr:row>8</xdr:row>
      <xdr:rowOff>16934</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67"/>
          <a:ext cx="12319000" cy="12276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340784</xdr:colOff>
      <xdr:row>9</xdr:row>
      <xdr:rowOff>2117</xdr:rowOff>
    </xdr:from>
    <xdr:to>
      <xdr:col>12</xdr:col>
      <xdr:colOff>541866</xdr:colOff>
      <xdr:row>17</xdr:row>
      <xdr:rowOff>8466</xdr:rowOff>
    </xdr:to>
    <xdr:graphicFrame macro="">
      <xdr:nvGraphicFramePr>
        <xdr:cNvPr id="3" name="Gráfico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0</xdr:colOff>
      <xdr:row>8</xdr:row>
      <xdr:rowOff>0</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60200" cy="1219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6</xdr:col>
      <xdr:colOff>346073</xdr:colOff>
      <xdr:row>8</xdr:row>
      <xdr:rowOff>262467</xdr:rowOff>
    </xdr:from>
    <xdr:to>
      <xdr:col>12</xdr:col>
      <xdr:colOff>427565</xdr:colOff>
      <xdr:row>17</xdr:row>
      <xdr:rowOff>0</xdr:rowOff>
    </xdr:to>
    <xdr:graphicFrame macro="">
      <xdr:nvGraphicFramePr>
        <xdr:cNvPr id="3" name="Gráfico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16933</xdr:colOff>
      <xdr:row>8</xdr:row>
      <xdr:rowOff>8467</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624733" cy="1227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355600</xdr:colOff>
      <xdr:row>9</xdr:row>
      <xdr:rowOff>25400</xdr:rowOff>
    </xdr:from>
    <xdr:to>
      <xdr:col>12</xdr:col>
      <xdr:colOff>355600</xdr:colOff>
      <xdr:row>17</xdr:row>
      <xdr:rowOff>25400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0</xdr:colOff>
      <xdr:row>7</xdr:row>
      <xdr:rowOff>143933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17400" cy="121073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6</xdr:col>
      <xdr:colOff>313265</xdr:colOff>
      <xdr:row>9</xdr:row>
      <xdr:rowOff>6350</xdr:rowOff>
    </xdr:from>
    <xdr:to>
      <xdr:col>12</xdr:col>
      <xdr:colOff>570440</xdr:colOff>
      <xdr:row>17</xdr:row>
      <xdr:rowOff>8466</xdr:rowOff>
    </xdr:to>
    <xdr:graphicFrame macro="">
      <xdr:nvGraphicFramePr>
        <xdr:cNvPr id="2" name="Gráfico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8466</xdr:colOff>
      <xdr:row>8</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599333" cy="12192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15</xdr:col>
      <xdr:colOff>25400</xdr:colOff>
      <xdr:row>7</xdr:row>
      <xdr:rowOff>143933</xdr:rowOff>
    </xdr:to>
    <xdr:pic>
      <xdr:nvPicPr>
        <xdr:cNvPr id="2"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456333" cy="121073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8467</xdr:colOff>
      <xdr:row>7</xdr:row>
      <xdr:rowOff>152399</xdr:rowOff>
    </xdr:to>
    <xdr:pic>
      <xdr:nvPicPr>
        <xdr:cNvPr id="2"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49667" cy="1219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364066</xdr:colOff>
      <xdr:row>8</xdr:row>
      <xdr:rowOff>268287</xdr:rowOff>
    </xdr:from>
    <xdr:to>
      <xdr:col>12</xdr:col>
      <xdr:colOff>364066</xdr:colOff>
      <xdr:row>17</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15</xdr:col>
      <xdr:colOff>0</xdr:colOff>
      <xdr:row>7</xdr:row>
      <xdr:rowOff>143933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1819467" cy="12107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475191</xdr:colOff>
      <xdr:row>8</xdr:row>
      <xdr:rowOff>255059</xdr:rowOff>
    </xdr:from>
    <xdr:to>
      <xdr:col>12</xdr:col>
      <xdr:colOff>475191</xdr:colOff>
      <xdr:row>17</xdr:row>
      <xdr:rowOff>9526</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16934</xdr:colOff>
      <xdr:row>8</xdr:row>
      <xdr:rowOff>0</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057467" cy="1219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438150</xdr:colOff>
      <xdr:row>8</xdr:row>
      <xdr:rowOff>247650</xdr:rowOff>
    </xdr:from>
    <xdr:to>
      <xdr:col>12</xdr:col>
      <xdr:colOff>438150</xdr:colOff>
      <xdr:row>16</xdr:row>
      <xdr:rowOff>1047750</xdr:rowOff>
    </xdr:to>
    <xdr:graphicFrame macro="">
      <xdr:nvGraphicFramePr>
        <xdr:cNvPr id="2"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8466</xdr:colOff>
      <xdr:row>8</xdr:row>
      <xdr:rowOff>8467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116733" cy="1227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501649</xdr:colOff>
      <xdr:row>8</xdr:row>
      <xdr:rowOff>264592</xdr:rowOff>
    </xdr:from>
    <xdr:to>
      <xdr:col>12</xdr:col>
      <xdr:colOff>618066</xdr:colOff>
      <xdr:row>17</xdr:row>
      <xdr:rowOff>25401</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25399</xdr:colOff>
      <xdr:row>8</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159066" cy="1219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415926</xdr:colOff>
      <xdr:row>9</xdr:row>
      <xdr:rowOff>23284</xdr:rowOff>
    </xdr:from>
    <xdr:to>
      <xdr:col>12</xdr:col>
      <xdr:colOff>396876</xdr:colOff>
      <xdr:row>16</xdr:row>
      <xdr:rowOff>1058333</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0</xdr:colOff>
      <xdr:row>7</xdr:row>
      <xdr:rowOff>152399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954933" cy="12191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389466</xdr:colOff>
      <xdr:row>9</xdr:row>
      <xdr:rowOff>3174</xdr:rowOff>
    </xdr:from>
    <xdr:to>
      <xdr:col>12</xdr:col>
      <xdr:colOff>389466</xdr:colOff>
      <xdr:row>16</xdr:row>
      <xdr:rowOff>1380065</xdr:rowOff>
    </xdr:to>
    <xdr:graphicFrame macro="">
      <xdr:nvGraphicFramePr>
        <xdr:cNvPr id="2" name="Gráfico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33867</xdr:colOff>
      <xdr:row>8</xdr:row>
      <xdr:rowOff>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362267" cy="1219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389466</xdr:colOff>
      <xdr:row>9</xdr:row>
      <xdr:rowOff>3174</xdr:rowOff>
    </xdr:from>
    <xdr:to>
      <xdr:col>12</xdr:col>
      <xdr:colOff>389466</xdr:colOff>
      <xdr:row>16</xdr:row>
      <xdr:rowOff>1227665</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15</xdr:col>
      <xdr:colOff>8466</xdr:colOff>
      <xdr:row>8</xdr:row>
      <xdr:rowOff>0</xdr:rowOff>
    </xdr:to>
    <xdr:pic>
      <xdr:nvPicPr>
        <xdr:cNvPr id="4"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379199" cy="1219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zoomScale="90" zoomScaleNormal="90" zoomScaleSheetLayoutView="80" workbookViewId="0">
      <selection activeCell="A9" sqref="A9"/>
    </sheetView>
  </sheetViews>
  <sheetFormatPr baseColWidth="10" defaultColWidth="11.42578125" defaultRowHeight="15" x14ac:dyDescent="0.25"/>
  <cols>
    <col min="1" max="1" width="5.42578125" style="1" customWidth="1"/>
    <col min="2" max="2" width="26.5703125" style="1" customWidth="1"/>
    <col min="3" max="3" width="44.140625" style="1" customWidth="1"/>
    <col min="4" max="4" width="30.5703125" style="1" customWidth="1"/>
    <col min="5" max="5" width="20.140625" style="1" customWidth="1"/>
    <col min="6" max="7" width="16.28515625" style="1" customWidth="1"/>
    <col min="8" max="8" width="18.28515625" style="1" customWidth="1"/>
    <col min="9" max="9" width="3.140625" style="1" customWidth="1"/>
    <col min="10" max="16384" width="11.42578125" style="1"/>
  </cols>
  <sheetData>
    <row r="1" spans="1:11" ht="12" customHeight="1" x14ac:dyDescent="0.25"/>
    <row r="2" spans="1:11" ht="12" customHeight="1" x14ac:dyDescent="0.25"/>
    <row r="3" spans="1:11" ht="12" customHeight="1" x14ac:dyDescent="0.25"/>
    <row r="4" spans="1:11" ht="12" customHeight="1" x14ac:dyDescent="0.25"/>
    <row r="5" spans="1:11" ht="12" customHeight="1" x14ac:dyDescent="0.25"/>
    <row r="6" spans="1:11" ht="12" customHeight="1" x14ac:dyDescent="0.25"/>
    <row r="7" spans="1:11" ht="12" customHeight="1" x14ac:dyDescent="0.25"/>
    <row r="8" spans="1:11" ht="12" customHeight="1" x14ac:dyDescent="0.25"/>
    <row r="9" spans="1:11" ht="36" customHeight="1" x14ac:dyDescent="0.35">
      <c r="A9" s="7" t="s">
        <v>23</v>
      </c>
      <c r="B9" s="6" t="s">
        <v>61</v>
      </c>
      <c r="C9" s="6" t="s">
        <v>0</v>
      </c>
      <c r="D9" s="6" t="s">
        <v>6</v>
      </c>
      <c r="E9" s="6" t="s">
        <v>94</v>
      </c>
      <c r="F9" s="6" t="s">
        <v>90</v>
      </c>
      <c r="G9" s="6" t="s">
        <v>95</v>
      </c>
      <c r="H9" s="8" t="s">
        <v>193</v>
      </c>
      <c r="J9" s="90" t="s">
        <v>93</v>
      </c>
      <c r="K9" s="90"/>
    </row>
    <row r="10" spans="1:11" ht="42.6" customHeight="1" x14ac:dyDescent="0.35">
      <c r="A10" s="45">
        <v>1</v>
      </c>
      <c r="B10" s="87" t="s">
        <v>1</v>
      </c>
      <c r="C10" s="14" t="s">
        <v>119</v>
      </c>
      <c r="D10" s="15" t="s">
        <v>192</v>
      </c>
      <c r="E10" s="16">
        <v>44044</v>
      </c>
      <c r="F10" s="6" t="s">
        <v>10</v>
      </c>
      <c r="G10" s="10">
        <f>+'1'!H43</f>
        <v>96.1</v>
      </c>
      <c r="H10" s="74" t="s">
        <v>194</v>
      </c>
      <c r="J10" s="91">
        <v>44110</v>
      </c>
      <c r="K10" s="91"/>
    </row>
    <row r="11" spans="1:11" ht="21" customHeight="1" x14ac:dyDescent="0.25">
      <c r="A11" s="45">
        <f>+A10+1</f>
        <v>2</v>
      </c>
      <c r="B11" s="87"/>
      <c r="C11" s="14" t="s">
        <v>8</v>
      </c>
      <c r="D11" s="15" t="s">
        <v>7</v>
      </c>
      <c r="E11" s="16">
        <v>44044</v>
      </c>
      <c r="F11" s="11">
        <f>+'2'!C112</f>
        <v>173274</v>
      </c>
      <c r="G11" s="11">
        <f>+'2'!F112</f>
        <v>515780</v>
      </c>
      <c r="H11" s="74" t="s">
        <v>280</v>
      </c>
    </row>
    <row r="12" spans="1:11" ht="35.25" customHeight="1" x14ac:dyDescent="0.25">
      <c r="A12" s="45">
        <f t="shared" ref="A12:A32" si="0">+A11+1</f>
        <v>3</v>
      </c>
      <c r="B12" s="87" t="s">
        <v>11</v>
      </c>
      <c r="C12" s="17" t="s">
        <v>96</v>
      </c>
      <c r="D12" s="18" t="s">
        <v>97</v>
      </c>
      <c r="E12" s="19" t="s">
        <v>297</v>
      </c>
      <c r="F12" s="11">
        <f>+'3'!C66</f>
        <v>57051.7191417387</v>
      </c>
      <c r="G12" s="11">
        <f>+'3'!F67</f>
        <v>185992.26579941501</v>
      </c>
      <c r="H12" s="89" t="s">
        <v>195</v>
      </c>
      <c r="I12" s="4"/>
    </row>
    <row r="13" spans="1:11" ht="33.75" customHeight="1" x14ac:dyDescent="0.25">
      <c r="A13" s="45">
        <f t="shared" si="0"/>
        <v>4</v>
      </c>
      <c r="B13" s="87"/>
      <c r="C13" s="17" t="s">
        <v>180</v>
      </c>
      <c r="D13" s="18" t="s">
        <v>97</v>
      </c>
      <c r="E13" s="19" t="s">
        <v>297</v>
      </c>
      <c r="F13" s="11">
        <f>+'4'!C66</f>
        <v>69011.2347551977</v>
      </c>
      <c r="G13" s="11">
        <f>+'4'!F67</f>
        <v>222603.30205388501</v>
      </c>
      <c r="H13" s="89"/>
      <c r="I13" s="4"/>
    </row>
    <row r="14" spans="1:11" ht="33.75" customHeight="1" x14ac:dyDescent="0.25">
      <c r="A14" s="45">
        <f t="shared" si="0"/>
        <v>5</v>
      </c>
      <c r="B14" s="87"/>
      <c r="C14" s="17" t="s">
        <v>107</v>
      </c>
      <c r="D14" s="18" t="s">
        <v>118</v>
      </c>
      <c r="E14" s="19" t="s">
        <v>186</v>
      </c>
      <c r="F14" s="11">
        <f>+'5'!D29</f>
        <v>35750992.389429286</v>
      </c>
      <c r="G14" s="11">
        <f>+'5'!H29</f>
        <v>21494381.179293882</v>
      </c>
      <c r="H14" s="89"/>
      <c r="I14" s="4"/>
    </row>
    <row r="15" spans="1:11" ht="24" customHeight="1" x14ac:dyDescent="0.25">
      <c r="A15" s="45">
        <f t="shared" si="0"/>
        <v>6</v>
      </c>
      <c r="B15" s="87" t="s">
        <v>73</v>
      </c>
      <c r="C15" s="17" t="s">
        <v>99</v>
      </c>
      <c r="D15" s="15" t="s">
        <v>12</v>
      </c>
      <c r="E15" s="16">
        <v>44044</v>
      </c>
      <c r="F15" s="11">
        <f>+'6,7,8'!F88</f>
        <v>901298</v>
      </c>
      <c r="G15" s="6" t="s">
        <v>98</v>
      </c>
      <c r="H15" s="89" t="s">
        <v>196</v>
      </c>
    </row>
    <row r="16" spans="1:11" ht="24" customHeight="1" x14ac:dyDescent="0.25">
      <c r="A16" s="45">
        <f t="shared" si="0"/>
        <v>7</v>
      </c>
      <c r="B16" s="87"/>
      <c r="C16" s="17" t="s">
        <v>178</v>
      </c>
      <c r="D16" s="15" t="s">
        <v>12</v>
      </c>
      <c r="E16" s="16">
        <v>44044</v>
      </c>
      <c r="F16" s="11">
        <f>+SUM('6,7,8'!C81:C88)</f>
        <v>33029</v>
      </c>
      <c r="G16" s="6" t="s">
        <v>98</v>
      </c>
      <c r="H16" s="89"/>
    </row>
    <row r="17" spans="1:8" ht="24" customHeight="1" x14ac:dyDescent="0.25">
      <c r="A17" s="45">
        <f t="shared" si="0"/>
        <v>8</v>
      </c>
      <c r="B17" s="87"/>
      <c r="C17" s="17" t="s">
        <v>179</v>
      </c>
      <c r="D17" s="15" t="s">
        <v>12</v>
      </c>
      <c r="E17" s="16">
        <v>44044</v>
      </c>
      <c r="F17" s="11">
        <f>+SUM('6,7,8'!D81:D88)</f>
        <v>10355</v>
      </c>
      <c r="G17" s="6" t="s">
        <v>98</v>
      </c>
      <c r="H17" s="89"/>
    </row>
    <row r="18" spans="1:8" ht="24" customHeight="1" x14ac:dyDescent="0.25">
      <c r="A18" s="45">
        <f t="shared" si="0"/>
        <v>9</v>
      </c>
      <c r="B18" s="87" t="s">
        <v>3</v>
      </c>
      <c r="C18" s="17" t="s">
        <v>29</v>
      </c>
      <c r="D18" s="15" t="s">
        <v>101</v>
      </c>
      <c r="E18" s="16">
        <v>44013</v>
      </c>
      <c r="F18" s="10">
        <f>+'9'!F51</f>
        <v>-24.031132799380998</v>
      </c>
      <c r="G18" s="10">
        <f>+'9'!J51</f>
        <v>-17.727100165019465</v>
      </c>
      <c r="H18" s="89" t="s">
        <v>197</v>
      </c>
    </row>
    <row r="19" spans="1:8" ht="24" customHeight="1" x14ac:dyDescent="0.25">
      <c r="A19" s="45">
        <f t="shared" si="0"/>
        <v>10</v>
      </c>
      <c r="B19" s="87"/>
      <c r="C19" s="17" t="s">
        <v>100</v>
      </c>
      <c r="D19" s="15" t="s">
        <v>101</v>
      </c>
      <c r="E19" s="16">
        <v>44013</v>
      </c>
      <c r="F19" s="10">
        <f>+'10'!F51</f>
        <v>-22.864759713397547</v>
      </c>
      <c r="G19" s="10">
        <f>+'10'!J51</f>
        <v>-17.682168277531446</v>
      </c>
      <c r="H19" s="89"/>
    </row>
    <row r="20" spans="1:8" ht="24" customHeight="1" x14ac:dyDescent="0.25">
      <c r="A20" s="45">
        <f t="shared" si="0"/>
        <v>11</v>
      </c>
      <c r="B20" s="87" t="s">
        <v>4</v>
      </c>
      <c r="C20" s="17" t="s">
        <v>102</v>
      </c>
      <c r="D20" s="18" t="s">
        <v>74</v>
      </c>
      <c r="E20" s="20">
        <v>44013</v>
      </c>
      <c r="F20" s="11">
        <f>+'11'!F135/1000000</f>
        <v>1266.0313841100021</v>
      </c>
      <c r="G20" s="11">
        <f>+'11'!J135/1000000</f>
        <v>17722.116777499999</v>
      </c>
      <c r="H20" s="88" t="s">
        <v>198</v>
      </c>
    </row>
    <row r="21" spans="1:8" ht="24" customHeight="1" x14ac:dyDescent="0.25">
      <c r="A21" s="45">
        <f t="shared" si="0"/>
        <v>12</v>
      </c>
      <c r="B21" s="87"/>
      <c r="C21" s="17" t="s">
        <v>103</v>
      </c>
      <c r="D21" s="18" t="s">
        <v>75</v>
      </c>
      <c r="E21" s="20">
        <v>44013</v>
      </c>
      <c r="F21" s="11">
        <f>+'12'!F135/1000000</f>
        <v>12124.230608979957</v>
      </c>
      <c r="G21" s="11">
        <f>+'12'!J135/1000000</f>
        <v>24404.638137559967</v>
      </c>
      <c r="H21" s="88"/>
    </row>
    <row r="22" spans="1:8" ht="24" customHeight="1" x14ac:dyDescent="0.25">
      <c r="A22" s="45">
        <f t="shared" si="0"/>
        <v>13</v>
      </c>
      <c r="B22" s="21" t="s">
        <v>62</v>
      </c>
      <c r="C22" s="17" t="s">
        <v>120</v>
      </c>
      <c r="D22" s="15" t="s">
        <v>101</v>
      </c>
      <c r="E22" s="16">
        <v>44075</v>
      </c>
      <c r="F22" s="12">
        <f>+'13'!F137</f>
        <v>1.1885206300125617</v>
      </c>
      <c r="G22" s="12">
        <f>+'13'!J137</f>
        <v>1.4354527938343011</v>
      </c>
      <c r="H22" s="9" t="s">
        <v>284</v>
      </c>
    </row>
    <row r="23" spans="1:8" ht="24" customHeight="1" x14ac:dyDescent="0.25">
      <c r="A23" s="45">
        <f t="shared" si="0"/>
        <v>14</v>
      </c>
      <c r="B23" s="87" t="s">
        <v>63</v>
      </c>
      <c r="C23" s="17" t="s">
        <v>104</v>
      </c>
      <c r="D23" s="15" t="s">
        <v>9</v>
      </c>
      <c r="E23" s="22" t="s">
        <v>300</v>
      </c>
      <c r="F23" s="10">
        <f>+'14'!C134</f>
        <v>24.07630516726184</v>
      </c>
      <c r="G23" s="10">
        <f>+'14'!E134</f>
        <v>18.900355710543</v>
      </c>
      <c r="H23" s="89" t="s">
        <v>199</v>
      </c>
    </row>
    <row r="24" spans="1:8" ht="24" customHeight="1" x14ac:dyDescent="0.25">
      <c r="A24" s="45">
        <f t="shared" si="0"/>
        <v>15</v>
      </c>
      <c r="B24" s="87"/>
      <c r="C24" s="14" t="s">
        <v>188</v>
      </c>
      <c r="D24" s="15" t="s">
        <v>86</v>
      </c>
      <c r="E24" s="22" t="s">
        <v>300</v>
      </c>
      <c r="F24" s="11">
        <f>+'15'!D134</f>
        <v>-880192.66666666977</v>
      </c>
      <c r="G24" s="11">
        <f>+'15'!F134</f>
        <v>-3616263.6666665971</v>
      </c>
      <c r="H24" s="89"/>
    </row>
    <row r="25" spans="1:8" ht="24" customHeight="1" x14ac:dyDescent="0.25">
      <c r="A25" s="45">
        <f t="shared" si="0"/>
        <v>16</v>
      </c>
      <c r="B25" s="87"/>
      <c r="C25" s="14" t="s">
        <v>110</v>
      </c>
      <c r="D25" s="15" t="s">
        <v>9</v>
      </c>
      <c r="E25" s="22" t="s">
        <v>300</v>
      </c>
      <c r="F25" s="10">
        <f>+'16'!C134</f>
        <v>48.003329051181339</v>
      </c>
      <c r="G25" s="10">
        <f>+'16'!E134</f>
        <v>46.832730080724872</v>
      </c>
      <c r="H25" s="89"/>
    </row>
    <row r="26" spans="1:8" ht="24" customHeight="1" x14ac:dyDescent="0.25">
      <c r="A26" s="45">
        <f t="shared" si="0"/>
        <v>17</v>
      </c>
      <c r="B26" s="87"/>
      <c r="C26" s="14" t="s">
        <v>128</v>
      </c>
      <c r="D26" s="15" t="s">
        <v>9</v>
      </c>
      <c r="E26" s="22" t="s">
        <v>299</v>
      </c>
      <c r="F26" s="10">
        <f>+'17'!C133</f>
        <v>39.806756305831364</v>
      </c>
      <c r="G26" s="10">
        <f>+'17'!E133</f>
        <v>46.990259726634761</v>
      </c>
      <c r="H26" s="89"/>
    </row>
    <row r="27" spans="1:8" s="2" customFormat="1" ht="24" customHeight="1" x14ac:dyDescent="0.25">
      <c r="A27" s="45">
        <f t="shared" si="0"/>
        <v>18</v>
      </c>
      <c r="B27" s="87" t="s">
        <v>5</v>
      </c>
      <c r="C27" s="17" t="s">
        <v>105</v>
      </c>
      <c r="D27" s="18" t="s">
        <v>145</v>
      </c>
      <c r="E27" s="20">
        <v>44013</v>
      </c>
      <c r="F27" s="13">
        <f>+'18'!C135</f>
        <v>313321</v>
      </c>
      <c r="G27" s="13">
        <f>+'18'!E135</f>
        <v>1351048</v>
      </c>
      <c r="H27" s="86" t="s">
        <v>200</v>
      </c>
    </row>
    <row r="28" spans="1:8" ht="34.5" customHeight="1" x14ac:dyDescent="0.25">
      <c r="A28" s="45">
        <f t="shared" si="0"/>
        <v>19</v>
      </c>
      <c r="B28" s="87"/>
      <c r="C28" s="17" t="s">
        <v>106</v>
      </c>
      <c r="D28" s="18" t="s">
        <v>145</v>
      </c>
      <c r="E28" s="20">
        <v>44013</v>
      </c>
      <c r="F28" s="13">
        <f>+'19'!C135</f>
        <v>249318</v>
      </c>
      <c r="G28" s="13">
        <f>+'19'!E135</f>
        <v>1041765</v>
      </c>
      <c r="H28" s="86"/>
    </row>
    <row r="29" spans="1:8" ht="24" customHeight="1" x14ac:dyDescent="0.25">
      <c r="A29" s="45">
        <f t="shared" si="0"/>
        <v>20</v>
      </c>
      <c r="B29" s="87"/>
      <c r="C29" s="17" t="s">
        <v>139</v>
      </c>
      <c r="D29" s="18" t="s">
        <v>146</v>
      </c>
      <c r="E29" s="20">
        <v>44013</v>
      </c>
      <c r="F29" s="13">
        <f>+'20'!C135</f>
        <v>3695</v>
      </c>
      <c r="G29" s="13">
        <f>+'20'!E135</f>
        <v>12099</v>
      </c>
      <c r="H29" s="86"/>
    </row>
    <row r="30" spans="1:8" ht="24" customHeight="1" x14ac:dyDescent="0.25">
      <c r="A30" s="45">
        <f t="shared" si="0"/>
        <v>21</v>
      </c>
      <c r="B30" s="87" t="s">
        <v>2</v>
      </c>
      <c r="C30" s="17" t="s">
        <v>65</v>
      </c>
      <c r="D30" s="15" t="s">
        <v>13</v>
      </c>
      <c r="E30" s="20">
        <v>43952</v>
      </c>
      <c r="F30" s="75">
        <f>+'21'!C97</f>
        <v>5.52</v>
      </c>
      <c r="G30" s="75">
        <f>+'21'!D97</f>
        <v>7.9291375201505501</v>
      </c>
      <c r="H30" s="68" t="s">
        <v>283</v>
      </c>
    </row>
    <row r="31" spans="1:8" ht="54" customHeight="1" x14ac:dyDescent="0.25">
      <c r="A31" s="45">
        <f t="shared" si="0"/>
        <v>22</v>
      </c>
      <c r="B31" s="87"/>
      <c r="C31" s="17" t="s">
        <v>108</v>
      </c>
      <c r="D31" s="76" t="s">
        <v>109</v>
      </c>
      <c r="E31" s="83">
        <v>2019</v>
      </c>
      <c r="F31" s="7">
        <f>+'22'!C22</f>
        <v>7.57</v>
      </c>
      <c r="G31" s="7" t="s">
        <v>98</v>
      </c>
      <c r="H31" s="68" t="s">
        <v>282</v>
      </c>
    </row>
    <row r="32" spans="1:8" ht="33" customHeight="1" x14ac:dyDescent="0.25">
      <c r="A32" s="45">
        <f t="shared" si="0"/>
        <v>23</v>
      </c>
      <c r="B32" s="87"/>
      <c r="C32" s="17" t="s">
        <v>111</v>
      </c>
      <c r="D32" s="76" t="s">
        <v>176</v>
      </c>
      <c r="E32" s="16" t="s">
        <v>297</v>
      </c>
      <c r="F32" s="13">
        <f>+'23'!E66</f>
        <v>220.7</v>
      </c>
      <c r="G32" s="13">
        <f>+'23'!C66</f>
        <v>3588.8392624599437</v>
      </c>
      <c r="H32" s="68" t="s">
        <v>281</v>
      </c>
    </row>
    <row r="33" spans="2:2" ht="18" customHeight="1" x14ac:dyDescent="0.25"/>
    <row r="34" spans="2:2" ht="18" customHeight="1" x14ac:dyDescent="0.25">
      <c r="B34" s="1" t="s">
        <v>182</v>
      </c>
    </row>
    <row r="35" spans="2:2" ht="18" customHeight="1" x14ac:dyDescent="0.25">
      <c r="B35" s="5" t="s">
        <v>298</v>
      </c>
    </row>
    <row r="36" spans="2:2" ht="18" customHeight="1" x14ac:dyDescent="0.25"/>
    <row r="37" spans="2:2" ht="18" customHeight="1" x14ac:dyDescent="0.25"/>
    <row r="38" spans="2:2" ht="18" customHeight="1" x14ac:dyDescent="0.25"/>
    <row r="39" spans="2:2" ht="18" customHeight="1" x14ac:dyDescent="0.25"/>
    <row r="40" spans="2:2" ht="18" customHeight="1" x14ac:dyDescent="0.25"/>
    <row r="41" spans="2:2" ht="18" customHeight="1" x14ac:dyDescent="0.25"/>
    <row r="42" spans="2:2" ht="18" customHeight="1" x14ac:dyDescent="0.25"/>
    <row r="43" spans="2:2" ht="18" customHeight="1" x14ac:dyDescent="0.25"/>
    <row r="44" spans="2:2" ht="18" customHeight="1" x14ac:dyDescent="0.25"/>
    <row r="45" spans="2:2" ht="18" customHeight="1" x14ac:dyDescent="0.25"/>
  </sheetData>
  <mergeCells count="16">
    <mergeCell ref="J9:K9"/>
    <mergeCell ref="J10:K10"/>
    <mergeCell ref="B10:B11"/>
    <mergeCell ref="B15:B17"/>
    <mergeCell ref="B18:B19"/>
    <mergeCell ref="B12:B14"/>
    <mergeCell ref="H12:H14"/>
    <mergeCell ref="H15:H17"/>
    <mergeCell ref="H18:H19"/>
    <mergeCell ref="H27:H29"/>
    <mergeCell ref="B30:B32"/>
    <mergeCell ref="B20:B21"/>
    <mergeCell ref="B23:B26"/>
    <mergeCell ref="B27:B29"/>
    <mergeCell ref="H20:H21"/>
    <mergeCell ref="H23:H26"/>
  </mergeCells>
  <hyperlinks>
    <hyperlink ref="C10" location="'1'!A1" display="Indice de precios de los alimentos FAO"/>
    <hyperlink ref="C11" location="'2'!A1" display="Total abastecimiento de Bogotá"/>
    <hyperlink ref="C12" location="'3'!A1" display="PIB a precios constantes base 2015 (desestacionalizadas)"/>
    <hyperlink ref="C13" location="'4'!A1" display="PIB a precios corrientes (desestacionalizadas)"/>
    <hyperlink ref="C14" location="'5'!A1" display="PIB per cápita"/>
    <hyperlink ref="C15" location="'6,7,8'!A1" display="Total Empresas Activas"/>
    <hyperlink ref="C16" location="'6,7,8'!A1" display="Empresas Creadas año corrido"/>
    <hyperlink ref="C17" location="'6,7,8'!A1" display="Empresas Liquidadas año corrido"/>
    <hyperlink ref="C18" location="'9'!A1" display="Producción real"/>
    <hyperlink ref="C19" location="'10'!A1" display="Ventas reales"/>
    <hyperlink ref="C20" location="'11'!A1" display="Valor de las exportaciones año corrido"/>
    <hyperlink ref="C21" location="'12'!A1" display="Valor de las importaciones año corrido"/>
    <hyperlink ref="C22" location="'13'!A1" display="Indice de precios al consumidor IPC acumuluado"/>
    <hyperlink ref="C23" location="'14'!A1" display="Tasa de Desocupación "/>
    <hyperlink ref="C24" location="'15'!A1" display="Nuevos empleos"/>
    <hyperlink ref="C25" location="'16'!A1" display="Tasa de ocupación"/>
    <hyperlink ref="C26" location="'17'!A1" display="Tasa de Informalidad DANE *"/>
    <hyperlink ref="C27" location="'18'!A1" display="Área total aprobada para edificaciones "/>
    <hyperlink ref="C28" location="'19'!A1" display="Área total aprobada para vivienda"/>
    <hyperlink ref="C29" location="'20'!A1" display="Unidades de vivienda aprobadas  "/>
    <hyperlink ref="C30" location="'21'!A1" display="Tasa de ocupación hotelera "/>
    <hyperlink ref="C31" location="'22'!A1" display="Indice de competitividad "/>
    <hyperlink ref="C32" location="'23'!A1" display="Inversión Extranjera Directa"/>
  </hyperlinks>
  <printOptions horizontalCentered="1" verticalCentered="1"/>
  <pageMargins left="0.70866141732283472" right="0.70866141732283472" top="0.74803149606299213" bottom="0.74803149606299213" header="0.31496062992125984" footer="0.31496062992125984"/>
  <pageSetup scale="58" orientation="landscape" r:id="rId1"/>
  <ignoredErrors>
    <ignoredError sqref="E14" numberStoredAsText="1"/>
    <ignoredError sqref="F16:F17"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zoomScale="90" zoomScaleNormal="90" workbookViewId="0">
      <selection activeCell="A9" sqref="A9"/>
    </sheetView>
  </sheetViews>
  <sheetFormatPr baseColWidth="10" defaultColWidth="11.5703125" defaultRowHeight="15" x14ac:dyDescent="0.25"/>
  <cols>
    <col min="1" max="1" width="7.85546875" style="1" customWidth="1"/>
    <col min="2" max="2" width="7.7109375" style="1" customWidth="1"/>
    <col min="3" max="3" width="16.85546875" style="1" bestFit="1" customWidth="1"/>
    <col min="4" max="4" width="10.7109375" style="39" customWidth="1"/>
    <col min="5" max="5" width="10.140625" style="39" customWidth="1"/>
    <col min="6" max="6" width="15.42578125" style="1" customWidth="1"/>
    <col min="7" max="7" width="14.7109375" style="1" customWidth="1"/>
    <col min="8" max="8" width="9.85546875" style="39" customWidth="1"/>
    <col min="9" max="9" width="9.5703125" style="39" customWidth="1"/>
    <col min="10" max="10" width="15.7109375" style="1" customWidth="1"/>
    <col min="11" max="15" width="11.7109375" style="1" customWidth="1"/>
    <col min="16"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85</v>
      </c>
      <c r="N9" s="90" t="s">
        <v>93</v>
      </c>
      <c r="O9" s="90"/>
    </row>
    <row r="10" spans="1:15" ht="21" x14ac:dyDescent="0.35">
      <c r="A10" s="95" t="s">
        <v>235</v>
      </c>
      <c r="B10" s="95"/>
      <c r="C10" s="95"/>
      <c r="D10" s="95"/>
      <c r="E10" s="95"/>
      <c r="F10" s="95"/>
      <c r="N10" s="91">
        <v>44110</v>
      </c>
      <c r="O10" s="91"/>
    </row>
    <row r="11" spans="1:15" x14ac:dyDescent="0.25">
      <c r="A11" s="95"/>
      <c r="B11" s="95"/>
      <c r="C11" s="95"/>
      <c r="D11" s="95"/>
      <c r="E11" s="95"/>
      <c r="F11" s="95"/>
    </row>
    <row r="12" spans="1:15" x14ac:dyDescent="0.25">
      <c r="A12" s="100" t="s">
        <v>37</v>
      </c>
      <c r="B12" s="100"/>
      <c r="C12" s="100"/>
      <c r="D12" s="100"/>
      <c r="E12" s="100"/>
      <c r="F12" s="100"/>
    </row>
    <row r="13" spans="1:15" x14ac:dyDescent="0.25">
      <c r="A13" s="100" t="s">
        <v>39</v>
      </c>
      <c r="B13" s="100"/>
      <c r="C13" s="100"/>
      <c r="D13" s="100"/>
      <c r="E13" s="100"/>
      <c r="F13" s="100"/>
    </row>
    <row r="14" spans="1:15" x14ac:dyDescent="0.25">
      <c r="A14" s="100" t="s">
        <v>30</v>
      </c>
      <c r="B14" s="100"/>
      <c r="C14" s="100"/>
      <c r="D14" s="100"/>
      <c r="E14" s="100"/>
      <c r="F14" s="100"/>
    </row>
    <row r="15" spans="1:15" x14ac:dyDescent="0.25">
      <c r="A15" s="100" t="s">
        <v>201</v>
      </c>
      <c r="B15" s="100"/>
      <c r="C15" s="100"/>
      <c r="D15" s="100"/>
      <c r="E15" s="100"/>
      <c r="F15" s="100"/>
    </row>
    <row r="16" spans="1:15" ht="14.45" customHeight="1" x14ac:dyDescent="0.25">
      <c r="A16" s="107" t="s">
        <v>47</v>
      </c>
      <c r="B16" s="107"/>
      <c r="C16" s="107"/>
      <c r="D16" s="107"/>
      <c r="E16" s="107"/>
      <c r="F16" s="107"/>
    </row>
    <row r="17" spans="1:13" ht="84" customHeight="1" x14ac:dyDescent="0.25">
      <c r="A17" s="99" t="s">
        <v>240</v>
      </c>
      <c r="B17" s="99"/>
      <c r="C17" s="99"/>
      <c r="D17" s="99"/>
      <c r="E17" s="99"/>
      <c r="F17" s="99"/>
      <c r="H17" s="51"/>
      <c r="I17" s="51"/>
      <c r="J17" s="40"/>
      <c r="K17" s="40"/>
      <c r="L17" s="40"/>
      <c r="M17" s="40"/>
    </row>
    <row r="18" spans="1:13" x14ac:dyDescent="0.25">
      <c r="H18" s="51"/>
      <c r="I18" s="51"/>
      <c r="J18" s="40"/>
      <c r="K18" s="40"/>
      <c r="L18" s="40"/>
      <c r="M18" s="40"/>
    </row>
    <row r="19" spans="1:13" x14ac:dyDescent="0.25">
      <c r="H19" s="51"/>
      <c r="I19" s="51"/>
      <c r="J19" s="40"/>
      <c r="K19" s="40"/>
      <c r="L19" s="40"/>
      <c r="M19" s="40"/>
    </row>
    <row r="20" spans="1:13" ht="45.75" customHeight="1" x14ac:dyDescent="0.25">
      <c r="A20" s="23" t="s">
        <v>17</v>
      </c>
      <c r="B20" s="23" t="s">
        <v>18</v>
      </c>
      <c r="C20" s="23" t="s">
        <v>236</v>
      </c>
      <c r="D20" s="52" t="s">
        <v>15</v>
      </c>
      <c r="E20" s="52" t="s">
        <v>14</v>
      </c>
      <c r="F20" s="23" t="s">
        <v>238</v>
      </c>
      <c r="G20" s="23" t="s">
        <v>237</v>
      </c>
      <c r="H20" s="52" t="s">
        <v>15</v>
      </c>
      <c r="I20" s="52" t="s">
        <v>14</v>
      </c>
      <c r="J20" s="23" t="s">
        <v>239</v>
      </c>
      <c r="K20" s="40"/>
      <c r="L20" s="40"/>
      <c r="M20" s="40"/>
    </row>
    <row r="21" spans="1:13" ht="15" customHeight="1" x14ac:dyDescent="0.25">
      <c r="A21" s="1">
        <v>2011</v>
      </c>
      <c r="B21" s="1" t="s">
        <v>222</v>
      </c>
      <c r="C21" s="29">
        <v>227822484.11000022</v>
      </c>
      <c r="F21" s="29">
        <f>+SUM($C$21:C21)</f>
        <v>227822484.11000022</v>
      </c>
      <c r="G21" s="29">
        <v>3782047613.8999996</v>
      </c>
      <c r="H21" s="51"/>
      <c r="I21" s="51"/>
      <c r="J21" s="50">
        <f>+SUM($G$21:G21)</f>
        <v>3782047613.8999996</v>
      </c>
      <c r="K21" s="40"/>
      <c r="L21" s="40"/>
      <c r="M21" s="40"/>
    </row>
    <row r="22" spans="1:13" ht="15" customHeight="1" x14ac:dyDescent="0.25">
      <c r="B22" s="1" t="s">
        <v>223</v>
      </c>
      <c r="C22" s="29">
        <v>249224392.67999974</v>
      </c>
      <c r="D22" s="39">
        <f t="shared" ref="D22:D84" si="0">+C22/C21*100-100</f>
        <v>9.3941160608476082</v>
      </c>
      <c r="F22" s="29">
        <f>+SUM($C$21:C22)</f>
        <v>477046876.78999996</v>
      </c>
      <c r="G22" s="29">
        <v>3947644928.8799992</v>
      </c>
      <c r="H22" s="51">
        <f t="shared" ref="H22:H85" si="1">+G22/G21*100-100</f>
        <v>4.3785095240838956</v>
      </c>
      <c r="I22" s="51"/>
      <c r="J22" s="50">
        <f>+SUM($G$21:G22)</f>
        <v>7729692542.7799988</v>
      </c>
      <c r="K22" s="40"/>
      <c r="L22" s="40"/>
      <c r="M22" s="40"/>
    </row>
    <row r="23" spans="1:13" ht="15" customHeight="1" x14ac:dyDescent="0.25">
      <c r="B23" s="1" t="s">
        <v>224</v>
      </c>
      <c r="C23" s="29">
        <v>386718039.84000021</v>
      </c>
      <c r="D23" s="39">
        <f t="shared" si="0"/>
        <v>55.168615592351017</v>
      </c>
      <c r="F23" s="29">
        <f>+SUM($C$21:C23)</f>
        <v>863764916.63000011</v>
      </c>
      <c r="G23" s="29">
        <v>4899397400.1300001</v>
      </c>
      <c r="H23" s="51">
        <f t="shared" si="1"/>
        <v>24.109373775924325</v>
      </c>
      <c r="I23" s="51"/>
      <c r="J23" s="50">
        <f>+SUM($G$21:G23)</f>
        <v>12629089942.91</v>
      </c>
      <c r="K23" s="40"/>
      <c r="L23" s="40"/>
      <c r="M23" s="40"/>
    </row>
    <row r="24" spans="1:13" ht="15" customHeight="1" x14ac:dyDescent="0.25">
      <c r="B24" s="1" t="s">
        <v>225</v>
      </c>
      <c r="C24" s="29">
        <v>340135635.31</v>
      </c>
      <c r="D24" s="39">
        <f t="shared" si="0"/>
        <v>-12.045573190553284</v>
      </c>
      <c r="F24" s="29">
        <f>+SUM($C$21:C24)</f>
        <v>1203900551.9400001</v>
      </c>
      <c r="G24" s="29">
        <v>4697319009.079999</v>
      </c>
      <c r="H24" s="51">
        <f t="shared" si="1"/>
        <v>-4.1245560330468152</v>
      </c>
      <c r="I24" s="51"/>
      <c r="J24" s="50">
        <f>+SUM($G$21:G24)</f>
        <v>17326408951.989998</v>
      </c>
      <c r="K24" s="40"/>
      <c r="L24" s="40"/>
      <c r="M24" s="40"/>
    </row>
    <row r="25" spans="1:13" ht="15" customHeight="1" x14ac:dyDescent="0.25">
      <c r="B25" s="1" t="s">
        <v>226</v>
      </c>
      <c r="C25" s="29">
        <v>265333808</v>
      </c>
      <c r="D25" s="39">
        <f t="shared" si="0"/>
        <v>-21.991764327141297</v>
      </c>
      <c r="F25" s="29">
        <f>+SUM($C$21:C25)</f>
        <v>1469234359.9400001</v>
      </c>
      <c r="G25" s="29">
        <v>4703920408</v>
      </c>
      <c r="H25" s="51">
        <f t="shared" si="1"/>
        <v>0.14053546091376745</v>
      </c>
      <c r="I25" s="51"/>
      <c r="J25" s="50">
        <f>+SUM($G$21:G25)</f>
        <v>22030329359.989998</v>
      </c>
      <c r="K25" s="40"/>
      <c r="L25" s="40"/>
      <c r="M25" s="40"/>
    </row>
    <row r="26" spans="1:13" ht="15" customHeight="1" x14ac:dyDescent="0.25">
      <c r="B26" s="1" t="s">
        <v>227</v>
      </c>
      <c r="C26" s="29">
        <v>297649431.98999977</v>
      </c>
      <c r="D26" s="39">
        <f t="shared" si="0"/>
        <v>12.179233484637493</v>
      </c>
      <c r="F26" s="29">
        <f>+SUM($C$21:C26)</f>
        <v>1766883791.9299998</v>
      </c>
      <c r="G26" s="29">
        <v>4709093356.5099993</v>
      </c>
      <c r="H26" s="51">
        <f t="shared" si="1"/>
        <v>0.10997100421175787</v>
      </c>
      <c r="I26" s="51"/>
      <c r="J26" s="50">
        <f>+SUM($G$21:G26)</f>
        <v>26739422716.499996</v>
      </c>
      <c r="K26" s="40"/>
      <c r="L26" s="40"/>
      <c r="M26" s="40"/>
    </row>
    <row r="27" spans="1:13" ht="15" customHeight="1" x14ac:dyDescent="0.25">
      <c r="B27" s="1" t="s">
        <v>228</v>
      </c>
      <c r="C27" s="29">
        <v>285167977.37000012</v>
      </c>
      <c r="D27" s="39">
        <f t="shared" si="0"/>
        <v>-4.1933406479401611</v>
      </c>
      <c r="F27" s="29">
        <f>+SUM($C$21:C27)</f>
        <v>2052051769.3</v>
      </c>
      <c r="G27" s="29">
        <v>4890392906.7000008</v>
      </c>
      <c r="H27" s="51">
        <f t="shared" si="1"/>
        <v>3.8499884471257673</v>
      </c>
      <c r="I27" s="51"/>
      <c r="J27" s="50">
        <f>+SUM($G$21:G27)</f>
        <v>31629815623.199997</v>
      </c>
      <c r="K27" s="40"/>
      <c r="L27" s="40"/>
      <c r="M27" s="40"/>
    </row>
    <row r="28" spans="1:13" ht="15" customHeight="1" x14ac:dyDescent="0.25">
      <c r="B28" s="1" t="s">
        <v>229</v>
      </c>
      <c r="C28" s="29">
        <v>321342576.74999988</v>
      </c>
      <c r="D28" s="39">
        <f t="shared" si="0"/>
        <v>12.685365206018176</v>
      </c>
      <c r="F28" s="29">
        <f>+SUM($C$21:C28)</f>
        <v>2373394346.0499997</v>
      </c>
      <c r="G28" s="29">
        <v>4965178764.2300005</v>
      </c>
      <c r="H28" s="51">
        <f t="shared" si="1"/>
        <v>1.5292402667184604</v>
      </c>
      <c r="I28" s="51"/>
      <c r="J28" s="50">
        <f>+SUM($G$21:G28)</f>
        <v>36594994387.43</v>
      </c>
      <c r="K28" s="40"/>
      <c r="L28" s="40"/>
      <c r="M28" s="40"/>
    </row>
    <row r="29" spans="1:13" ht="15" customHeight="1" x14ac:dyDescent="0.25">
      <c r="B29" s="1" t="s">
        <v>230</v>
      </c>
      <c r="C29" s="29">
        <v>257457007.55999982</v>
      </c>
      <c r="D29" s="39">
        <f t="shared" si="0"/>
        <v>-19.880829311859955</v>
      </c>
      <c r="F29" s="29">
        <f>+SUM($C$21:C29)</f>
        <v>2630851353.6099997</v>
      </c>
      <c r="G29" s="29">
        <v>4544204588.0499992</v>
      </c>
      <c r="H29" s="51">
        <f t="shared" si="1"/>
        <v>-8.4785301027381195</v>
      </c>
      <c r="I29" s="51"/>
      <c r="J29" s="50">
        <f>+SUM($G$21:G29)</f>
        <v>41139198975.479996</v>
      </c>
      <c r="K29" s="40"/>
      <c r="L29" s="40"/>
      <c r="M29" s="40"/>
    </row>
    <row r="30" spans="1:13" ht="15" customHeight="1" x14ac:dyDescent="0.25">
      <c r="B30" s="1" t="s">
        <v>231</v>
      </c>
      <c r="C30" s="29">
        <v>264351802.93000033</v>
      </c>
      <c r="D30" s="39">
        <f t="shared" si="0"/>
        <v>2.6780375625991439</v>
      </c>
      <c r="F30" s="29">
        <f>+SUM($C$21:C30)</f>
        <v>2895203156.54</v>
      </c>
      <c r="G30" s="29">
        <v>4713453271.0600004</v>
      </c>
      <c r="H30" s="51">
        <f t="shared" si="1"/>
        <v>3.7244952275053578</v>
      </c>
      <c r="I30" s="51"/>
      <c r="J30" s="50">
        <f>+SUM($G$21:G30)</f>
        <v>45852652246.539993</v>
      </c>
      <c r="K30" s="40"/>
      <c r="L30" s="40"/>
      <c r="M30" s="40"/>
    </row>
    <row r="31" spans="1:13" ht="15" customHeight="1" x14ac:dyDescent="0.25">
      <c r="B31" s="1" t="s">
        <v>232</v>
      </c>
      <c r="C31" s="29">
        <v>343749637.32000059</v>
      </c>
      <c r="D31" s="39">
        <f t="shared" si="0"/>
        <v>30.034913138468198</v>
      </c>
      <c r="F31" s="29">
        <f>+SUM($C$21:C31)</f>
        <v>3238952793.8600006</v>
      </c>
      <c r="G31" s="29">
        <v>5154809626.3199997</v>
      </c>
      <c r="H31" s="51">
        <f t="shared" si="1"/>
        <v>9.3637579472755306</v>
      </c>
      <c r="I31" s="51"/>
      <c r="J31" s="50">
        <f>+SUM($G$21:G31)</f>
        <v>51007461872.859993</v>
      </c>
    </row>
    <row r="32" spans="1:13" ht="15" customHeight="1" x14ac:dyDescent="0.25">
      <c r="B32" s="1" t="s">
        <v>233</v>
      </c>
      <c r="C32" s="29">
        <v>503358620.88999981</v>
      </c>
      <c r="D32" s="39">
        <f t="shared" si="0"/>
        <v>46.431753299980159</v>
      </c>
      <c r="F32" s="29">
        <f>+SUM($C$21:C32)</f>
        <v>3742311414.7500005</v>
      </c>
      <c r="G32" s="29">
        <v>5501382314.1399975</v>
      </c>
      <c r="H32" s="51">
        <f t="shared" si="1"/>
        <v>6.723287821347057</v>
      </c>
      <c r="I32" s="51"/>
      <c r="J32" s="50">
        <f>+SUM($G$21:G32)</f>
        <v>56508844186.999992</v>
      </c>
    </row>
    <row r="33" spans="1:10" ht="15" customHeight="1" x14ac:dyDescent="0.25">
      <c r="A33" s="1">
        <v>2012</v>
      </c>
      <c r="B33" s="1" t="s">
        <v>222</v>
      </c>
      <c r="C33" s="29">
        <v>256658372.28000066</v>
      </c>
      <c r="D33" s="39">
        <f t="shared" si="0"/>
        <v>-49.010832112858793</v>
      </c>
      <c r="E33" s="39">
        <f t="shared" ref="E33:E81" si="2">+C33/C21*100-100</f>
        <v>12.657173975891482</v>
      </c>
      <c r="F33" s="29">
        <f>+SUM($C$33:C33)</f>
        <v>256658372.28000066</v>
      </c>
      <c r="G33" s="29">
        <v>4785773059.5500002</v>
      </c>
      <c r="H33" s="51">
        <f t="shared" si="1"/>
        <v>-13.007808105804486</v>
      </c>
      <c r="I33" s="51">
        <f t="shared" ref="I33:I44" si="3">+G33/G21*100-100</f>
        <v>26.539207014767641</v>
      </c>
      <c r="J33" s="50">
        <f>+SUM($G$33:G33)</f>
        <v>4785773059.5500002</v>
      </c>
    </row>
    <row r="34" spans="1:10" ht="15" customHeight="1" x14ac:dyDescent="0.25">
      <c r="B34" s="1" t="s">
        <v>223</v>
      </c>
      <c r="C34" s="29">
        <v>275850271.94000041</v>
      </c>
      <c r="D34" s="39">
        <f t="shared" si="0"/>
        <v>7.4776051486301895</v>
      </c>
      <c r="E34" s="39">
        <f t="shared" si="2"/>
        <v>10.683496496343324</v>
      </c>
      <c r="F34" s="29">
        <f>+SUM($C$33:C34)</f>
        <v>532508644.2200011</v>
      </c>
      <c r="G34" s="29">
        <v>4999318207.170001</v>
      </c>
      <c r="H34" s="51">
        <f t="shared" si="1"/>
        <v>4.4620826136724503</v>
      </c>
      <c r="I34" s="51">
        <f t="shared" si="3"/>
        <v>26.64052358397835</v>
      </c>
      <c r="J34" s="50">
        <f>+SUM($G$33:G34)</f>
        <v>9785091266.7200012</v>
      </c>
    </row>
    <row r="35" spans="1:10" ht="15" customHeight="1" x14ac:dyDescent="0.25">
      <c r="B35" s="1" t="s">
        <v>224</v>
      </c>
      <c r="C35" s="29">
        <v>322712631.22999978</v>
      </c>
      <c r="D35" s="39">
        <f t="shared" si="0"/>
        <v>16.988331735338051</v>
      </c>
      <c r="E35" s="39">
        <f t="shared" si="2"/>
        <v>-16.550923933231005</v>
      </c>
      <c r="F35" s="29">
        <f>+SUM($C$33:C35)</f>
        <v>855221275.45000088</v>
      </c>
      <c r="G35" s="29">
        <v>5712354798.7399998</v>
      </c>
      <c r="H35" s="51">
        <f t="shared" si="1"/>
        <v>14.262676669537953</v>
      </c>
      <c r="I35" s="51">
        <f t="shared" si="3"/>
        <v>16.59300791947247</v>
      </c>
      <c r="J35" s="50">
        <f>+SUM($G$33:G35)</f>
        <v>15497446065.460001</v>
      </c>
    </row>
    <row r="36" spans="1:10" ht="15" customHeight="1" x14ac:dyDescent="0.25">
      <c r="B36" s="1" t="s">
        <v>225</v>
      </c>
      <c r="C36" s="29">
        <v>230511260.09999955</v>
      </c>
      <c r="D36" s="39">
        <f t="shared" si="0"/>
        <v>-28.570735139365397</v>
      </c>
      <c r="E36" s="39">
        <f t="shared" si="2"/>
        <v>-32.229606024693254</v>
      </c>
      <c r="F36" s="29">
        <f>+SUM($C$33:C36)</f>
        <v>1085732535.5500004</v>
      </c>
      <c r="G36" s="29">
        <v>5010929478.2000008</v>
      </c>
      <c r="H36" s="51">
        <f t="shared" si="1"/>
        <v>-12.279092340250216</v>
      </c>
      <c r="I36" s="51">
        <f t="shared" si="3"/>
        <v>6.6763715326505917</v>
      </c>
      <c r="J36" s="50">
        <f>+SUM($G$33:G36)</f>
        <v>20508375543.660004</v>
      </c>
    </row>
    <row r="37" spans="1:10" ht="15" customHeight="1" x14ac:dyDescent="0.25">
      <c r="B37" s="1" t="s">
        <v>226</v>
      </c>
      <c r="C37" s="29">
        <v>306669120.5199998</v>
      </c>
      <c r="D37" s="39">
        <f t="shared" si="0"/>
        <v>33.038672552031386</v>
      </c>
      <c r="E37" s="39">
        <f t="shared" si="2"/>
        <v>15.578607502591524</v>
      </c>
      <c r="F37" s="29">
        <f>+SUM($C$33:C37)</f>
        <v>1392401656.0700002</v>
      </c>
      <c r="G37" s="29">
        <v>5403375267.9199991</v>
      </c>
      <c r="H37" s="51">
        <f t="shared" si="1"/>
        <v>7.8317963050034791</v>
      </c>
      <c r="I37" s="51">
        <f t="shared" si="3"/>
        <v>14.869615113606713</v>
      </c>
      <c r="J37" s="50">
        <f>+SUM($G$33:G37)</f>
        <v>25911750811.580002</v>
      </c>
    </row>
    <row r="38" spans="1:10" ht="15" customHeight="1" x14ac:dyDescent="0.25">
      <c r="B38" s="1" t="s">
        <v>227</v>
      </c>
      <c r="C38" s="29">
        <v>253809307.3699995</v>
      </c>
      <c r="D38" s="39">
        <f t="shared" si="0"/>
        <v>-17.236757669102516</v>
      </c>
      <c r="E38" s="39">
        <f t="shared" si="2"/>
        <v>-14.728778189461892</v>
      </c>
      <c r="F38" s="29">
        <f>+SUM($C$33:C38)</f>
        <v>1646210963.4399996</v>
      </c>
      <c r="G38" s="29">
        <v>4709225070.3999977</v>
      </c>
      <c r="H38" s="51">
        <f t="shared" si="1"/>
        <v>-12.846603522823813</v>
      </c>
      <c r="I38" s="51">
        <f t="shared" si="3"/>
        <v>2.7970116543940549E-3</v>
      </c>
      <c r="J38" s="50">
        <f>+SUM($G$33:G38)</f>
        <v>30620975881.98</v>
      </c>
    </row>
    <row r="39" spans="1:10" ht="15" customHeight="1" x14ac:dyDescent="0.25">
      <c r="B39" s="1" t="s">
        <v>228</v>
      </c>
      <c r="C39" s="29">
        <v>320120712.99999952</v>
      </c>
      <c r="D39" s="39">
        <f t="shared" si="0"/>
        <v>26.126467274634749</v>
      </c>
      <c r="E39" s="39">
        <f t="shared" si="2"/>
        <v>12.256893621912141</v>
      </c>
      <c r="F39" s="29">
        <f>+SUM($C$33:C39)</f>
        <v>1966331676.4399991</v>
      </c>
      <c r="G39" s="29">
        <v>4976904732.5</v>
      </c>
      <c r="H39" s="51">
        <f t="shared" si="1"/>
        <v>5.6841552080938413</v>
      </c>
      <c r="I39" s="51">
        <f t="shared" si="3"/>
        <v>1.7690158531327</v>
      </c>
      <c r="J39" s="50">
        <f>+SUM($G$33:G39)</f>
        <v>35597880614.479996</v>
      </c>
    </row>
    <row r="40" spans="1:10" ht="15" customHeight="1" x14ac:dyDescent="0.25">
      <c r="B40" s="1" t="s">
        <v>229</v>
      </c>
      <c r="C40" s="29">
        <v>271304480.30000007</v>
      </c>
      <c r="D40" s="39">
        <f t="shared" si="0"/>
        <v>-15.249320246265825</v>
      </c>
      <c r="E40" s="39">
        <f t="shared" si="2"/>
        <v>-15.571573787723977</v>
      </c>
      <c r="F40" s="29">
        <f>+SUM($C$33:C40)</f>
        <v>2237636156.7399993</v>
      </c>
      <c r="G40" s="29">
        <v>4570779775.8100004</v>
      </c>
      <c r="H40" s="51">
        <f t="shared" si="1"/>
        <v>-8.1601914948851118</v>
      </c>
      <c r="I40" s="51">
        <f t="shared" si="3"/>
        <v>-7.9432988649133449</v>
      </c>
      <c r="J40" s="50">
        <f>+SUM($G$33:G40)</f>
        <v>40168660390.289993</v>
      </c>
    </row>
    <row r="41" spans="1:10" ht="15" customHeight="1" x14ac:dyDescent="0.25">
      <c r="B41" s="1" t="s">
        <v>230</v>
      </c>
      <c r="C41" s="29">
        <v>256875437.50000018</v>
      </c>
      <c r="D41" s="39">
        <f t="shared" si="0"/>
        <v>-5.3183945890037307</v>
      </c>
      <c r="E41" s="39">
        <f t="shared" si="2"/>
        <v>-0.22589016531784978</v>
      </c>
      <c r="F41" s="29">
        <f>+SUM($C$33:C41)</f>
        <v>2494511594.2399993</v>
      </c>
      <c r="G41" s="29">
        <v>4910403156.7799997</v>
      </c>
      <c r="H41" s="51">
        <f t="shared" si="1"/>
        <v>7.4303159991954431</v>
      </c>
      <c r="I41" s="51">
        <f t="shared" si="3"/>
        <v>8.0585845472935063</v>
      </c>
      <c r="J41" s="50">
        <f>+SUM($G$33:G41)</f>
        <v>45079063547.069992</v>
      </c>
    </row>
    <row r="42" spans="1:10" ht="15" customHeight="1" x14ac:dyDescent="0.25">
      <c r="B42" s="1" t="s">
        <v>231</v>
      </c>
      <c r="C42" s="29">
        <v>268693071.04000026</v>
      </c>
      <c r="D42" s="39">
        <f t="shared" si="0"/>
        <v>4.6005307689257222</v>
      </c>
      <c r="E42" s="39">
        <f t="shared" si="2"/>
        <v>1.6422313227610061</v>
      </c>
      <c r="F42" s="29">
        <f>+SUM($C$33:C42)</f>
        <v>2763204665.2799997</v>
      </c>
      <c r="G42" s="29">
        <v>5432930469.9100008</v>
      </c>
      <c r="H42" s="51">
        <f t="shared" si="1"/>
        <v>10.641230392834984</v>
      </c>
      <c r="I42" s="51">
        <f t="shared" si="3"/>
        <v>15.264332909960061</v>
      </c>
      <c r="J42" s="50">
        <f>+SUM($G$33:G42)</f>
        <v>50511994016.979996</v>
      </c>
    </row>
    <row r="43" spans="1:10" ht="15" customHeight="1" x14ac:dyDescent="0.25">
      <c r="B43" s="1" t="s">
        <v>232</v>
      </c>
      <c r="C43" s="29">
        <v>271360290.7100001</v>
      </c>
      <c r="D43" s="39">
        <f t="shared" si="0"/>
        <v>0.99266410543306449</v>
      </c>
      <c r="E43" s="39">
        <f t="shared" si="2"/>
        <v>-21.058741232245254</v>
      </c>
      <c r="F43" s="29">
        <f>+SUM($C$33:C43)</f>
        <v>3034564955.9899998</v>
      </c>
      <c r="G43" s="29">
        <v>4807338331.7600002</v>
      </c>
      <c r="H43" s="51">
        <f t="shared" si="1"/>
        <v>-11.514819518026414</v>
      </c>
      <c r="I43" s="51">
        <f t="shared" si="3"/>
        <v>-6.7407202156572765</v>
      </c>
      <c r="J43" s="50">
        <f>+SUM($G$33:G43)</f>
        <v>55319332348.739998</v>
      </c>
    </row>
    <row r="44" spans="1:10" ht="15" customHeight="1" x14ac:dyDescent="0.25">
      <c r="B44" s="1" t="s">
        <v>233</v>
      </c>
      <c r="C44" s="29">
        <v>255237551.16999987</v>
      </c>
      <c r="D44" s="39">
        <f t="shared" si="0"/>
        <v>-5.9414513073434279</v>
      </c>
      <c r="E44" s="39">
        <f t="shared" si="2"/>
        <v>-49.293100271391289</v>
      </c>
      <c r="F44" s="29">
        <f>+SUM($C$33:C44)</f>
        <v>3289802507.1599998</v>
      </c>
      <c r="G44" s="29">
        <v>4954285818.96</v>
      </c>
      <c r="H44" s="51">
        <f t="shared" si="1"/>
        <v>3.0567327918066667</v>
      </c>
      <c r="I44" s="51">
        <f t="shared" si="3"/>
        <v>-9.9447096009636624</v>
      </c>
      <c r="J44" s="50">
        <f>+SUM($G$33:G44)</f>
        <v>60273618167.699997</v>
      </c>
    </row>
    <row r="45" spans="1:10" ht="15" customHeight="1" x14ac:dyDescent="0.25">
      <c r="A45" s="1">
        <v>2013</v>
      </c>
      <c r="B45" s="1" t="s">
        <v>222</v>
      </c>
      <c r="C45" s="29">
        <v>205435191.78999981</v>
      </c>
      <c r="D45" s="39">
        <f t="shared" si="0"/>
        <v>-19.512160006122841</v>
      </c>
      <c r="E45" s="39">
        <f>+C45/C33*100-100</f>
        <v>-19.957728257591796</v>
      </c>
      <c r="F45" s="29">
        <f>+SUM($C$45:C45)</f>
        <v>205435191.78999981</v>
      </c>
      <c r="G45" s="29">
        <v>4784266226.3399982</v>
      </c>
      <c r="H45" s="51">
        <f t="shared" si="1"/>
        <v>-3.4317679446215834</v>
      </c>
      <c r="I45" s="51">
        <f t="shared" ref="I45:I108" si="4">+G45/G33*100-100</f>
        <v>-3.1485680395888949E-2</v>
      </c>
      <c r="J45" s="50">
        <f>+SUM($G$45:G45)</f>
        <v>4784266226.3399982</v>
      </c>
    </row>
    <row r="46" spans="1:10" ht="15" customHeight="1" x14ac:dyDescent="0.25">
      <c r="B46" s="1" t="s">
        <v>223</v>
      </c>
      <c r="C46" s="29">
        <v>238266933.88999978</v>
      </c>
      <c r="D46" s="39">
        <f t="shared" si="0"/>
        <v>15.981556915312382</v>
      </c>
      <c r="E46" s="39">
        <f t="shared" si="2"/>
        <v>-13.624542686031972</v>
      </c>
      <c r="F46" s="29">
        <f>+SUM($C$45:C46)</f>
        <v>443702125.67999959</v>
      </c>
      <c r="G46" s="29">
        <v>4667767440.3500004</v>
      </c>
      <c r="H46" s="51">
        <f t="shared" si="1"/>
        <v>-2.4350397841284064</v>
      </c>
      <c r="I46" s="51">
        <f t="shared" si="4"/>
        <v>-6.6319196554540554</v>
      </c>
      <c r="J46" s="50">
        <f>+SUM($G$45:G46)</f>
        <v>9452033666.6899986</v>
      </c>
    </row>
    <row r="47" spans="1:10" ht="15" customHeight="1" x14ac:dyDescent="0.25">
      <c r="B47" s="1" t="s">
        <v>224</v>
      </c>
      <c r="C47" s="29">
        <v>270631464.76999974</v>
      </c>
      <c r="D47" s="39">
        <f t="shared" si="0"/>
        <v>13.583307742962617</v>
      </c>
      <c r="E47" s="39">
        <f t="shared" si="2"/>
        <v>-16.138558401478065</v>
      </c>
      <c r="F47" s="29">
        <f>+SUM($C$45:C47)</f>
        <v>714333590.44999933</v>
      </c>
      <c r="G47" s="29">
        <v>4567140436.6400003</v>
      </c>
      <c r="H47" s="51">
        <f t="shared" si="1"/>
        <v>-2.1557844300498061</v>
      </c>
      <c r="I47" s="51">
        <f t="shared" si="4"/>
        <v>-20.048025769558379</v>
      </c>
      <c r="J47" s="50">
        <f>+SUM($G$45:G47)</f>
        <v>14019174103.329998</v>
      </c>
    </row>
    <row r="48" spans="1:10" ht="15" customHeight="1" x14ac:dyDescent="0.25">
      <c r="B48" s="1" t="s">
        <v>225</v>
      </c>
      <c r="C48" s="29">
        <v>326835191.74000019</v>
      </c>
      <c r="D48" s="39">
        <f t="shared" si="0"/>
        <v>20.767624717165106</v>
      </c>
      <c r="E48" s="39">
        <f t="shared" si="2"/>
        <v>41.787083025017409</v>
      </c>
      <c r="F48" s="29">
        <f>+SUM($C$45:C48)</f>
        <v>1041168782.1899996</v>
      </c>
      <c r="G48" s="29">
        <v>4949486631.170001</v>
      </c>
      <c r="H48" s="51">
        <f t="shared" si="1"/>
        <v>8.3716758841619594</v>
      </c>
      <c r="I48" s="51">
        <f t="shared" si="4"/>
        <v>-1.2261766464147286</v>
      </c>
      <c r="J48" s="50">
        <f>+SUM($G$45:G48)</f>
        <v>18968660734.5</v>
      </c>
    </row>
    <row r="49" spans="1:10" ht="15" customHeight="1" x14ac:dyDescent="0.25">
      <c r="B49" s="1" t="s">
        <v>226</v>
      </c>
      <c r="C49" s="29">
        <v>323485533.74000013</v>
      </c>
      <c r="D49" s="39">
        <f t="shared" si="0"/>
        <v>-1.024876783362032</v>
      </c>
      <c r="E49" s="39">
        <f t="shared" si="2"/>
        <v>5.483569128670581</v>
      </c>
      <c r="F49" s="29">
        <f>+SUM($C$45:C49)</f>
        <v>1364654315.9299998</v>
      </c>
      <c r="G49" s="29">
        <v>5266831860.2000017</v>
      </c>
      <c r="H49" s="51">
        <f t="shared" si="1"/>
        <v>6.4116796887879275</v>
      </c>
      <c r="I49" s="51">
        <f t="shared" si="4"/>
        <v>-2.5270021227409387</v>
      </c>
      <c r="J49" s="50">
        <f>+SUM($G$45:G49)</f>
        <v>24235492594.700001</v>
      </c>
    </row>
    <row r="50" spans="1:10" ht="15" customHeight="1" x14ac:dyDescent="0.25">
      <c r="B50" s="1" t="s">
        <v>227</v>
      </c>
      <c r="C50" s="29">
        <v>283090792.69999999</v>
      </c>
      <c r="D50" s="39">
        <f t="shared" si="0"/>
        <v>-12.487340800985308</v>
      </c>
      <c r="E50" s="39">
        <f t="shared" si="2"/>
        <v>11.53680518394637</v>
      </c>
      <c r="F50" s="29">
        <f>+SUM($C$45:C50)</f>
        <v>1647745108.6299999</v>
      </c>
      <c r="G50" s="29">
        <v>4820343797.5900002</v>
      </c>
      <c r="H50" s="51">
        <f t="shared" si="1"/>
        <v>-8.4773555424085032</v>
      </c>
      <c r="I50" s="51">
        <f t="shared" si="4"/>
        <v>2.3595968663388618</v>
      </c>
      <c r="J50" s="50">
        <f>+SUM($G$45:G50)</f>
        <v>29055836392.290001</v>
      </c>
    </row>
    <row r="51" spans="1:10" ht="15" customHeight="1" x14ac:dyDescent="0.25">
      <c r="B51" s="1" t="s">
        <v>228</v>
      </c>
      <c r="C51" s="29">
        <v>279706734.48999947</v>
      </c>
      <c r="D51" s="39">
        <f t="shared" si="0"/>
        <v>-1.1953967763221129</v>
      </c>
      <c r="E51" s="39">
        <f t="shared" si="2"/>
        <v>-12.624605927951976</v>
      </c>
      <c r="F51" s="29">
        <f>+SUM($C$45:C51)</f>
        <v>1927451843.1199994</v>
      </c>
      <c r="G51" s="29">
        <v>4652296850.2599983</v>
      </c>
      <c r="H51" s="51">
        <f t="shared" si="1"/>
        <v>-3.4862025280026643</v>
      </c>
      <c r="I51" s="51">
        <f t="shared" si="4"/>
        <v>-6.5222844255036563</v>
      </c>
      <c r="J51" s="50">
        <f>+SUM($G$45:G51)</f>
        <v>33708133242.549999</v>
      </c>
    </row>
    <row r="52" spans="1:10" ht="15" customHeight="1" x14ac:dyDescent="0.25">
      <c r="B52" s="1" t="s">
        <v>229</v>
      </c>
      <c r="C52" s="29">
        <v>245679866.02999946</v>
      </c>
      <c r="D52" s="39">
        <f t="shared" si="0"/>
        <v>-12.16519456424335</v>
      </c>
      <c r="E52" s="39">
        <f t="shared" si="2"/>
        <v>-9.4449653915282568</v>
      </c>
      <c r="F52" s="29">
        <f>+SUM($C$45:C52)</f>
        <v>2173131709.1499987</v>
      </c>
      <c r="G52" s="29">
        <v>4978305623.0800009</v>
      </c>
      <c r="H52" s="51">
        <f t="shared" si="1"/>
        <v>7.0074800321863222</v>
      </c>
      <c r="I52" s="51">
        <f t="shared" si="4"/>
        <v>8.9158932886409303</v>
      </c>
      <c r="J52" s="50">
        <f>+SUM($G$45:G52)</f>
        <v>38686438865.629997</v>
      </c>
    </row>
    <row r="53" spans="1:10" ht="15" customHeight="1" x14ac:dyDescent="0.25">
      <c r="B53" s="1" t="s">
        <v>230</v>
      </c>
      <c r="C53" s="29">
        <v>238105447.75000027</v>
      </c>
      <c r="D53" s="39">
        <f t="shared" si="0"/>
        <v>-3.0830439638363742</v>
      </c>
      <c r="E53" s="39">
        <f t="shared" si="2"/>
        <v>-7.3070395257233969</v>
      </c>
      <c r="F53" s="29">
        <f>+SUM($C$45:C53)</f>
        <v>2411237156.8999991</v>
      </c>
      <c r="G53" s="29">
        <v>4850740273.5699997</v>
      </c>
      <c r="H53" s="51">
        <f t="shared" si="1"/>
        <v>-2.5624250330994869</v>
      </c>
      <c r="I53" s="51">
        <f t="shared" si="4"/>
        <v>-1.2150302389656247</v>
      </c>
      <c r="J53" s="50">
        <f>+SUM($G$45:G53)</f>
        <v>43537179139.199997</v>
      </c>
    </row>
    <row r="54" spans="1:10" ht="15" customHeight="1" x14ac:dyDescent="0.25">
      <c r="B54" s="1" t="s">
        <v>231</v>
      </c>
      <c r="C54" s="29">
        <v>295300728.05000001</v>
      </c>
      <c r="D54" s="39">
        <f t="shared" si="0"/>
        <v>24.020987692836044</v>
      </c>
      <c r="E54" s="39">
        <f t="shared" si="2"/>
        <v>9.9026211978643346</v>
      </c>
      <c r="F54" s="29">
        <f>+SUM($C$45:C54)</f>
        <v>2706537884.9499993</v>
      </c>
      <c r="G54" s="29">
        <v>4837983291.6700001</v>
      </c>
      <c r="H54" s="51">
        <f t="shared" si="1"/>
        <v>-0.26299041343251872</v>
      </c>
      <c r="I54" s="51">
        <f t="shared" si="4"/>
        <v>-10.950760027853917</v>
      </c>
      <c r="J54" s="50">
        <f>+SUM($G$45:G54)</f>
        <v>48375162430.869995</v>
      </c>
    </row>
    <row r="55" spans="1:10" ht="15" customHeight="1" x14ac:dyDescent="0.25">
      <c r="B55" s="1" t="s">
        <v>232</v>
      </c>
      <c r="C55" s="29">
        <v>262977375.46999997</v>
      </c>
      <c r="D55" s="39">
        <f t="shared" si="0"/>
        <v>-10.945910222926059</v>
      </c>
      <c r="E55" s="39">
        <f t="shared" si="2"/>
        <v>-3.0892195825950211</v>
      </c>
      <c r="F55" s="29">
        <f>+SUM($C$45:C55)</f>
        <v>2969515260.4199991</v>
      </c>
      <c r="G55" s="29">
        <v>4934132742.3800011</v>
      </c>
      <c r="H55" s="51">
        <f t="shared" si="1"/>
        <v>1.9873869939887925</v>
      </c>
      <c r="I55" s="51">
        <f t="shared" si="4"/>
        <v>2.637517933412866</v>
      </c>
      <c r="J55" s="50">
        <f>+SUM($G$45:G55)</f>
        <v>53309295173.25</v>
      </c>
    </row>
    <row r="56" spans="1:10" ht="15" customHeight="1" x14ac:dyDescent="0.25">
      <c r="B56" s="1" t="s">
        <v>233</v>
      </c>
      <c r="C56" s="29">
        <v>262354494.81999999</v>
      </c>
      <c r="D56" s="39">
        <f t="shared" si="0"/>
        <v>-0.23685712464303776</v>
      </c>
      <c r="E56" s="39">
        <f t="shared" si="2"/>
        <v>2.7883607319441523</v>
      </c>
      <c r="F56" s="29">
        <f>+SUM($C$45:C56)</f>
        <v>3231869755.2399993</v>
      </c>
      <c r="G56" s="29">
        <v>5272122435.8999996</v>
      </c>
      <c r="H56" s="51">
        <f t="shared" si="1"/>
        <v>6.8500324406952871</v>
      </c>
      <c r="I56" s="51">
        <f t="shared" si="4"/>
        <v>6.4153871729330234</v>
      </c>
      <c r="J56" s="50">
        <f>+SUM($G$45:G56)</f>
        <v>58581417609.150002</v>
      </c>
    </row>
    <row r="57" spans="1:10" ht="15" customHeight="1" x14ac:dyDescent="0.25">
      <c r="A57" s="1">
        <v>2014</v>
      </c>
      <c r="B57" s="1" t="s">
        <v>222</v>
      </c>
      <c r="C57" s="29">
        <v>207389397.84000036</v>
      </c>
      <c r="D57" s="39">
        <f t="shared" si="0"/>
        <v>-20.950697649648006</v>
      </c>
      <c r="E57" s="39">
        <f t="shared" si="2"/>
        <v>0.95125184393829443</v>
      </c>
      <c r="F57" s="29">
        <f>+SUM($C$57:C57)</f>
        <v>207389397.84000036</v>
      </c>
      <c r="G57" s="29">
        <v>4775164806.3700008</v>
      </c>
      <c r="H57" s="51">
        <f t="shared" si="1"/>
        <v>-9.4261397676581709</v>
      </c>
      <c r="I57" s="51">
        <f t="shared" si="4"/>
        <v>-0.1902364864206163</v>
      </c>
      <c r="J57" s="50">
        <f>+SUM($G$57:G57)</f>
        <v>4775164806.3700008</v>
      </c>
    </row>
    <row r="58" spans="1:10" ht="15" customHeight="1" x14ac:dyDescent="0.25">
      <c r="B58" s="1" t="s">
        <v>223</v>
      </c>
      <c r="C58" s="29">
        <v>248399579.9600001</v>
      </c>
      <c r="D58" s="39">
        <f t="shared" si="0"/>
        <v>19.774483434123695</v>
      </c>
      <c r="E58" s="39">
        <f t="shared" si="2"/>
        <v>4.2526446723313569</v>
      </c>
      <c r="F58" s="29">
        <f>+SUM($C$57:C58)</f>
        <v>455788977.80000043</v>
      </c>
      <c r="G58" s="29">
        <v>4271442150.5700006</v>
      </c>
      <c r="H58" s="51">
        <f t="shared" si="1"/>
        <v>-10.548801480695317</v>
      </c>
      <c r="I58" s="51">
        <f t="shared" si="4"/>
        <v>-8.4906819982934394</v>
      </c>
      <c r="J58" s="50">
        <f>+SUM($G$57:G58)</f>
        <v>9046606956.9400024</v>
      </c>
    </row>
    <row r="59" spans="1:10" ht="15" customHeight="1" x14ac:dyDescent="0.25">
      <c r="B59" s="1" t="s">
        <v>224</v>
      </c>
      <c r="C59" s="29">
        <v>253677633.55000013</v>
      </c>
      <c r="D59" s="39">
        <f t="shared" si="0"/>
        <v>2.1248238788688525</v>
      </c>
      <c r="E59" s="39">
        <f t="shared" si="2"/>
        <v>-6.2645454897153598</v>
      </c>
      <c r="F59" s="29">
        <f>+SUM($C$57:C59)</f>
        <v>709466611.35000062</v>
      </c>
      <c r="G59" s="29">
        <v>4407879420.8999996</v>
      </c>
      <c r="H59" s="51">
        <f t="shared" si="1"/>
        <v>3.1941734318418042</v>
      </c>
      <c r="I59" s="51">
        <f t="shared" si="4"/>
        <v>-3.4871057273020369</v>
      </c>
      <c r="J59" s="50">
        <f>+SUM($G$57:G59)</f>
        <v>13454486377.840002</v>
      </c>
    </row>
    <row r="60" spans="1:10" ht="15" customHeight="1" x14ac:dyDescent="0.25">
      <c r="B60" s="1" t="s">
        <v>225</v>
      </c>
      <c r="C60" s="29">
        <v>260055853.27999997</v>
      </c>
      <c r="D60" s="39">
        <f t="shared" si="0"/>
        <v>2.514301178524164</v>
      </c>
      <c r="E60" s="39">
        <f t="shared" si="2"/>
        <v>-20.432113844436827</v>
      </c>
      <c r="F60" s="29">
        <f>+SUM($C$57:C60)</f>
        <v>969522464.63000059</v>
      </c>
      <c r="G60" s="29">
        <v>4302618013.3799992</v>
      </c>
      <c r="H60" s="51">
        <f t="shared" si="1"/>
        <v>-2.3880282890884672</v>
      </c>
      <c r="I60" s="51">
        <f t="shared" si="4"/>
        <v>-13.069408324416258</v>
      </c>
      <c r="J60" s="50">
        <f>+SUM($G$57:G60)</f>
        <v>17757104391.220001</v>
      </c>
    </row>
    <row r="61" spans="1:10" ht="15" customHeight="1" x14ac:dyDescent="0.25">
      <c r="B61" s="1" t="s">
        <v>226</v>
      </c>
      <c r="C61" s="29">
        <v>300580794.73000044</v>
      </c>
      <c r="D61" s="39">
        <f t="shared" si="0"/>
        <v>15.583168361285686</v>
      </c>
      <c r="E61" s="39">
        <f t="shared" si="2"/>
        <v>-7.0806068961368993</v>
      </c>
      <c r="F61" s="29">
        <f>+SUM($C$57:C61)</f>
        <v>1270103259.3600011</v>
      </c>
      <c r="G61" s="29">
        <v>5486139299.8100004</v>
      </c>
      <c r="H61" s="51">
        <f t="shared" si="1"/>
        <v>27.507003474386167</v>
      </c>
      <c r="I61" s="51">
        <f t="shared" si="4"/>
        <v>4.1639347036544763</v>
      </c>
      <c r="J61" s="50">
        <f>+SUM($G$57:G61)</f>
        <v>23243243691.030003</v>
      </c>
    </row>
    <row r="62" spans="1:10" ht="15" customHeight="1" x14ac:dyDescent="0.25">
      <c r="B62" s="1" t="s">
        <v>227</v>
      </c>
      <c r="C62" s="29">
        <v>243184838.79999992</v>
      </c>
      <c r="D62" s="39">
        <f t="shared" si="0"/>
        <v>-19.095017691185816</v>
      </c>
      <c r="E62" s="39">
        <f t="shared" si="2"/>
        <v>-14.096521303075235</v>
      </c>
      <c r="F62" s="29">
        <f>+SUM($C$57:C62)</f>
        <v>1513288098.160001</v>
      </c>
      <c r="G62" s="29">
        <v>4672501500.1399994</v>
      </c>
      <c r="H62" s="51">
        <f t="shared" si="1"/>
        <v>-14.830790018368276</v>
      </c>
      <c r="I62" s="51">
        <f t="shared" si="4"/>
        <v>-3.0670488176365467</v>
      </c>
      <c r="J62" s="50">
        <f>+SUM($G$57:G62)</f>
        <v>27915745191.170002</v>
      </c>
    </row>
    <row r="63" spans="1:10" ht="15" customHeight="1" x14ac:dyDescent="0.25">
      <c r="B63" s="1" t="s">
        <v>228</v>
      </c>
      <c r="C63" s="29">
        <v>308835198.80999976</v>
      </c>
      <c r="D63" s="39">
        <f t="shared" si="0"/>
        <v>26.996074399190647</v>
      </c>
      <c r="E63" s="39">
        <f t="shared" si="2"/>
        <v>10.413930280624584</v>
      </c>
      <c r="F63" s="29">
        <f>+SUM($C$57:C63)</f>
        <v>1822123296.9700007</v>
      </c>
      <c r="G63" s="29">
        <v>5048806927.5399981</v>
      </c>
      <c r="H63" s="51">
        <f t="shared" si="1"/>
        <v>8.0536181184473321</v>
      </c>
      <c r="I63" s="51">
        <f t="shared" si="4"/>
        <v>8.5228885869103692</v>
      </c>
      <c r="J63" s="50">
        <f>+SUM($G$57:G63)</f>
        <v>32964552118.709999</v>
      </c>
    </row>
    <row r="64" spans="1:10" ht="15" customHeight="1" x14ac:dyDescent="0.25">
      <c r="B64" s="1" t="s">
        <v>229</v>
      </c>
      <c r="C64" s="29">
        <v>255932181.9600004</v>
      </c>
      <c r="D64" s="39">
        <f t="shared" si="0"/>
        <v>-17.129853414974932</v>
      </c>
      <c r="E64" s="39">
        <f t="shared" si="2"/>
        <v>4.1730387172830348</v>
      </c>
      <c r="F64" s="29">
        <f>+SUM($C$57:C64)</f>
        <v>2078055478.9300013</v>
      </c>
      <c r="G64" s="29">
        <v>4829473016.5800009</v>
      </c>
      <c r="H64" s="51">
        <f t="shared" si="1"/>
        <v>-4.3442721044368824</v>
      </c>
      <c r="I64" s="51">
        <f t="shared" si="4"/>
        <v>-2.9896237348304879</v>
      </c>
      <c r="J64" s="50">
        <f>+SUM($G$57:G64)</f>
        <v>37794025135.290001</v>
      </c>
    </row>
    <row r="65" spans="1:10" ht="15" customHeight="1" x14ac:dyDescent="0.25">
      <c r="B65" s="1" t="s">
        <v>230</v>
      </c>
      <c r="C65" s="29">
        <v>261639938.42999962</v>
      </c>
      <c r="D65" s="39">
        <f t="shared" si="0"/>
        <v>2.2301831783277919</v>
      </c>
      <c r="E65" s="39">
        <f t="shared" si="2"/>
        <v>9.8840622515741501</v>
      </c>
      <c r="F65" s="29">
        <f>+SUM($C$57:C65)</f>
        <v>2339695417.3600011</v>
      </c>
      <c r="G65" s="29">
        <v>5088664355.9399996</v>
      </c>
      <c r="H65" s="51">
        <f t="shared" si="1"/>
        <v>5.3668658768808228</v>
      </c>
      <c r="I65" s="51">
        <f t="shared" si="4"/>
        <v>4.9049025293389974</v>
      </c>
      <c r="J65" s="50">
        <f>+SUM($G$57:G65)</f>
        <v>42882689491.230003</v>
      </c>
    </row>
    <row r="66" spans="1:10" ht="15" customHeight="1" x14ac:dyDescent="0.25">
      <c r="B66" s="1" t="s">
        <v>231</v>
      </c>
      <c r="C66" s="29">
        <v>243988753.72000039</v>
      </c>
      <c r="D66" s="39">
        <f t="shared" si="0"/>
        <v>-6.7463648003883492</v>
      </c>
      <c r="E66" s="39">
        <f t="shared" si="2"/>
        <v>-17.376176032086022</v>
      </c>
      <c r="F66" s="29">
        <f>+SUM($C$57:C66)</f>
        <v>2583684171.0800014</v>
      </c>
      <c r="G66" s="29">
        <v>4227387381.6499996</v>
      </c>
      <c r="H66" s="51">
        <f t="shared" si="1"/>
        <v>-16.925403485978222</v>
      </c>
      <c r="I66" s="51">
        <f t="shared" si="4"/>
        <v>-12.620876782921499</v>
      </c>
      <c r="J66" s="50">
        <f>+SUM($G$57:G66)</f>
        <v>47110076872.880005</v>
      </c>
    </row>
    <row r="67" spans="1:10" ht="15" customHeight="1" x14ac:dyDescent="0.25">
      <c r="B67" s="1" t="s">
        <v>232</v>
      </c>
      <c r="C67" s="29">
        <v>250597189.4800002</v>
      </c>
      <c r="D67" s="39">
        <f t="shared" si="0"/>
        <v>2.7085001497993488</v>
      </c>
      <c r="E67" s="39">
        <f t="shared" si="2"/>
        <v>-4.7077000323216396</v>
      </c>
      <c r="F67" s="29">
        <f>+SUM($C$57:C67)</f>
        <v>2834281360.5600014</v>
      </c>
      <c r="G67" s="29">
        <v>3828000978.4000006</v>
      </c>
      <c r="H67" s="51">
        <f t="shared" si="1"/>
        <v>-9.4475941567038006</v>
      </c>
      <c r="I67" s="51">
        <f t="shared" si="4"/>
        <v>-22.417957151401097</v>
      </c>
      <c r="J67" s="50">
        <f>+SUM($G$57:G67)</f>
        <v>50938077851.280006</v>
      </c>
    </row>
    <row r="68" spans="1:10" ht="15" customHeight="1" x14ac:dyDescent="0.25">
      <c r="B68" s="1" t="s">
        <v>233</v>
      </c>
      <c r="C68" s="29">
        <v>270203404.54999995</v>
      </c>
      <c r="D68" s="39">
        <f t="shared" si="0"/>
        <v>7.823796871259205</v>
      </c>
      <c r="E68" s="39">
        <f t="shared" si="2"/>
        <v>2.9917191757606645</v>
      </c>
      <c r="F68" s="29">
        <f>+SUM($C$57:C68)</f>
        <v>3104484765.1100016</v>
      </c>
      <c r="G68" s="29">
        <v>3767611284.1000004</v>
      </c>
      <c r="H68" s="51">
        <f t="shared" si="1"/>
        <v>-1.577577817789404</v>
      </c>
      <c r="I68" s="51">
        <f t="shared" si="4"/>
        <v>-28.537105693054059</v>
      </c>
      <c r="J68" s="50">
        <f>+SUM($G$57:G68)</f>
        <v>54705689135.380005</v>
      </c>
    </row>
    <row r="69" spans="1:10" ht="15" customHeight="1" x14ac:dyDescent="0.25">
      <c r="A69" s="1">
        <v>2015</v>
      </c>
      <c r="B69" s="1" t="s">
        <v>222</v>
      </c>
      <c r="C69" s="29">
        <v>197230921.43999991</v>
      </c>
      <c r="D69" s="39">
        <f t="shared" si="0"/>
        <v>-27.006500244336038</v>
      </c>
      <c r="E69" s="39">
        <f t="shared" si="2"/>
        <v>-4.8982621608447232</v>
      </c>
      <c r="F69" s="29">
        <f>+SUM($C$69:C69)</f>
        <v>197230921.43999991</v>
      </c>
      <c r="G69" s="29">
        <v>2902806766.1499987</v>
      </c>
      <c r="H69" s="51">
        <f t="shared" si="1"/>
        <v>-22.953655585427114</v>
      </c>
      <c r="I69" s="51">
        <f t="shared" si="4"/>
        <v>-39.210333384144228</v>
      </c>
      <c r="J69" s="50">
        <f>+SUM($G$69:G69)</f>
        <v>2902806766.1499987</v>
      </c>
    </row>
    <row r="70" spans="1:10" x14ac:dyDescent="0.25">
      <c r="B70" s="1" t="s">
        <v>223</v>
      </c>
      <c r="C70" s="29">
        <v>252639534.37999958</v>
      </c>
      <c r="D70" s="39">
        <f t="shared" si="0"/>
        <v>28.093268811734305</v>
      </c>
      <c r="E70" s="39">
        <f t="shared" si="2"/>
        <v>1.7069088525359888</v>
      </c>
      <c r="F70" s="29">
        <f>+SUM($C$69:C70)</f>
        <v>449870455.81999946</v>
      </c>
      <c r="G70" s="29">
        <v>3133114358.3199987</v>
      </c>
      <c r="H70" s="51">
        <f t="shared" si="1"/>
        <v>7.9339622208286897</v>
      </c>
      <c r="I70" s="51">
        <f t="shared" si="4"/>
        <v>-26.649729813105353</v>
      </c>
      <c r="J70" s="50">
        <f>+SUM($G$69:G70)</f>
        <v>6035921124.4699974</v>
      </c>
    </row>
    <row r="71" spans="1:10" x14ac:dyDescent="0.25">
      <c r="B71" s="1" t="s">
        <v>224</v>
      </c>
      <c r="C71" s="29">
        <v>262193305.67999989</v>
      </c>
      <c r="D71" s="39">
        <f t="shared" si="0"/>
        <v>3.7815820566033551</v>
      </c>
      <c r="E71" s="39">
        <f t="shared" si="2"/>
        <v>3.3568872473423284</v>
      </c>
      <c r="F71" s="29">
        <f>+SUM($C$69:C71)</f>
        <v>712063761.49999928</v>
      </c>
      <c r="G71" s="29">
        <v>3457447330.0799999</v>
      </c>
      <c r="H71" s="51">
        <f t="shared" si="1"/>
        <v>10.35177573071131</v>
      </c>
      <c r="I71" s="51">
        <f t="shared" si="4"/>
        <v>-21.562116384434589</v>
      </c>
      <c r="J71" s="50">
        <f>+SUM($G$69:G71)</f>
        <v>9493368454.5499973</v>
      </c>
    </row>
    <row r="72" spans="1:10" x14ac:dyDescent="0.25">
      <c r="B72" s="1" t="s">
        <v>225</v>
      </c>
      <c r="C72" s="29">
        <v>252013186.02000079</v>
      </c>
      <c r="D72" s="39">
        <f t="shared" si="0"/>
        <v>-3.8826771849101505</v>
      </c>
      <c r="E72" s="39">
        <f t="shared" si="2"/>
        <v>-3.0926691933904351</v>
      </c>
      <c r="F72" s="29">
        <f>+SUM($C$69:C72)</f>
        <v>964076947.5200001</v>
      </c>
      <c r="G72" s="29">
        <v>3214358958.6200013</v>
      </c>
      <c r="H72" s="51">
        <f t="shared" si="1"/>
        <v>-7.0308626062099364</v>
      </c>
      <c r="I72" s="51">
        <f t="shared" si="4"/>
        <v>-25.29295074245033</v>
      </c>
      <c r="J72" s="50">
        <f>+SUM($G$69:G72)</f>
        <v>12707727413.169998</v>
      </c>
    </row>
    <row r="73" spans="1:10" x14ac:dyDescent="0.25">
      <c r="B73" s="1" t="s">
        <v>226</v>
      </c>
      <c r="C73" s="29">
        <v>243696926.17000058</v>
      </c>
      <c r="D73" s="39">
        <f t="shared" si="0"/>
        <v>-3.2999304446475293</v>
      </c>
      <c r="E73" s="39">
        <f t="shared" si="2"/>
        <v>-18.924651726700077</v>
      </c>
      <c r="F73" s="29">
        <f>+SUM($C$69:C73)</f>
        <v>1207773873.6900008</v>
      </c>
      <c r="G73" s="29">
        <v>3355682206.4900002</v>
      </c>
      <c r="H73" s="51">
        <f t="shared" si="1"/>
        <v>4.3966230806615272</v>
      </c>
      <c r="I73" s="51">
        <f t="shared" si="4"/>
        <v>-38.833448749538377</v>
      </c>
      <c r="J73" s="50">
        <f>+SUM($G$69:G73)</f>
        <v>16063409619.659998</v>
      </c>
    </row>
    <row r="74" spans="1:10" x14ac:dyDescent="0.25">
      <c r="B74" s="1" t="s">
        <v>227</v>
      </c>
      <c r="C74" s="29">
        <v>204565064.54000008</v>
      </c>
      <c r="D74" s="39">
        <f t="shared" si="0"/>
        <v>-16.05759343993634</v>
      </c>
      <c r="E74" s="39">
        <f t="shared" si="2"/>
        <v>-15.880831408146108</v>
      </c>
      <c r="F74" s="29">
        <f>+SUM($C$69:C74)</f>
        <v>1412338938.230001</v>
      </c>
      <c r="G74" s="29">
        <v>3211180153.6800008</v>
      </c>
      <c r="H74" s="51">
        <f t="shared" si="1"/>
        <v>-4.3061900358301983</v>
      </c>
      <c r="I74" s="51">
        <f t="shared" si="4"/>
        <v>-31.274925142693135</v>
      </c>
      <c r="J74" s="50">
        <f>+SUM($G$69:G74)</f>
        <v>19274589773.34</v>
      </c>
    </row>
    <row r="75" spans="1:10" x14ac:dyDescent="0.25">
      <c r="B75" s="1" t="s">
        <v>228</v>
      </c>
      <c r="C75" s="29">
        <v>234925004.60000035</v>
      </c>
      <c r="D75" s="39">
        <f t="shared" si="0"/>
        <v>14.841214519336347</v>
      </c>
      <c r="E75" s="39">
        <f t="shared" si="2"/>
        <v>-23.931920485355732</v>
      </c>
      <c r="F75" s="29">
        <f>+SUM($C$69:C75)</f>
        <v>1647263942.8300014</v>
      </c>
      <c r="G75" s="29">
        <v>3012425226.8900008</v>
      </c>
      <c r="H75" s="51">
        <f t="shared" si="1"/>
        <v>-6.1894667156007301</v>
      </c>
      <c r="I75" s="51">
        <f t="shared" si="4"/>
        <v>-40.333919079813427</v>
      </c>
      <c r="J75" s="50">
        <f>+SUM($G$69:G75)</f>
        <v>22287015000.23</v>
      </c>
    </row>
    <row r="76" spans="1:10" x14ac:dyDescent="0.25">
      <c r="B76" s="1" t="s">
        <v>229</v>
      </c>
      <c r="C76" s="29">
        <v>197051513.56000027</v>
      </c>
      <c r="D76" s="39">
        <f t="shared" si="0"/>
        <v>-16.121524017626868</v>
      </c>
      <c r="E76" s="39">
        <f t="shared" si="2"/>
        <v>-23.006355804524262</v>
      </c>
      <c r="F76" s="29">
        <f>+SUM($C$69:C76)</f>
        <v>1844315456.3900015</v>
      </c>
      <c r="G76" s="29">
        <v>2808537491.9100003</v>
      </c>
      <c r="H76" s="51">
        <f t="shared" si="1"/>
        <v>-6.768225586481762</v>
      </c>
      <c r="I76" s="51">
        <f t="shared" si="4"/>
        <v>-41.845880859711883</v>
      </c>
      <c r="J76" s="50">
        <f>+SUM($G$69:G76)</f>
        <v>25095552492.139999</v>
      </c>
    </row>
    <row r="77" spans="1:10" x14ac:dyDescent="0.25">
      <c r="B77" s="1" t="s">
        <v>230</v>
      </c>
      <c r="C77" s="29">
        <v>234680305.24999976</v>
      </c>
      <c r="D77" s="39">
        <f t="shared" si="0"/>
        <v>19.095916093302122</v>
      </c>
      <c r="E77" s="39">
        <f t="shared" si="2"/>
        <v>-10.304097050998493</v>
      </c>
      <c r="F77" s="29">
        <f>+SUM($C$69:C77)</f>
        <v>2078995761.6400013</v>
      </c>
      <c r="G77" s="29">
        <v>2870254355.1100001</v>
      </c>
      <c r="H77" s="51">
        <f t="shared" si="1"/>
        <v>2.1974733603441479</v>
      </c>
      <c r="I77" s="51">
        <f t="shared" si="4"/>
        <v>-43.595133136270789</v>
      </c>
      <c r="J77" s="50">
        <f>+SUM($G$69:G77)</f>
        <v>27965806847.25</v>
      </c>
    </row>
    <row r="78" spans="1:10" x14ac:dyDescent="0.25">
      <c r="B78" s="1" t="s">
        <v>231</v>
      </c>
      <c r="C78" s="29">
        <v>201211968.57000053</v>
      </c>
      <c r="D78" s="39">
        <f t="shared" si="0"/>
        <v>-14.261246440917205</v>
      </c>
      <c r="E78" s="39">
        <f t="shared" si="2"/>
        <v>-17.532277409429355</v>
      </c>
      <c r="F78" s="29">
        <f>+SUM($C$69:C78)</f>
        <v>2280207730.2100019</v>
      </c>
      <c r="G78" s="29">
        <v>2785789492.6600003</v>
      </c>
      <c r="H78" s="51">
        <f t="shared" si="1"/>
        <v>-2.9427657621919252</v>
      </c>
      <c r="I78" s="51">
        <f t="shared" si="4"/>
        <v>-34.1013907371632</v>
      </c>
      <c r="J78" s="50">
        <f>+SUM($G$69:G78)</f>
        <v>30751596339.91</v>
      </c>
    </row>
    <row r="79" spans="1:10" x14ac:dyDescent="0.25">
      <c r="B79" s="1" t="s">
        <v>232</v>
      </c>
      <c r="C79" s="29">
        <v>199242480.55999997</v>
      </c>
      <c r="D79" s="39">
        <f t="shared" si="0"/>
        <v>-0.97881255473895123</v>
      </c>
      <c r="E79" s="39">
        <f t="shared" si="2"/>
        <v>-20.492930916968149</v>
      </c>
      <c r="F79" s="29">
        <f>+SUM($C$69:C79)</f>
        <v>2479450210.7700019</v>
      </c>
      <c r="G79" s="29">
        <v>2396184280.8899999</v>
      </c>
      <c r="H79" s="51">
        <f t="shared" si="1"/>
        <v>-13.985450544505696</v>
      </c>
      <c r="I79" s="51">
        <f t="shared" si="4"/>
        <v>-37.403770416706131</v>
      </c>
      <c r="J79" s="50">
        <f>+SUM($G$69:G79)</f>
        <v>33147780620.799999</v>
      </c>
    </row>
    <row r="80" spans="1:10" x14ac:dyDescent="0.25">
      <c r="B80" s="1" t="s">
        <v>233</v>
      </c>
      <c r="C80" s="29">
        <v>234540407.80999997</v>
      </c>
      <c r="D80" s="39">
        <f t="shared" si="0"/>
        <v>17.71606494297302</v>
      </c>
      <c r="E80" s="39">
        <f t="shared" si="2"/>
        <v>-13.198574162821359</v>
      </c>
      <c r="F80" s="29">
        <f>+SUM($C$69:C80)</f>
        <v>2713990618.5800018</v>
      </c>
      <c r="G80" s="29">
        <v>2542995350.4699993</v>
      </c>
      <c r="H80" s="51">
        <f t="shared" si="1"/>
        <v>6.1268689036500206</v>
      </c>
      <c r="I80" s="51">
        <f t="shared" si="4"/>
        <v>-32.503776034382881</v>
      </c>
      <c r="J80" s="50">
        <f>+SUM($G$69:G80)</f>
        <v>35690775971.269997</v>
      </c>
    </row>
    <row r="81" spans="1:10" x14ac:dyDescent="0.25">
      <c r="A81" s="1">
        <v>2016</v>
      </c>
      <c r="B81" s="1" t="s">
        <v>222</v>
      </c>
      <c r="C81" s="29">
        <v>152909548.04000002</v>
      </c>
      <c r="D81" s="39">
        <f t="shared" si="0"/>
        <v>-34.804603834461105</v>
      </c>
      <c r="E81" s="39">
        <f t="shared" si="2"/>
        <v>-22.47181784499395</v>
      </c>
      <c r="F81" s="29">
        <f>+SUM($C$81:C81)</f>
        <v>152909548.04000002</v>
      </c>
      <c r="G81" s="29">
        <v>1869035585.0999999</v>
      </c>
      <c r="H81" s="51">
        <f t="shared" si="1"/>
        <v>-26.502595266068312</v>
      </c>
      <c r="I81" s="51">
        <f t="shared" si="4"/>
        <v>-35.612814228798712</v>
      </c>
      <c r="J81" s="50">
        <f>+SUM($G$81:G81)</f>
        <v>1869035585.0999999</v>
      </c>
    </row>
    <row r="82" spans="1:10" x14ac:dyDescent="0.25">
      <c r="B82" s="1" t="s">
        <v>223</v>
      </c>
      <c r="C82" s="29">
        <v>230314202.89999992</v>
      </c>
      <c r="D82" s="39">
        <f t="shared" si="0"/>
        <v>50.621204399709171</v>
      </c>
      <c r="E82" s="39">
        <f t="shared" ref="E82:E91" si="5">+C82/C70*100-100</f>
        <v>-8.836832103410913</v>
      </c>
      <c r="F82" s="29">
        <f>+SUM($C$81:C82)</f>
        <v>383223750.93999994</v>
      </c>
      <c r="G82" s="29">
        <v>2297748158.0600004</v>
      </c>
      <c r="H82" s="51">
        <f t="shared" si="1"/>
        <v>22.937635665030044</v>
      </c>
      <c r="I82" s="51">
        <f t="shared" si="4"/>
        <v>-26.662486737570873</v>
      </c>
      <c r="J82" s="50">
        <f>+SUM($G$81:G82)</f>
        <v>4166783743.1600003</v>
      </c>
    </row>
    <row r="83" spans="1:10" x14ac:dyDescent="0.25">
      <c r="B83" s="1" t="s">
        <v>224</v>
      </c>
      <c r="C83" s="29">
        <v>203546775.62000003</v>
      </c>
      <c r="D83" s="39">
        <f t="shared" si="0"/>
        <v>-11.622134867480156</v>
      </c>
      <c r="E83" s="39">
        <f t="shared" si="5"/>
        <v>-22.367668735057805</v>
      </c>
      <c r="F83" s="29">
        <f>+SUM($C$81:C83)</f>
        <v>586770526.55999994</v>
      </c>
      <c r="G83" s="29">
        <v>2310590164.1799998</v>
      </c>
      <c r="H83" s="51">
        <f t="shared" si="1"/>
        <v>0.55889528514919107</v>
      </c>
      <c r="I83" s="51">
        <f t="shared" si="4"/>
        <v>-33.170633025188081</v>
      </c>
      <c r="J83" s="50">
        <f>+SUM($G$81:G83)</f>
        <v>6477373907.3400002</v>
      </c>
    </row>
    <row r="84" spans="1:10" x14ac:dyDescent="0.25">
      <c r="B84" s="1" t="s">
        <v>225</v>
      </c>
      <c r="C84" s="29">
        <v>212886347.60999963</v>
      </c>
      <c r="D84" s="39">
        <f t="shared" si="0"/>
        <v>4.5884155922152985</v>
      </c>
      <c r="E84" s="39">
        <f t="shared" si="5"/>
        <v>-15.52571078836165</v>
      </c>
      <c r="F84" s="29">
        <f>+SUM($C$81:C84)</f>
        <v>799656874.1699996</v>
      </c>
      <c r="G84" s="29">
        <v>2423625168.0699992</v>
      </c>
      <c r="H84" s="51">
        <f t="shared" si="1"/>
        <v>4.8920403818179636</v>
      </c>
      <c r="I84" s="51">
        <f t="shared" si="4"/>
        <v>-24.600046252752122</v>
      </c>
      <c r="J84" s="50">
        <f>+SUM($G$81:G84)</f>
        <v>8900999075.4099998</v>
      </c>
    </row>
    <row r="85" spans="1:10" ht="15" customHeight="1" x14ac:dyDescent="0.25">
      <c r="B85" s="1" t="s">
        <v>226</v>
      </c>
      <c r="C85" s="29">
        <v>221573681.93999922</v>
      </c>
      <c r="D85" s="39">
        <f t="shared" ref="D85:D92" si="6">+C85/C84*100-100</f>
        <v>4.0807381156796794</v>
      </c>
      <c r="E85" s="39">
        <f t="shared" si="5"/>
        <v>-9.0781794328289607</v>
      </c>
      <c r="F85" s="29">
        <f>+SUM($C$81:C85)</f>
        <v>1021230556.1099988</v>
      </c>
      <c r="G85" s="29">
        <v>2708316143.3100004</v>
      </c>
      <c r="H85" s="51">
        <f t="shared" si="1"/>
        <v>11.746493599367454</v>
      </c>
      <c r="I85" s="51">
        <f t="shared" si="4"/>
        <v>-19.291637984311279</v>
      </c>
      <c r="J85" s="50">
        <f>+SUM($G$81:G85)</f>
        <v>11609315218.720001</v>
      </c>
    </row>
    <row r="86" spans="1:10" x14ac:dyDescent="0.25">
      <c r="B86" s="1" t="s">
        <v>227</v>
      </c>
      <c r="C86" s="29">
        <v>206761739.37000042</v>
      </c>
      <c r="D86" s="39">
        <f t="shared" si="6"/>
        <v>-6.6848835296286637</v>
      </c>
      <c r="E86" s="39">
        <f t="shared" si="5"/>
        <v>1.0738269679331438</v>
      </c>
      <c r="F86" s="29">
        <f>+SUM($C$81:C86)</f>
        <v>1227992295.4799993</v>
      </c>
      <c r="G86" s="29">
        <v>2721906432.8699999</v>
      </c>
      <c r="H86" s="51">
        <f t="shared" ref="H86:H133" si="7">+G86/G85*100-100</f>
        <v>0.50179849178870484</v>
      </c>
      <c r="I86" s="51">
        <f t="shared" si="4"/>
        <v>-15.23657027617385</v>
      </c>
      <c r="J86" s="50">
        <f>+SUM($G$81:G86)</f>
        <v>14331221651.59</v>
      </c>
    </row>
    <row r="87" spans="1:10" x14ac:dyDescent="0.25">
      <c r="B87" s="1" t="s">
        <v>228</v>
      </c>
      <c r="C87" s="29">
        <v>163177128.80999979</v>
      </c>
      <c r="D87" s="39">
        <f t="shared" si="6"/>
        <v>-21.079630444589128</v>
      </c>
      <c r="E87" s="39">
        <f t="shared" si="5"/>
        <v>-30.540757426891815</v>
      </c>
      <c r="F87" s="29">
        <f>+SUM($C$81:C87)</f>
        <v>1391169424.289999</v>
      </c>
      <c r="G87" s="29">
        <v>2188337657.6199999</v>
      </c>
      <c r="H87" s="51">
        <f t="shared" si="7"/>
        <v>-19.602759624892798</v>
      </c>
      <c r="I87" s="51">
        <f t="shared" si="4"/>
        <v>-27.356282968084855</v>
      </c>
      <c r="J87" s="50">
        <f>+SUM($G$81:G87)</f>
        <v>16519559309.209999</v>
      </c>
    </row>
    <row r="88" spans="1:10" x14ac:dyDescent="0.25">
      <c r="B88" s="1" t="s">
        <v>229</v>
      </c>
      <c r="C88" s="29">
        <v>230865260.27999982</v>
      </c>
      <c r="D88" s="39">
        <f t="shared" si="6"/>
        <v>41.481384041764045</v>
      </c>
      <c r="E88" s="39">
        <f t="shared" si="5"/>
        <v>17.159851304417202</v>
      </c>
      <c r="F88" s="29">
        <f>+SUM($C$81:C88)</f>
        <v>1622034684.5699987</v>
      </c>
      <c r="G88" s="29">
        <v>3004417857.5900006</v>
      </c>
      <c r="H88" s="51">
        <f t="shared" si="7"/>
        <v>37.29224313845404</v>
      </c>
      <c r="I88" s="51">
        <f t="shared" si="4"/>
        <v>6.9744614855323732</v>
      </c>
      <c r="J88" s="50">
        <f>+SUM($G$81:G88)</f>
        <v>19523977166.799999</v>
      </c>
    </row>
    <row r="89" spans="1:10" x14ac:dyDescent="0.25">
      <c r="B89" s="1" t="s">
        <v>230</v>
      </c>
      <c r="C89" s="29">
        <v>200338378.97000039</v>
      </c>
      <c r="D89" s="39">
        <f t="shared" si="6"/>
        <v>-13.222812853252847</v>
      </c>
      <c r="E89" s="39">
        <f t="shared" si="5"/>
        <v>-14.63349310178188</v>
      </c>
      <c r="F89" s="29">
        <f>+SUM($C$81:C89)</f>
        <v>1822373063.539999</v>
      </c>
      <c r="G89" s="29">
        <v>2731225030.5500002</v>
      </c>
      <c r="H89" s="51">
        <f t="shared" si="7"/>
        <v>-9.0930369871766885</v>
      </c>
      <c r="I89" s="51">
        <f t="shared" si="4"/>
        <v>-4.8437980526876174</v>
      </c>
      <c r="J89" s="50">
        <f>+SUM($G$81:G89)</f>
        <v>22255202197.349998</v>
      </c>
    </row>
    <row r="90" spans="1:10" x14ac:dyDescent="0.25">
      <c r="B90" s="1" t="s">
        <v>231</v>
      </c>
      <c r="C90" s="29">
        <v>200451062.02999988</v>
      </c>
      <c r="D90" s="39">
        <f t="shared" si="6"/>
        <v>5.6246367060992952E-2</v>
      </c>
      <c r="E90" s="39">
        <f t="shared" si="5"/>
        <v>-0.37816166970998211</v>
      </c>
      <c r="F90" s="29">
        <f>+SUM($C$81:C90)</f>
        <v>2022824125.569999</v>
      </c>
      <c r="G90" s="29">
        <v>2679939312.7399998</v>
      </c>
      <c r="H90" s="51">
        <f t="shared" si="7"/>
        <v>-1.8777551185400796</v>
      </c>
      <c r="I90" s="51">
        <f t="shared" si="4"/>
        <v>-3.7996474679402326</v>
      </c>
      <c r="J90" s="50">
        <f>+SUM($G$81:G90)</f>
        <v>24935141510.089996</v>
      </c>
    </row>
    <row r="91" spans="1:10" x14ac:dyDescent="0.25">
      <c r="B91" s="1" t="s">
        <v>232</v>
      </c>
      <c r="C91" s="29">
        <v>209861786.32000005</v>
      </c>
      <c r="D91" s="39">
        <f t="shared" si="6"/>
        <v>4.6947739736054643</v>
      </c>
      <c r="E91" s="39">
        <f t="shared" si="5"/>
        <v>5.329840167695636</v>
      </c>
      <c r="F91" s="29">
        <f>+SUM($C$81:C91)</f>
        <v>2232685911.8899989</v>
      </c>
      <c r="G91" s="29">
        <v>2697497803.3199987</v>
      </c>
      <c r="H91" s="51">
        <f t="shared" si="7"/>
        <v>0.65518239523294142</v>
      </c>
      <c r="I91" s="51">
        <f t="shared" si="4"/>
        <v>12.574722438212632</v>
      </c>
      <c r="J91" s="50">
        <f>+SUM($G$81:G91)</f>
        <v>27632639313.409996</v>
      </c>
    </row>
    <row r="92" spans="1:10" x14ac:dyDescent="0.25">
      <c r="B92" s="1" t="s">
        <v>233</v>
      </c>
      <c r="C92" s="29">
        <v>215853604.9400003</v>
      </c>
      <c r="D92" s="39">
        <f t="shared" si="6"/>
        <v>2.8551260927817737</v>
      </c>
      <c r="E92" s="39">
        <f t="shared" ref="E92" si="8">+C92/C80*100-100</f>
        <v>-7.9674129692559319</v>
      </c>
      <c r="F92" s="29">
        <f>+SUM($C$81:C92)</f>
        <v>2448539516.829999</v>
      </c>
      <c r="G92" s="29">
        <v>3374346790.3999996</v>
      </c>
      <c r="H92" s="51">
        <f t="shared" si="7"/>
        <v>25.091734504730852</v>
      </c>
      <c r="I92" s="51">
        <f t="shared" si="4"/>
        <v>32.691819109159951</v>
      </c>
      <c r="J92" s="50">
        <f>+SUM($G$81:G92)</f>
        <v>31006986103.809998</v>
      </c>
    </row>
    <row r="93" spans="1:10" x14ac:dyDescent="0.25">
      <c r="A93" s="1">
        <v>2017</v>
      </c>
      <c r="B93" s="1" t="s">
        <v>222</v>
      </c>
      <c r="C93" s="29">
        <v>157842769.67000002</v>
      </c>
      <c r="D93" s="39">
        <f t="shared" ref="D93:D114" si="9">+C93/C92*100-100</f>
        <v>-26.875082899878024</v>
      </c>
      <c r="E93" s="39">
        <f>+C93/C81*100-100</f>
        <v>3.2262351784006995</v>
      </c>
      <c r="F93" s="29">
        <f>+SUM($C$93:C93)</f>
        <v>157842769.67000002</v>
      </c>
      <c r="G93" s="29">
        <v>2614360336.71</v>
      </c>
      <c r="H93" s="51">
        <f t="shared" si="7"/>
        <v>-22.522476227166607</v>
      </c>
      <c r="I93" s="51">
        <f t="shared" si="4"/>
        <v>39.877504609957583</v>
      </c>
      <c r="J93" s="50">
        <f>+SUM($G$93:G93)</f>
        <v>2614360336.71</v>
      </c>
    </row>
    <row r="94" spans="1:10" x14ac:dyDescent="0.25">
      <c r="B94" s="1" t="s">
        <v>223</v>
      </c>
      <c r="C94" s="29">
        <v>202231987.77000016</v>
      </c>
      <c r="D94" s="39">
        <f t="shared" si="9"/>
        <v>28.12242726911353</v>
      </c>
      <c r="E94" s="39">
        <f t="shared" ref="E94:E114" si="10">+C94/C82*100-100</f>
        <v>-12.193001897582832</v>
      </c>
      <c r="F94" s="29">
        <f>+SUM($C$93:C94)</f>
        <v>360074757.44000018</v>
      </c>
      <c r="G94" s="29">
        <v>2659843280.2500005</v>
      </c>
      <c r="H94" s="51">
        <f t="shared" si="7"/>
        <v>1.7397350664077891</v>
      </c>
      <c r="I94" s="51">
        <f t="shared" si="4"/>
        <v>15.758694917014694</v>
      </c>
      <c r="J94" s="50">
        <f>+SUM($G$93:G94)</f>
        <v>5274203616.960001</v>
      </c>
    </row>
    <row r="95" spans="1:10" x14ac:dyDescent="0.25">
      <c r="B95" s="1" t="s">
        <v>224</v>
      </c>
      <c r="C95" s="29">
        <v>230598731.49999991</v>
      </c>
      <c r="D95" s="39">
        <f t="shared" si="9"/>
        <v>14.026833263519833</v>
      </c>
      <c r="E95" s="39">
        <f t="shared" si="10"/>
        <v>13.29028956494156</v>
      </c>
      <c r="F95" s="29">
        <f>+SUM($C$93:C95)</f>
        <v>590673488.94000006</v>
      </c>
      <c r="G95" s="29">
        <v>3209595681.7499995</v>
      </c>
      <c r="H95" s="51">
        <f t="shared" si="7"/>
        <v>20.668601251135655</v>
      </c>
      <c r="I95" s="51">
        <f t="shared" si="4"/>
        <v>38.908047455012252</v>
      </c>
      <c r="J95" s="50">
        <f>+SUM($G$93:G95)</f>
        <v>8483799298.710001</v>
      </c>
    </row>
    <row r="96" spans="1:10" x14ac:dyDescent="0.25">
      <c r="B96" s="1" t="s">
        <v>225</v>
      </c>
      <c r="C96" s="29">
        <v>162567565.99000031</v>
      </c>
      <c r="D96" s="39">
        <f t="shared" si="9"/>
        <v>-29.50196866542592</v>
      </c>
      <c r="E96" s="39">
        <f t="shared" si="10"/>
        <v>-23.63645305812733</v>
      </c>
      <c r="F96" s="29">
        <f>+SUM($C$93:C96)</f>
        <v>753241054.93000031</v>
      </c>
      <c r="G96" s="29">
        <v>2612407100.480001</v>
      </c>
      <c r="H96" s="51">
        <f t="shared" si="7"/>
        <v>-18.606349225407342</v>
      </c>
      <c r="I96" s="51">
        <f t="shared" si="4"/>
        <v>7.7892379934449281</v>
      </c>
      <c r="J96" s="50">
        <f>+SUM($G$93:G96)</f>
        <v>11096206399.190002</v>
      </c>
    </row>
    <row r="97" spans="1:26" x14ac:dyDescent="0.25">
      <c r="B97" s="1" t="s">
        <v>226</v>
      </c>
      <c r="C97" s="29">
        <v>244189257.7399998</v>
      </c>
      <c r="D97" s="39">
        <f t="shared" si="9"/>
        <v>50.207857424044931</v>
      </c>
      <c r="E97" s="39">
        <f t="shared" si="10"/>
        <v>10.206796945372204</v>
      </c>
      <c r="F97" s="29">
        <f>+SUM($C$93:C97)</f>
        <v>997430312.67000008</v>
      </c>
      <c r="G97" s="29">
        <v>3385064124.6599979</v>
      </c>
      <c r="H97" s="51">
        <f t="shared" si="7"/>
        <v>29.576440212477991</v>
      </c>
      <c r="I97" s="51">
        <f t="shared" si="4"/>
        <v>24.987776372477043</v>
      </c>
      <c r="J97" s="50">
        <f>+SUM($G$93:G97)</f>
        <v>14481270523.85</v>
      </c>
    </row>
    <row r="98" spans="1:26" x14ac:dyDescent="0.25">
      <c r="B98" s="1" t="s">
        <v>227</v>
      </c>
      <c r="C98" s="29">
        <v>237277768.16999993</v>
      </c>
      <c r="D98" s="39">
        <f t="shared" si="9"/>
        <v>-2.8303823165550028</v>
      </c>
      <c r="E98" s="39">
        <f t="shared" si="10"/>
        <v>14.759030801821154</v>
      </c>
      <c r="F98" s="29">
        <f>+SUM($C$93:C98)</f>
        <v>1234708080.8399999</v>
      </c>
      <c r="G98" s="29">
        <v>2777439359.6999989</v>
      </c>
      <c r="H98" s="51">
        <f t="shared" si="7"/>
        <v>-17.950169999247208</v>
      </c>
      <c r="I98" s="51">
        <f t="shared" si="4"/>
        <v>2.040221741621167</v>
      </c>
      <c r="J98" s="50">
        <f>+SUM($G$93:G98)</f>
        <v>17258709883.549999</v>
      </c>
    </row>
    <row r="99" spans="1:26" x14ac:dyDescent="0.25">
      <c r="B99" s="1" t="s">
        <v>228</v>
      </c>
      <c r="C99" s="29">
        <v>199845583.66000026</v>
      </c>
      <c r="D99" s="39">
        <f t="shared" si="9"/>
        <v>-15.775681303265216</v>
      </c>
      <c r="E99" s="39">
        <f t="shared" si="10"/>
        <v>22.471565174244773</v>
      </c>
      <c r="F99" s="29">
        <f>+SUM($C$93:C99)</f>
        <v>1434553664.5000002</v>
      </c>
      <c r="G99" s="29">
        <v>3064962437.4600005</v>
      </c>
      <c r="H99" s="51">
        <f t="shared" si="7"/>
        <v>10.35209199998728</v>
      </c>
      <c r="I99" s="51">
        <f t="shared" si="4"/>
        <v>40.058935913637896</v>
      </c>
      <c r="J99" s="50">
        <f>+SUM($G$93:G99)</f>
        <v>20323672321.009998</v>
      </c>
    </row>
    <row r="100" spans="1:26" x14ac:dyDescent="0.25">
      <c r="B100" s="1" t="s">
        <v>229</v>
      </c>
      <c r="C100" s="29">
        <v>227229846.61999989</v>
      </c>
      <c r="D100" s="39">
        <f t="shared" si="9"/>
        <v>13.702711092474672</v>
      </c>
      <c r="E100" s="39">
        <f t="shared" si="10"/>
        <v>-1.5746906466528543</v>
      </c>
      <c r="F100" s="29">
        <f>+SUM($C$93:C100)</f>
        <v>1661783511.1200001</v>
      </c>
      <c r="G100" s="29">
        <v>3071474126.3399997</v>
      </c>
      <c r="H100" s="51">
        <f t="shared" si="7"/>
        <v>0.21245574824713742</v>
      </c>
      <c r="I100" s="51">
        <f t="shared" si="4"/>
        <v>2.2319221868754511</v>
      </c>
      <c r="J100" s="50">
        <f>+SUM($G$93:G100)</f>
        <v>23395146447.349998</v>
      </c>
    </row>
    <row r="101" spans="1:26" x14ac:dyDescent="0.25">
      <c r="B101" s="1" t="s">
        <v>230</v>
      </c>
      <c r="C101" s="29">
        <v>198332292.5299997</v>
      </c>
      <c r="D101" s="39">
        <f t="shared" si="9"/>
        <v>-12.71732323893437</v>
      </c>
      <c r="E101" s="39">
        <f t="shared" si="10"/>
        <v>-1.0013490427119223</v>
      </c>
      <c r="F101" s="29">
        <f>+SUM($C$93:C101)</f>
        <v>1860115803.6499999</v>
      </c>
      <c r="G101" s="29">
        <v>3282886286.7899995</v>
      </c>
      <c r="H101" s="51">
        <f t="shared" si="7"/>
        <v>6.8830845305514856</v>
      </c>
      <c r="I101" s="51">
        <f t="shared" si="4"/>
        <v>20.198308453877516</v>
      </c>
      <c r="J101" s="50">
        <f>+SUM($G$93:G101)</f>
        <v>26678032734.139999</v>
      </c>
    </row>
    <row r="102" spans="1:26" x14ac:dyDescent="0.25">
      <c r="B102" s="1" t="s">
        <v>231</v>
      </c>
      <c r="C102" s="29">
        <v>198604366.35000089</v>
      </c>
      <c r="D102" s="39">
        <f t="shared" si="9"/>
        <v>0.13718079720175069</v>
      </c>
      <c r="E102" s="39">
        <f t="shared" si="10"/>
        <v>-0.92127009021413642</v>
      </c>
      <c r="F102" s="29">
        <f>+SUM($C$93:C102)</f>
        <v>2058720170.0000007</v>
      </c>
      <c r="G102" s="29">
        <v>3130731761.8400002</v>
      </c>
      <c r="H102" s="51">
        <f t="shared" si="7"/>
        <v>-4.6347790224185843</v>
      </c>
      <c r="I102" s="51">
        <f t="shared" si="4"/>
        <v>16.820994675402005</v>
      </c>
      <c r="J102" s="50">
        <f>+SUM($G$93:G102)</f>
        <v>29808764495.98</v>
      </c>
    </row>
    <row r="103" spans="1:26" x14ac:dyDescent="0.25">
      <c r="B103" s="1" t="s">
        <v>232</v>
      </c>
      <c r="C103" s="29">
        <v>206130741.02999935</v>
      </c>
      <c r="D103" s="39">
        <f t="shared" si="9"/>
        <v>3.7896320299095123</v>
      </c>
      <c r="E103" s="39">
        <f t="shared" si="10"/>
        <v>-1.7778583492620896</v>
      </c>
      <c r="F103" s="29">
        <f>+SUM($C$93:C103)</f>
        <v>2264850911.0300002</v>
      </c>
      <c r="G103" s="29">
        <v>3011338001.0099998</v>
      </c>
      <c r="H103" s="51">
        <f t="shared" si="7"/>
        <v>-3.8136055693200035</v>
      </c>
      <c r="I103" s="51">
        <f t="shared" si="4"/>
        <v>11.634493170068055</v>
      </c>
      <c r="J103" s="50">
        <f>+SUM($G$93:G103)</f>
        <v>32820102496.989998</v>
      </c>
    </row>
    <row r="104" spans="1:26" x14ac:dyDescent="0.25">
      <c r="B104" s="1" t="s">
        <v>233</v>
      </c>
      <c r="C104" s="29">
        <v>207336058.78000039</v>
      </c>
      <c r="D104" s="39">
        <f t="shared" si="9"/>
        <v>0.58473459318987864</v>
      </c>
      <c r="E104" s="39">
        <f t="shared" si="10"/>
        <v>-3.9459828166258717</v>
      </c>
      <c r="F104" s="29">
        <f>+SUM($C$93:C104)</f>
        <v>2472186969.8100004</v>
      </c>
      <c r="G104" s="29">
        <v>3949119260.9800005</v>
      </c>
      <c r="H104" s="51">
        <f t="shared" si="7"/>
        <v>31.141680530563804</v>
      </c>
      <c r="I104" s="51">
        <f t="shared" si="4"/>
        <v>17.033592167089211</v>
      </c>
      <c r="J104" s="50">
        <f>+SUM($G$93:G104)</f>
        <v>36769221757.970001</v>
      </c>
    </row>
    <row r="105" spans="1:26" x14ac:dyDescent="0.25">
      <c r="A105" s="1">
        <v>2018</v>
      </c>
      <c r="B105" s="1" t="s">
        <v>222</v>
      </c>
      <c r="C105" s="29">
        <v>187390130.73999995</v>
      </c>
      <c r="D105" s="39">
        <f t="shared" si="9"/>
        <v>-9.6200960688486106</v>
      </c>
      <c r="E105" s="39">
        <f t="shared" si="10"/>
        <v>18.719489737651116</v>
      </c>
      <c r="F105" s="29">
        <f>+SUM($C$105:C105)</f>
        <v>187390130.73999995</v>
      </c>
      <c r="G105" s="29">
        <v>3324889042.2599998</v>
      </c>
      <c r="H105" s="51">
        <f t="shared" si="7"/>
        <v>-15.806821153461286</v>
      </c>
      <c r="I105" s="51">
        <f t="shared" si="4"/>
        <v>27.177917885801193</v>
      </c>
      <c r="J105" s="50">
        <f>+SUM($G$105:G105)</f>
        <v>3324889042.2599998</v>
      </c>
    </row>
    <row r="106" spans="1:26" x14ac:dyDescent="0.25">
      <c r="B106" s="1" t="s">
        <v>223</v>
      </c>
      <c r="C106" s="29">
        <v>209516739.45000032</v>
      </c>
      <c r="D106" s="39">
        <f t="shared" si="9"/>
        <v>11.807776974498509</v>
      </c>
      <c r="E106" s="39">
        <f t="shared" si="10"/>
        <v>3.602175778584126</v>
      </c>
      <c r="F106" s="29">
        <f>+SUM($C$105:C106)</f>
        <v>396906870.1900003</v>
      </c>
      <c r="G106" s="29">
        <v>3000036256.8600001</v>
      </c>
      <c r="H106" s="51">
        <f t="shared" si="7"/>
        <v>-9.7703346268418727</v>
      </c>
      <c r="I106" s="51">
        <f t="shared" si="4"/>
        <v>12.789963195802457</v>
      </c>
      <c r="J106" s="50">
        <f>+SUM($G$105:G106)</f>
        <v>6324925299.1199999</v>
      </c>
    </row>
    <row r="107" spans="1:26" x14ac:dyDescent="0.25">
      <c r="B107" s="1" t="s">
        <v>224</v>
      </c>
      <c r="C107" s="29">
        <v>209022709.13000003</v>
      </c>
      <c r="D107" s="39">
        <f t="shared" si="9"/>
        <v>-0.23579515474379775</v>
      </c>
      <c r="E107" s="39">
        <f t="shared" si="10"/>
        <v>-9.3565225747999818</v>
      </c>
      <c r="F107" s="29">
        <f>+SUM($C$105:C107)</f>
        <v>605929579.32000029</v>
      </c>
      <c r="G107" s="29">
        <v>3365076774.8799996</v>
      </c>
      <c r="H107" s="51">
        <f t="shared" si="7"/>
        <v>12.167870211077727</v>
      </c>
      <c r="I107" s="51">
        <f t="shared" si="4"/>
        <v>4.8442579236405834</v>
      </c>
      <c r="J107" s="50">
        <f>+SUM($G$105:G107)</f>
        <v>9690002074</v>
      </c>
    </row>
    <row r="108" spans="1:26" x14ac:dyDescent="0.25">
      <c r="B108" s="1" t="s">
        <v>225</v>
      </c>
      <c r="C108" s="29">
        <v>214243396.97999975</v>
      </c>
      <c r="D108" s="39">
        <f t="shared" si="9"/>
        <v>2.4976653836941551</v>
      </c>
      <c r="E108" s="39">
        <f t="shared" si="10"/>
        <v>31.787294516778388</v>
      </c>
      <c r="F108" s="29">
        <f>+SUM($C$105:C108)</f>
        <v>820172976.30000007</v>
      </c>
      <c r="G108" s="29">
        <v>3784631452.3300014</v>
      </c>
      <c r="H108" s="51">
        <f t="shared" si="7"/>
        <v>12.467908030566804</v>
      </c>
      <c r="I108" s="51">
        <f t="shared" si="4"/>
        <v>44.871427260882001</v>
      </c>
      <c r="J108" s="50">
        <f>+SUM($G$105:G108)</f>
        <v>13474633526.330002</v>
      </c>
    </row>
    <row r="109" spans="1:26" x14ac:dyDescent="0.25">
      <c r="B109" s="1" t="s">
        <v>226</v>
      </c>
      <c r="C109" s="29">
        <v>256376492.95999986</v>
      </c>
      <c r="D109" s="39">
        <f t="shared" si="9"/>
        <v>19.665995112994466</v>
      </c>
      <c r="E109" s="39">
        <f t="shared" si="10"/>
        <v>4.9908973608398384</v>
      </c>
      <c r="F109" s="29">
        <f>+SUM($C$105:C109)</f>
        <v>1076549469.26</v>
      </c>
      <c r="G109" s="29">
        <v>3683243695.9199996</v>
      </c>
      <c r="H109" s="51">
        <f t="shared" si="7"/>
        <v>-2.6789334096872892</v>
      </c>
      <c r="I109" s="51">
        <f t="shared" ref="I109:I133" si="11">+G109/G97*100-100</f>
        <v>8.8086830937050991</v>
      </c>
      <c r="J109" s="50">
        <f>+SUM($G$105:G109)</f>
        <v>17157877222.250002</v>
      </c>
    </row>
    <row r="110" spans="1:26" x14ac:dyDescent="0.25">
      <c r="B110" s="1" t="s">
        <v>227</v>
      </c>
      <c r="C110" s="29">
        <v>234314571.26999989</v>
      </c>
      <c r="D110" s="39">
        <f t="shared" si="9"/>
        <v>-8.6052825808183968</v>
      </c>
      <c r="E110" s="39">
        <f t="shared" si="10"/>
        <v>-1.2488303994316965</v>
      </c>
      <c r="F110" s="29">
        <f>+SUM($C$105:C110)</f>
        <v>1310864040.53</v>
      </c>
      <c r="G110" s="29">
        <v>3331778724.8000002</v>
      </c>
      <c r="H110" s="51">
        <f t="shared" si="7"/>
        <v>-9.542267635164194</v>
      </c>
      <c r="I110" s="51">
        <f t="shared" si="11"/>
        <v>19.958648715912105</v>
      </c>
      <c r="J110" s="50">
        <f>+SUM($G$105:G110)</f>
        <v>20489655947.050003</v>
      </c>
    </row>
    <row r="111" spans="1:26" x14ac:dyDescent="0.25">
      <c r="B111" s="1" t="s">
        <v>228</v>
      </c>
      <c r="C111" s="29">
        <v>224361534.95999938</v>
      </c>
      <c r="D111" s="39">
        <f t="shared" si="9"/>
        <v>-4.2477240130882308</v>
      </c>
      <c r="E111" s="39">
        <f t="shared" si="10"/>
        <v>12.267447121427708</v>
      </c>
      <c r="F111" s="29">
        <f>+SUM($C$105:C111)</f>
        <v>1535225575.4899993</v>
      </c>
      <c r="G111" s="29">
        <v>3631531368.230001</v>
      </c>
      <c r="H111" s="51">
        <f t="shared" si="7"/>
        <v>8.996775241969118</v>
      </c>
      <c r="I111" s="51">
        <f t="shared" si="11"/>
        <v>18.48534663411823</v>
      </c>
      <c r="J111" s="50">
        <f>+SUM($G$105:G111)</f>
        <v>24121187315.280003</v>
      </c>
      <c r="U111" s="29"/>
      <c r="V111" s="29"/>
      <c r="W111" s="29"/>
      <c r="X111" s="29"/>
      <c r="Y111" s="29"/>
      <c r="Z111" s="29"/>
    </row>
    <row r="112" spans="1:26" x14ac:dyDescent="0.25">
      <c r="B112" s="1" t="s">
        <v>229</v>
      </c>
      <c r="C112" s="29">
        <v>229320402.94000059</v>
      </c>
      <c r="D112" s="39">
        <f t="shared" si="9"/>
        <v>2.2102130745741704</v>
      </c>
      <c r="E112" s="39">
        <f t="shared" si="10"/>
        <v>0.92001836514758395</v>
      </c>
      <c r="F112" s="29">
        <f>+SUM($C$105:C112)</f>
        <v>1764545978.4299998</v>
      </c>
      <c r="G112" s="29">
        <v>3684398781.9899993</v>
      </c>
      <c r="H112" s="51">
        <f t="shared" si="7"/>
        <v>1.4557884374207077</v>
      </c>
      <c r="I112" s="51">
        <f t="shared" si="11"/>
        <v>19.955390488031455</v>
      </c>
      <c r="J112" s="50">
        <f>+SUM($G$105:G112)</f>
        <v>27805586097.27</v>
      </c>
      <c r="U112" s="29"/>
      <c r="V112" s="29"/>
      <c r="W112" s="29"/>
      <c r="X112" s="29"/>
      <c r="Y112" s="29"/>
      <c r="Z112" s="29"/>
    </row>
    <row r="113" spans="1:26" x14ac:dyDescent="0.25">
      <c r="B113" s="1" t="s">
        <v>230</v>
      </c>
      <c r="C113" s="29">
        <v>206659102.04999977</v>
      </c>
      <c r="D113" s="39">
        <f t="shared" si="9"/>
        <v>-9.8819383707126747</v>
      </c>
      <c r="E113" s="39">
        <f t="shared" si="10"/>
        <v>4.1984133868369327</v>
      </c>
      <c r="F113" s="29">
        <f>+SUM($C$105:C113)</f>
        <v>1971205080.4799995</v>
      </c>
      <c r="G113" s="29">
        <v>3512800103.3500004</v>
      </c>
      <c r="H113" s="51">
        <f t="shared" si="7"/>
        <v>-4.6574404344829361</v>
      </c>
      <c r="I113" s="51">
        <f t="shared" si="11"/>
        <v>7.0034048235283279</v>
      </c>
      <c r="J113" s="50">
        <f>+SUM($G$105:G113)</f>
        <v>31318386200.620003</v>
      </c>
      <c r="U113" s="29"/>
      <c r="V113" s="29"/>
      <c r="W113" s="29"/>
      <c r="X113" s="29"/>
      <c r="Y113" s="29"/>
      <c r="Z113" s="29"/>
    </row>
    <row r="114" spans="1:26" x14ac:dyDescent="0.25">
      <c r="B114" s="1" t="s">
        <v>231</v>
      </c>
      <c r="C114" s="29">
        <v>231612833.13999993</v>
      </c>
      <c r="D114" s="39">
        <f t="shared" si="9"/>
        <v>12.074827986024417</v>
      </c>
      <c r="E114" s="39">
        <f t="shared" si="10"/>
        <v>16.620212030901754</v>
      </c>
      <c r="F114" s="29">
        <f>+SUM($C$105:C114)</f>
        <v>2202817913.6199994</v>
      </c>
      <c r="G114" s="29">
        <v>3768666276.7600002</v>
      </c>
      <c r="H114" s="51">
        <f t="shared" si="7"/>
        <v>7.2838238978071104</v>
      </c>
      <c r="I114" s="51">
        <f t="shared" si="11"/>
        <v>20.37653058290347</v>
      </c>
      <c r="J114" s="50">
        <f>+SUM($G$105:G114)</f>
        <v>35087052477.380005</v>
      </c>
      <c r="U114" s="29"/>
      <c r="V114" s="29"/>
      <c r="W114" s="29"/>
      <c r="X114" s="29"/>
      <c r="Y114" s="29"/>
      <c r="Z114" s="29"/>
    </row>
    <row r="115" spans="1:26" x14ac:dyDescent="0.25">
      <c r="B115" s="1" t="s">
        <v>232</v>
      </c>
      <c r="C115" s="29">
        <v>208621540.87000024</v>
      </c>
      <c r="D115" s="39">
        <f t="shared" ref="D115:D116" si="12">+C115/C114*100-100</f>
        <v>-9.9266055158966253</v>
      </c>
      <c r="E115" s="39">
        <f t="shared" ref="E115:E116" si="13">+C115/C103*100-100</f>
        <v>1.2083592323759262</v>
      </c>
      <c r="F115" s="29">
        <f>+SUM($C$105:C115)</f>
        <v>2411439454.4899998</v>
      </c>
      <c r="G115" s="29">
        <v>3343508662.0299997</v>
      </c>
      <c r="H115" s="51">
        <f t="shared" si="7"/>
        <v>-11.281381356364534</v>
      </c>
      <c r="I115" s="51">
        <f t="shared" si="11"/>
        <v>11.030666796905237</v>
      </c>
      <c r="J115" s="50">
        <f>+SUM($G$105:G115)</f>
        <v>38430561139.410004</v>
      </c>
      <c r="U115" s="29"/>
      <c r="V115" s="29"/>
      <c r="W115" s="29"/>
      <c r="X115" s="29"/>
      <c r="Y115" s="29"/>
      <c r="Z115" s="29"/>
    </row>
    <row r="116" spans="1:26" x14ac:dyDescent="0.25">
      <c r="B116" s="1" t="s">
        <v>233</v>
      </c>
      <c r="C116" s="29">
        <v>187591142.20000002</v>
      </c>
      <c r="D116" s="39">
        <f t="shared" si="12"/>
        <v>-10.080645834700761</v>
      </c>
      <c r="E116" s="39">
        <f t="shared" si="13"/>
        <v>-9.5231464783225448</v>
      </c>
      <c r="F116" s="29">
        <f>+SUM($C$105:C116)</f>
        <v>2599030596.6899996</v>
      </c>
      <c r="G116" s="29">
        <v>3400857133.5200009</v>
      </c>
      <c r="H116" s="51">
        <f t="shared" si="7"/>
        <v>1.7152182717894391</v>
      </c>
      <c r="I116" s="51">
        <f t="shared" si="11"/>
        <v>-13.883149412001913</v>
      </c>
      <c r="J116" s="50">
        <f>+SUM($G$105:G116)</f>
        <v>41831418272.930008</v>
      </c>
      <c r="U116" s="29"/>
      <c r="V116" s="29"/>
      <c r="W116" s="29"/>
      <c r="X116" s="29"/>
      <c r="Y116" s="29"/>
      <c r="Z116" s="29"/>
    </row>
    <row r="117" spans="1:26" x14ac:dyDescent="0.25">
      <c r="A117" s="1">
        <v>2019</v>
      </c>
      <c r="B117" s="1" t="s">
        <v>222</v>
      </c>
      <c r="C117" s="29">
        <v>180048129.93999991</v>
      </c>
      <c r="D117" s="39">
        <f t="shared" ref="D117:D119" si="14">+C117/C116*100-100</f>
        <v>-4.0209853042837835</v>
      </c>
      <c r="E117" s="39">
        <f t="shared" ref="E117:E119" si="15">+C117/C105*100-100</f>
        <v>-3.918029605404854</v>
      </c>
      <c r="F117" s="29">
        <f>+SUM($C$117:C117)</f>
        <v>180048129.93999991</v>
      </c>
      <c r="G117" s="29">
        <v>3066108043.4900002</v>
      </c>
      <c r="H117" s="51">
        <f t="shared" si="7"/>
        <v>-9.8430800497498154</v>
      </c>
      <c r="I117" s="51">
        <f t="shared" si="11"/>
        <v>-7.7831469104935991</v>
      </c>
      <c r="J117" s="50">
        <f>+SUM($G$117:G117)</f>
        <v>3066108043.4900002</v>
      </c>
      <c r="U117" s="29"/>
      <c r="V117" s="29"/>
      <c r="W117" s="29"/>
      <c r="X117" s="29"/>
      <c r="Y117" s="29"/>
      <c r="Z117" s="29"/>
    </row>
    <row r="118" spans="1:26" x14ac:dyDescent="0.25">
      <c r="B118" s="1" t="s">
        <v>223</v>
      </c>
      <c r="C118" s="29">
        <v>214765569.84999987</v>
      </c>
      <c r="D118" s="39">
        <f t="shared" si="14"/>
        <v>19.282310747448122</v>
      </c>
      <c r="E118" s="39">
        <f t="shared" si="15"/>
        <v>2.5052081345758808</v>
      </c>
      <c r="F118" s="29">
        <f>+SUM($C$117:C118)</f>
        <v>394813699.78999978</v>
      </c>
      <c r="G118" s="29">
        <v>3183071404.6500006</v>
      </c>
      <c r="H118" s="51">
        <f t="shared" si="7"/>
        <v>3.8147175344436448</v>
      </c>
      <c r="I118" s="51">
        <f t="shared" si="11"/>
        <v>6.1010978574497159</v>
      </c>
      <c r="J118" s="50">
        <f>+SUM($G$117:G118)</f>
        <v>6249179448.1400013</v>
      </c>
      <c r="U118" s="29"/>
      <c r="V118" s="29"/>
      <c r="W118" s="29"/>
      <c r="X118" s="29"/>
      <c r="Y118" s="29"/>
      <c r="Z118" s="29"/>
    </row>
    <row r="119" spans="1:26" x14ac:dyDescent="0.25">
      <c r="B119" s="1" t="s">
        <v>224</v>
      </c>
      <c r="C119" s="29">
        <v>192040965.37000006</v>
      </c>
      <c r="D119" s="39">
        <f t="shared" si="14"/>
        <v>-10.581120845334524</v>
      </c>
      <c r="E119" s="39">
        <f t="shared" si="15"/>
        <v>-8.1243534880405264</v>
      </c>
      <c r="F119" s="29">
        <f>+SUM($C$117:C119)</f>
        <v>586854665.15999985</v>
      </c>
      <c r="G119" s="29">
        <v>3344850113.5699997</v>
      </c>
      <c r="H119" s="51">
        <f t="shared" si="7"/>
        <v>5.0824718755496434</v>
      </c>
      <c r="I119" s="51">
        <f t="shared" si="11"/>
        <v>-0.60107577517963762</v>
      </c>
      <c r="J119" s="50">
        <f>+SUM($G$117:G119)</f>
        <v>9594029561.710001</v>
      </c>
      <c r="U119" s="29"/>
      <c r="V119" s="29"/>
      <c r="W119" s="29"/>
      <c r="X119" s="29"/>
      <c r="Y119" s="29"/>
      <c r="Z119" s="29"/>
    </row>
    <row r="120" spans="1:26" x14ac:dyDescent="0.25">
      <c r="B120" s="1" t="s">
        <v>225</v>
      </c>
      <c r="C120" s="29">
        <v>216927534.689998</v>
      </c>
      <c r="D120" s="39">
        <f t="shared" ref="D120:D121" si="16">+C120/C119*100-100</f>
        <v>12.958989907205293</v>
      </c>
      <c r="E120" s="39">
        <f t="shared" ref="E120:E121" si="17">+C120/C108*100-100</f>
        <v>1.2528450107840854</v>
      </c>
      <c r="F120" s="29">
        <f>+SUM($C$117:C120)</f>
        <v>803782199.84999788</v>
      </c>
      <c r="G120" s="29">
        <v>3862819206.5599999</v>
      </c>
      <c r="H120" s="51">
        <f t="shared" si="7"/>
        <v>15.485569619057316</v>
      </c>
      <c r="I120" s="51">
        <f t="shared" si="11"/>
        <v>2.0659278245405517</v>
      </c>
      <c r="J120" s="50">
        <f>+SUM($G$117:G120)</f>
        <v>13456848768.27</v>
      </c>
      <c r="U120" s="29"/>
      <c r="V120" s="29"/>
      <c r="W120" s="29"/>
      <c r="X120" s="29"/>
      <c r="Y120" s="29"/>
      <c r="Z120" s="29"/>
    </row>
    <row r="121" spans="1:26" x14ac:dyDescent="0.25">
      <c r="B121" s="1" t="s">
        <v>226</v>
      </c>
      <c r="C121" s="29">
        <v>230270622.47999901</v>
      </c>
      <c r="D121" s="39">
        <f t="shared" si="16"/>
        <v>6.150942437560559</v>
      </c>
      <c r="E121" s="39">
        <f t="shared" si="17"/>
        <v>-10.182630310054947</v>
      </c>
      <c r="F121" s="29">
        <f>+SUM($C$117:C121)</f>
        <v>1034052822.3299968</v>
      </c>
      <c r="G121" s="29">
        <v>3748341830.9299998</v>
      </c>
      <c r="H121" s="51">
        <f t="shared" si="7"/>
        <v>-2.963570633479037</v>
      </c>
      <c r="I121" s="51">
        <f t="shared" si="11"/>
        <v>1.767413192944872</v>
      </c>
      <c r="J121" s="50">
        <f>+SUM($G$117:G121)</f>
        <v>17205190599.200001</v>
      </c>
      <c r="U121" s="29"/>
      <c r="V121" s="29"/>
      <c r="W121" s="29"/>
      <c r="X121" s="29"/>
      <c r="Y121" s="29"/>
      <c r="Z121" s="29"/>
    </row>
    <row r="122" spans="1:26" x14ac:dyDescent="0.25">
      <c r="B122" s="1" t="s">
        <v>227</v>
      </c>
      <c r="C122" s="29">
        <v>202716348.83000001</v>
      </c>
      <c r="D122" s="39">
        <f t="shared" ref="D122" si="18">+C122/C121*100-100</f>
        <v>-11.966039503103502</v>
      </c>
      <c r="E122" s="39">
        <f t="shared" ref="E122" si="19">+C122/C110*100-100</f>
        <v>-13.48538516778342</v>
      </c>
      <c r="F122" s="29">
        <f>+SUM($C$117:C122)</f>
        <v>1236769171.1599967</v>
      </c>
      <c r="G122" s="29">
        <v>3096362510.6099997</v>
      </c>
      <c r="H122" s="51">
        <f t="shared" si="7"/>
        <v>-17.393806374330538</v>
      </c>
      <c r="I122" s="51">
        <f t="shared" si="11"/>
        <v>-7.065781783096412</v>
      </c>
      <c r="J122" s="50">
        <f>+SUM($G$117:G122)</f>
        <v>20301553109.810001</v>
      </c>
    </row>
    <row r="123" spans="1:26" x14ac:dyDescent="0.25">
      <c r="B123" s="1" t="s">
        <v>228</v>
      </c>
      <c r="C123" s="29">
        <v>223063571</v>
      </c>
      <c r="D123" s="39">
        <f t="shared" ref="D123" si="20">+C123/C122*100-100</f>
        <v>10.03728721804444</v>
      </c>
      <c r="E123" s="39">
        <f t="shared" ref="E123" si="21">+C123/C111*100-100</f>
        <v>-0.57851447674877932</v>
      </c>
      <c r="F123" s="29">
        <f>+SUM($C$117:C123)</f>
        <v>1459832742.1599967</v>
      </c>
      <c r="G123" s="29">
        <v>3255973930.6099987</v>
      </c>
      <c r="H123" s="51">
        <f t="shared" si="7"/>
        <v>5.1548040467830987</v>
      </c>
      <c r="I123" s="51">
        <f t="shared" si="11"/>
        <v>-10.341572178214392</v>
      </c>
      <c r="J123" s="50">
        <f>+SUM($G$117:G123)</f>
        <v>23557527040.419998</v>
      </c>
    </row>
    <row r="124" spans="1:26" x14ac:dyDescent="0.25">
      <c r="B124" s="1" t="s">
        <v>229</v>
      </c>
      <c r="C124" s="29">
        <v>214375737.88</v>
      </c>
      <c r="D124" s="39">
        <f>+C124/C123*100-100</f>
        <v>-3.8947790000187865</v>
      </c>
      <c r="E124" s="39">
        <f>+C124/C112*100-100</f>
        <v>-6.5169365082228268</v>
      </c>
      <c r="F124" s="29">
        <f>+SUM($C$117:C124)</f>
        <v>1674208480.0399966</v>
      </c>
      <c r="G124" s="29">
        <v>3264261242.8600011</v>
      </c>
      <c r="H124" s="51">
        <f t="shared" si="7"/>
        <v>0.25452636988558197</v>
      </c>
      <c r="I124" s="51">
        <f t="shared" si="11"/>
        <v>-11.403150527128219</v>
      </c>
      <c r="J124" s="50">
        <f>+SUM($G$117:G124)</f>
        <v>26821788283.279999</v>
      </c>
    </row>
    <row r="125" spans="1:26" x14ac:dyDescent="0.25">
      <c r="B125" s="1" t="s">
        <v>230</v>
      </c>
      <c r="C125" s="29">
        <v>188634787</v>
      </c>
      <c r="D125" s="39">
        <f t="shared" ref="D125:D126" si="22">+C125/C124*100-100</f>
        <v>-12.007399314193322</v>
      </c>
      <c r="E125" s="39">
        <f t="shared" ref="E125:E126" si="23">+C125/C113*100-100</f>
        <v>-8.7217620086430685</v>
      </c>
      <c r="F125" s="29">
        <f>+SUM($C$117:C125)</f>
        <v>1862843267.0399966</v>
      </c>
      <c r="G125" s="29">
        <v>3066946440.7599993</v>
      </c>
      <c r="H125" s="51">
        <f t="shared" si="7"/>
        <v>-6.0447000843328169</v>
      </c>
      <c r="I125" s="51">
        <f t="shared" si="11"/>
        <v>-12.692258297442265</v>
      </c>
      <c r="J125" s="50">
        <f>+SUM($G$117:G125)</f>
        <v>29888734724.039997</v>
      </c>
    </row>
    <row r="126" spans="1:26" x14ac:dyDescent="0.25">
      <c r="B126" s="1" t="s">
        <v>231</v>
      </c>
      <c r="C126" s="29">
        <v>203091194</v>
      </c>
      <c r="D126" s="39">
        <f t="shared" si="22"/>
        <v>7.6637014995542643</v>
      </c>
      <c r="E126" s="39">
        <f t="shared" si="23"/>
        <v>-12.314360458066602</v>
      </c>
      <c r="F126" s="29">
        <f>+SUM($C$117:C126)</f>
        <v>2065934461.0399966</v>
      </c>
      <c r="G126" s="29">
        <v>3326497183.8999996</v>
      </c>
      <c r="H126" s="51">
        <f t="shared" si="7"/>
        <v>8.4628391187582253</v>
      </c>
      <c r="I126" s="51">
        <f t="shared" si="11"/>
        <v>-11.732773888383193</v>
      </c>
      <c r="J126" s="50">
        <f>+SUM($G$117:G126)</f>
        <v>33215231907.939995</v>
      </c>
    </row>
    <row r="127" spans="1:26" x14ac:dyDescent="0.25">
      <c r="B127" s="1" t="s">
        <v>232</v>
      </c>
      <c r="C127" s="29">
        <v>211796501</v>
      </c>
      <c r="D127" s="39">
        <f>+C127/C126*100-100</f>
        <v>4.2864029840703068</v>
      </c>
      <c r="E127" s="39">
        <f t="shared" ref="E127:E133" si="24">+C127/C115*100-100</f>
        <v>1.5218755056450277</v>
      </c>
      <c r="F127" s="29">
        <f>+SUM($C$117:C127)</f>
        <v>2277730962.0399966</v>
      </c>
      <c r="G127" s="29">
        <v>2943587941.4900007</v>
      </c>
      <c r="H127" s="51">
        <f t="shared" si="7"/>
        <v>-11.510884309875607</v>
      </c>
      <c r="I127" s="51">
        <f t="shared" si="11"/>
        <v>-11.961109151043402</v>
      </c>
      <c r="J127" s="50">
        <f>+SUM($G$117:G127)</f>
        <v>36158819849.429993</v>
      </c>
    </row>
    <row r="128" spans="1:26" x14ac:dyDescent="0.25">
      <c r="B128" s="1" t="s">
        <v>233</v>
      </c>
      <c r="C128" s="29">
        <v>187670028</v>
      </c>
      <c r="D128" s="39">
        <f>+C128/C127*100-100</f>
        <v>-11.391346356567055</v>
      </c>
      <c r="E128" s="39">
        <f t="shared" si="24"/>
        <v>4.205198554411993E-2</v>
      </c>
      <c r="F128" s="29">
        <f>+SUM($C$117:C128)</f>
        <v>2465400990.0399966</v>
      </c>
      <c r="G128" s="29">
        <v>3337069912.9100003</v>
      </c>
      <c r="H128" s="51">
        <f t="shared" si="7"/>
        <v>13.367427073397536</v>
      </c>
      <c r="I128" s="51">
        <f t="shared" si="11"/>
        <v>-1.875621883121525</v>
      </c>
      <c r="J128" s="50">
        <f>+SUM($G$117:G128)</f>
        <v>39495889762.339996</v>
      </c>
    </row>
    <row r="129" spans="1:10" x14ac:dyDescent="0.25">
      <c r="A129" s="1">
        <v>2020</v>
      </c>
      <c r="B129" s="1" t="s">
        <v>222</v>
      </c>
      <c r="C129" s="29">
        <v>157787676.800001</v>
      </c>
      <c r="D129" s="39">
        <f>+C129/C128*100-100</f>
        <v>-15.922814910007361</v>
      </c>
      <c r="E129" s="39">
        <f t="shared" si="24"/>
        <v>-12.363612522616634</v>
      </c>
      <c r="F129" s="29">
        <f>+SUM($C$129:C129)</f>
        <v>157787676.800001</v>
      </c>
      <c r="G129" s="29">
        <v>3418855932</v>
      </c>
      <c r="H129" s="51">
        <f t="shared" si="7"/>
        <v>2.4508332526566932</v>
      </c>
      <c r="I129" s="51">
        <f t="shared" si="11"/>
        <v>11.504744239491444</v>
      </c>
      <c r="J129" s="50">
        <f>+SUM($G$129:G129)</f>
        <v>3418855932</v>
      </c>
    </row>
    <row r="130" spans="1:10" x14ac:dyDescent="0.25">
      <c r="B130" s="1" t="s">
        <v>223</v>
      </c>
      <c r="C130" s="29">
        <v>207576950.44999999</v>
      </c>
      <c r="D130" s="39">
        <f t="shared" ref="D130" si="25">+C130/C129*100-100</f>
        <v>31.554602146216951</v>
      </c>
      <c r="E130" s="39">
        <f t="shared" si="24"/>
        <v>-3.3471935957987426</v>
      </c>
      <c r="F130" s="29">
        <f>+SUM($C$129:C130)</f>
        <v>365364627.25000095</v>
      </c>
      <c r="G130" s="29">
        <v>2943093477</v>
      </c>
      <c r="H130" s="51">
        <f t="shared" si="7"/>
        <v>-13.915838059946665</v>
      </c>
      <c r="I130" s="51">
        <f t="shared" si="11"/>
        <v>-7.5391939778488108</v>
      </c>
      <c r="J130" s="50">
        <f>+SUM($G$129:G130)</f>
        <v>6361949409</v>
      </c>
    </row>
    <row r="131" spans="1:10" x14ac:dyDescent="0.25">
      <c r="B131" s="1" t="s">
        <v>224</v>
      </c>
      <c r="C131" s="29">
        <v>199301849.91</v>
      </c>
      <c r="D131" s="39">
        <f>+C131/C130*100-100</f>
        <v>-3.9865218763743542</v>
      </c>
      <c r="E131" s="39">
        <f t="shared" si="24"/>
        <v>3.7809039993162799</v>
      </c>
      <c r="F131" s="29">
        <f>+SUM($C$129:C131)</f>
        <v>564666477.16000092</v>
      </c>
      <c r="G131" s="29">
        <v>2439035595</v>
      </c>
      <c r="H131" s="51">
        <f t="shared" si="7"/>
        <v>-17.126805041673492</v>
      </c>
      <c r="I131" s="51">
        <f t="shared" si="11"/>
        <v>-27.080870227790641</v>
      </c>
      <c r="J131" s="50">
        <f>+SUM($G$129:G131)</f>
        <v>8800985004</v>
      </c>
    </row>
    <row r="132" spans="1:10" x14ac:dyDescent="0.25">
      <c r="B132" s="1" t="s">
        <v>225</v>
      </c>
      <c r="C132" s="29">
        <v>173625838.81</v>
      </c>
      <c r="D132" s="39">
        <f>+C132/C131*100-100</f>
        <v>-12.882976807086678</v>
      </c>
      <c r="E132" s="39">
        <f t="shared" si="24"/>
        <v>-19.961364490625229</v>
      </c>
      <c r="F132" s="29">
        <f>+SUM($C$129:C132)</f>
        <v>738292315.97000098</v>
      </c>
      <c r="G132" s="29">
        <v>1864238826</v>
      </c>
      <c r="H132" s="51">
        <f t="shared" si="7"/>
        <v>-23.566559265405061</v>
      </c>
      <c r="I132" s="51">
        <f t="shared" si="11"/>
        <v>-51.73890554250967</v>
      </c>
      <c r="J132" s="50">
        <f>+SUM($G$129:G132)</f>
        <v>10665223830</v>
      </c>
    </row>
    <row r="133" spans="1:10" x14ac:dyDescent="0.25">
      <c r="B133" s="1" t="s">
        <v>226</v>
      </c>
      <c r="C133" s="29">
        <v>183791028.49000001</v>
      </c>
      <c r="D133" s="39">
        <f>+C133/C132*100-100</f>
        <v>5.8546525964513023</v>
      </c>
      <c r="E133" s="39">
        <f t="shared" si="24"/>
        <v>-20.184769333324809</v>
      </c>
      <c r="F133" s="29">
        <f>+SUM($C$129:C133)</f>
        <v>922083344.46000099</v>
      </c>
      <c r="G133" s="29">
        <v>2221173014</v>
      </c>
      <c r="H133" s="51">
        <f t="shared" si="7"/>
        <v>19.146376688541295</v>
      </c>
      <c r="I133" s="51">
        <f t="shared" si="11"/>
        <v>-40.742517246648625</v>
      </c>
      <c r="J133" s="50">
        <f>+SUM($G$129:G133)</f>
        <v>12886396844</v>
      </c>
    </row>
    <row r="134" spans="1:10" x14ac:dyDescent="0.25">
      <c r="B134" s="1" t="s">
        <v>227</v>
      </c>
      <c r="C134" s="29">
        <v>160893188.12000099</v>
      </c>
      <c r="D134" s="39">
        <f>+C134/C133*100-100</f>
        <v>-12.458627909166353</v>
      </c>
      <c r="E134" s="39">
        <f t="shared" ref="E134" si="26">+C134/C122*100-100</f>
        <v>-20.631370361288589</v>
      </c>
      <c r="F134" s="29">
        <f>+SUM($C$129:C134)</f>
        <v>1082976532.5800021</v>
      </c>
      <c r="G134" s="29">
        <v>2286800095</v>
      </c>
      <c r="H134" s="51">
        <f t="shared" ref="H134" si="27">+G134/G133*100-100</f>
        <v>2.9546136472194746</v>
      </c>
      <c r="I134" s="51">
        <f t="shared" ref="I134" si="28">+G134/G122*100-100</f>
        <v>-26.145595447430722</v>
      </c>
      <c r="J134" s="50">
        <f>+SUM($G$129:G134)</f>
        <v>15173196939</v>
      </c>
    </row>
    <row r="135" spans="1:10" x14ac:dyDescent="0.25">
      <c r="B135" s="1" t="s">
        <v>228</v>
      </c>
      <c r="C135" s="29">
        <v>183054851.53</v>
      </c>
      <c r="D135" s="39">
        <f>+C135/C134*100-100</f>
        <v>13.77414648124811</v>
      </c>
      <c r="E135" s="39">
        <f t="shared" ref="E135" si="29">+C135/C123*100-100</f>
        <v>-17.936016755510479</v>
      </c>
      <c r="F135" s="29">
        <f>+SUM($C$129:C135)</f>
        <v>1266031384.110002</v>
      </c>
      <c r="G135" s="29">
        <v>2548919838.5</v>
      </c>
      <c r="H135" s="51">
        <f t="shared" ref="H135" si="30">+G135/G134*100-100</f>
        <v>11.462293712210126</v>
      </c>
      <c r="I135" s="51">
        <f t="shared" ref="I135" si="31">+G135/G123*100-100</f>
        <v>-21.715594386762604</v>
      </c>
      <c r="J135" s="50">
        <f>+SUM($G$129:G135)</f>
        <v>17722116777.5</v>
      </c>
    </row>
  </sheetData>
  <mergeCells count="9">
    <mergeCell ref="A17:F17"/>
    <mergeCell ref="N9:O9"/>
    <mergeCell ref="N10:O10"/>
    <mergeCell ref="A16:F16"/>
    <mergeCell ref="A10:F11"/>
    <mergeCell ref="A12:F12"/>
    <mergeCell ref="A13:F13"/>
    <mergeCell ref="A14:F14"/>
    <mergeCell ref="A15:F15"/>
  </mergeCells>
  <pageMargins left="0.7" right="0.7" top="0.75" bottom="0.75" header="0.3" footer="0.3"/>
  <pageSetup paperSize="9" scale="35" orientation="portrait" r:id="rId1"/>
  <colBreaks count="1" manualBreakCount="1">
    <brk id="15" max="1048575" man="1"/>
  </colBreaks>
  <ignoredErrors>
    <ignoredError sqref="F82:F92 F94:F104 F106:F116 F118:F128 F130:F134 F22:F41 J22:J41 G46:G56 F58:G68 J58:J68 F70:F81 J70:J80 J82:J92 J94:J104 J106:J115 J116:J128 J130:J134" formulaRange="1"/>
    <ignoredError sqref="J42:J44 F42:F44 H46:J56 F46:F56 H58:I68" evalError="1" formulaRange="1"/>
    <ignoredError sqref="D81:E81 D42:E44 G42:I44 D45 F45 D46:E56 H45:J45 D57:E57 H57:I57 D58:E69 H69:I69 D70:E80 H70:I80 H81:I81 H103:H104"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zoomScale="90" zoomScaleNormal="90" workbookViewId="0">
      <selection activeCell="A9" sqref="A9"/>
    </sheetView>
  </sheetViews>
  <sheetFormatPr baseColWidth="10" defaultColWidth="11.5703125" defaultRowHeight="15" x14ac:dyDescent="0.25"/>
  <cols>
    <col min="1" max="1" width="6.7109375" style="1" customWidth="1"/>
    <col min="2" max="2" width="8.5703125" style="1" customWidth="1"/>
    <col min="3" max="3" width="16.85546875" style="1" bestFit="1" customWidth="1"/>
    <col min="4" max="4" width="10.7109375" style="1" customWidth="1"/>
    <col min="5" max="5" width="10.28515625" style="1" customWidth="1"/>
    <col min="6" max="6" width="15.85546875" style="1" customWidth="1"/>
    <col min="7" max="7" width="15.140625" style="1" customWidth="1"/>
    <col min="8" max="8" width="9.5703125" style="1" customWidth="1"/>
    <col min="9" max="9" width="9.7109375" style="1" customWidth="1"/>
    <col min="10" max="10" width="16.7109375" style="1" customWidth="1"/>
    <col min="11" max="13" width="11.5703125" style="1"/>
    <col min="14" max="14" width="11.5703125" style="1" customWidth="1"/>
    <col min="15"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84</v>
      </c>
      <c r="N9" s="90" t="s">
        <v>93</v>
      </c>
      <c r="O9" s="90"/>
    </row>
    <row r="10" spans="1:15" ht="21" x14ac:dyDescent="0.35">
      <c r="A10" s="95" t="s">
        <v>241</v>
      </c>
      <c r="B10" s="95"/>
      <c r="C10" s="95"/>
      <c r="D10" s="95"/>
      <c r="E10" s="95"/>
      <c r="F10" s="95"/>
      <c r="N10" s="91">
        <v>44110</v>
      </c>
      <c r="O10" s="91"/>
    </row>
    <row r="11" spans="1:15" x14ac:dyDescent="0.25">
      <c r="A11" s="95"/>
      <c r="B11" s="95"/>
      <c r="C11" s="95"/>
      <c r="D11" s="95"/>
      <c r="E11" s="95"/>
      <c r="F11" s="95"/>
    </row>
    <row r="12" spans="1:15" x14ac:dyDescent="0.25">
      <c r="A12" s="100" t="s">
        <v>37</v>
      </c>
      <c r="B12" s="100"/>
      <c r="C12" s="100"/>
      <c r="D12" s="100"/>
      <c r="E12" s="100"/>
      <c r="F12" s="100"/>
    </row>
    <row r="13" spans="1:15" x14ac:dyDescent="0.25">
      <c r="A13" s="100" t="s">
        <v>38</v>
      </c>
      <c r="B13" s="100"/>
      <c r="C13" s="100"/>
      <c r="D13" s="100"/>
      <c r="E13" s="100"/>
      <c r="F13" s="100"/>
    </row>
    <row r="14" spans="1:15" x14ac:dyDescent="0.25">
      <c r="A14" s="100" t="s">
        <v>30</v>
      </c>
      <c r="B14" s="100"/>
      <c r="C14" s="100"/>
      <c r="D14" s="100"/>
      <c r="E14" s="100"/>
      <c r="F14" s="100"/>
    </row>
    <row r="15" spans="1:15" x14ac:dyDescent="0.25">
      <c r="A15" s="100" t="s">
        <v>201</v>
      </c>
      <c r="B15" s="100"/>
      <c r="C15" s="100"/>
      <c r="D15" s="100"/>
      <c r="E15" s="100"/>
      <c r="F15" s="100"/>
    </row>
    <row r="16" spans="1:15" ht="14.45" customHeight="1" x14ac:dyDescent="0.25">
      <c r="A16" s="100" t="s">
        <v>47</v>
      </c>
      <c r="B16" s="100"/>
      <c r="C16" s="100"/>
      <c r="D16" s="100"/>
      <c r="E16" s="100"/>
      <c r="F16" s="100"/>
    </row>
    <row r="17" spans="1:10" ht="84" customHeight="1" x14ac:dyDescent="0.25">
      <c r="A17" s="99" t="s">
        <v>244</v>
      </c>
      <c r="B17" s="99"/>
      <c r="C17" s="99"/>
      <c r="D17" s="99"/>
      <c r="E17" s="99"/>
      <c r="F17" s="99"/>
    </row>
    <row r="20" spans="1:10" ht="47.25" customHeight="1" x14ac:dyDescent="0.25">
      <c r="A20" s="23" t="s">
        <v>17</v>
      </c>
      <c r="B20" s="23" t="s">
        <v>18</v>
      </c>
      <c r="C20" s="23" t="s">
        <v>242</v>
      </c>
      <c r="D20" s="52" t="s">
        <v>15</v>
      </c>
      <c r="E20" s="52" t="s">
        <v>14</v>
      </c>
      <c r="F20" s="23" t="s">
        <v>238</v>
      </c>
      <c r="G20" s="23" t="s">
        <v>243</v>
      </c>
      <c r="H20" s="52" t="s">
        <v>15</v>
      </c>
      <c r="I20" s="52" t="s">
        <v>14</v>
      </c>
      <c r="J20" s="23" t="s">
        <v>239</v>
      </c>
    </row>
    <row r="21" spans="1:10" x14ac:dyDescent="0.25">
      <c r="A21" s="1">
        <v>2011</v>
      </c>
      <c r="B21" s="1" t="s">
        <v>222</v>
      </c>
      <c r="C21" s="29">
        <v>1580149735.749999</v>
      </c>
      <c r="E21" s="39"/>
      <c r="F21" s="29">
        <f>+SUM($C$21:C21)</f>
        <v>1580149735.749999</v>
      </c>
      <c r="G21" s="29">
        <v>3769071385.8299999</v>
      </c>
      <c r="H21" s="39"/>
      <c r="I21" s="39"/>
      <c r="J21" s="29">
        <f>+SUM($G$21:G21)</f>
        <v>3769071385.8299999</v>
      </c>
    </row>
    <row r="22" spans="1:10" x14ac:dyDescent="0.25">
      <c r="B22" s="1" t="s">
        <v>223</v>
      </c>
      <c r="C22" s="29">
        <v>1529446421.5199966</v>
      </c>
      <c r="D22" s="39">
        <f t="shared" ref="D22:D85" si="0">+C22/C21*100-100</f>
        <v>-3.2087664278181052</v>
      </c>
      <c r="E22" s="39"/>
      <c r="F22" s="29">
        <f>+SUM($C$21:C22)</f>
        <v>3109596157.2699957</v>
      </c>
      <c r="G22" s="29">
        <v>3775564052.2199969</v>
      </c>
      <c r="H22" s="39">
        <f t="shared" ref="H22:H85" si="1">+G22/G21*100-100</f>
        <v>0.17226169858194851</v>
      </c>
      <c r="I22" s="39"/>
      <c r="J22" s="29">
        <f>+SUM($G$21:G22)</f>
        <v>7544635438.0499973</v>
      </c>
    </row>
    <row r="23" spans="1:10" x14ac:dyDescent="0.25">
      <c r="B23" s="1" t="s">
        <v>224</v>
      </c>
      <c r="C23" s="29">
        <v>2119086496.7199907</v>
      </c>
      <c r="D23" s="39">
        <f t="shared" si="0"/>
        <v>38.55251592363706</v>
      </c>
      <c r="E23" s="39"/>
      <c r="F23" s="29">
        <f>+SUM($C$21:C23)</f>
        <v>5228682653.9899864</v>
      </c>
      <c r="G23" s="29">
        <v>4644660120.899991</v>
      </c>
      <c r="H23" s="39">
        <f t="shared" si="1"/>
        <v>23.018972970912088</v>
      </c>
      <c r="I23" s="39"/>
      <c r="J23" s="29">
        <f>+SUM($G$21:G23)</f>
        <v>12189295558.949989</v>
      </c>
    </row>
    <row r="24" spans="1:10" x14ac:dyDescent="0.25">
      <c r="B24" s="1" t="s">
        <v>225</v>
      </c>
      <c r="C24" s="29">
        <v>2120460731.0800076</v>
      </c>
      <c r="D24" s="39">
        <f t="shared" si="0"/>
        <v>6.4850319330702177E-2</v>
      </c>
      <c r="E24" s="39"/>
      <c r="F24" s="29">
        <f>+SUM($C$21:C24)</f>
        <v>7349143385.069994</v>
      </c>
      <c r="G24" s="29">
        <v>4206223566.7700086</v>
      </c>
      <c r="H24" s="39">
        <f t="shared" si="1"/>
        <v>-9.4395831496283336</v>
      </c>
      <c r="I24" s="39"/>
      <c r="J24" s="29">
        <f>+SUM($G$21:G24)</f>
        <v>16395519125.719997</v>
      </c>
    </row>
    <row r="25" spans="1:10" ht="15" customHeight="1" x14ac:dyDescent="0.25">
      <c r="B25" s="1" t="s">
        <v>226</v>
      </c>
      <c r="C25" s="29">
        <v>2516467684.3699999</v>
      </c>
      <c r="D25" s="39">
        <f t="shared" si="0"/>
        <v>18.675514593863539</v>
      </c>
      <c r="E25" s="39"/>
      <c r="F25" s="29">
        <f>+SUM($C$21:C25)</f>
        <v>9865611069.4399948</v>
      </c>
      <c r="G25" s="29">
        <v>4931275219.1599989</v>
      </c>
      <c r="H25" s="39">
        <f t="shared" si="1"/>
        <v>17.237591889267151</v>
      </c>
      <c r="I25" s="39"/>
      <c r="J25" s="29">
        <f>+SUM($G$21:G25)</f>
        <v>21326794344.879997</v>
      </c>
    </row>
    <row r="26" spans="1:10" x14ac:dyDescent="0.25">
      <c r="B26" s="1" t="s">
        <v>227</v>
      </c>
      <c r="C26" s="29">
        <v>1860327829.8800032</v>
      </c>
      <c r="D26" s="39">
        <f t="shared" si="0"/>
        <v>-26.073843847283968</v>
      </c>
      <c r="E26" s="39"/>
      <c r="F26" s="29">
        <f>+SUM($C$21:C26)</f>
        <v>11725938899.319998</v>
      </c>
      <c r="G26" s="29">
        <v>4552700270.2500038</v>
      </c>
      <c r="H26" s="39">
        <f t="shared" si="1"/>
        <v>-7.677019271588776</v>
      </c>
      <c r="I26" s="39"/>
      <c r="J26" s="29">
        <f>+SUM($G$21:G26)</f>
        <v>25879494615.130001</v>
      </c>
    </row>
    <row r="27" spans="1:10" x14ac:dyDescent="0.25">
      <c r="B27" s="1" t="s">
        <v>228</v>
      </c>
      <c r="C27" s="29">
        <v>1851208971.0800016</v>
      </c>
      <c r="D27" s="39">
        <f t="shared" si="0"/>
        <v>-0.49017483120648819</v>
      </c>
      <c r="E27" s="39"/>
      <c r="F27" s="29">
        <f>+SUM($C$21:C27)</f>
        <v>13577147870.4</v>
      </c>
      <c r="G27" s="29">
        <v>4564257940.3100033</v>
      </c>
      <c r="H27" s="39">
        <f t="shared" si="1"/>
        <v>0.25386406690385854</v>
      </c>
      <c r="I27" s="39"/>
      <c r="J27" s="29">
        <f>+SUM($G$21:G27)</f>
        <v>30443752555.440002</v>
      </c>
    </row>
    <row r="28" spans="1:10" x14ac:dyDescent="0.25">
      <c r="B28" s="1" t="s">
        <v>229</v>
      </c>
      <c r="C28" s="29">
        <v>1951941502.3099945</v>
      </c>
      <c r="D28" s="39">
        <f t="shared" si="0"/>
        <v>5.4414457148630504</v>
      </c>
      <c r="E28" s="39"/>
      <c r="F28" s="29">
        <f>+SUM($C$21:C28)</f>
        <v>15529089372.709993</v>
      </c>
      <c r="G28" s="29">
        <v>4756833171.2199945</v>
      </c>
      <c r="H28" s="39">
        <f t="shared" si="1"/>
        <v>4.2192013122052288</v>
      </c>
      <c r="I28" s="39"/>
      <c r="J28" s="29">
        <f>+SUM($G$21:G28)</f>
        <v>35200585726.659996</v>
      </c>
    </row>
    <row r="29" spans="1:10" x14ac:dyDescent="0.25">
      <c r="B29" s="1" t="s">
        <v>230</v>
      </c>
      <c r="C29" s="29">
        <v>2456372410.319993</v>
      </c>
      <c r="D29" s="39">
        <f t="shared" si="0"/>
        <v>25.842521787309593</v>
      </c>
      <c r="E29" s="39"/>
      <c r="F29" s="29">
        <f>+SUM($C$21:C29)</f>
        <v>17985461783.029987</v>
      </c>
      <c r="G29" s="29">
        <v>5067096495.6599922</v>
      </c>
      <c r="H29" s="39">
        <f t="shared" si="1"/>
        <v>6.5224764727333024</v>
      </c>
      <c r="I29" s="39"/>
      <c r="J29" s="29">
        <f>+SUM($G$21:G29)</f>
        <v>40267682222.319992</v>
      </c>
    </row>
    <row r="30" spans="1:10" x14ac:dyDescent="0.25">
      <c r="B30" s="1" t="s">
        <v>231</v>
      </c>
      <c r="C30" s="29">
        <v>2418381789.9900093</v>
      </c>
      <c r="D30" s="39">
        <f t="shared" si="0"/>
        <v>-1.5466148443278911</v>
      </c>
      <c r="E30" s="39"/>
      <c r="F30" s="29">
        <f>+SUM($C$21:C30)</f>
        <v>20403843573.019997</v>
      </c>
      <c r="G30" s="29">
        <v>4842017640.0900097</v>
      </c>
      <c r="H30" s="39">
        <f t="shared" si="1"/>
        <v>-4.4419690006449315</v>
      </c>
      <c r="I30" s="39"/>
      <c r="J30" s="29">
        <f>+SUM($G$21:G30)</f>
        <v>45109699862.410004</v>
      </c>
    </row>
    <row r="31" spans="1:10" x14ac:dyDescent="0.25">
      <c r="B31" s="1" t="s">
        <v>232</v>
      </c>
      <c r="C31" s="29">
        <v>2635060706.7599978</v>
      </c>
      <c r="D31" s="39">
        <f t="shared" si="0"/>
        <v>8.9596654120887962</v>
      </c>
      <c r="E31" s="39"/>
      <c r="F31" s="29">
        <f>+SUM($C$21:C31)</f>
        <v>23038904279.779995</v>
      </c>
      <c r="G31" s="29">
        <v>5060493820.4999981</v>
      </c>
      <c r="H31" s="39">
        <f t="shared" si="1"/>
        <v>4.5120897247686855</v>
      </c>
      <c r="I31" s="39"/>
      <c r="J31" s="29">
        <f>+SUM($G$21:G31)</f>
        <v>50170193682.910004</v>
      </c>
    </row>
    <row r="32" spans="1:10" x14ac:dyDescent="0.25">
      <c r="B32" s="1" t="s">
        <v>233</v>
      </c>
      <c r="C32" s="29">
        <v>2127322191.7499981</v>
      </c>
      <c r="D32" s="39">
        <f t="shared" si="0"/>
        <v>-19.268569931138387</v>
      </c>
      <c r="E32" s="39"/>
      <c r="F32" s="29">
        <f>+SUM($C$21:C32)</f>
        <v>25166226471.529991</v>
      </c>
      <c r="G32" s="29">
        <v>4504628481.4499989</v>
      </c>
      <c r="H32" s="39">
        <f t="shared" si="1"/>
        <v>-10.984409007638646</v>
      </c>
      <c r="I32" s="39"/>
      <c r="J32" s="29">
        <f>+SUM($G$21:G32)</f>
        <v>54674822164.360001</v>
      </c>
    </row>
    <row r="33" spans="1:10" x14ac:dyDescent="0.25">
      <c r="A33" s="1">
        <v>2012</v>
      </c>
      <c r="B33" s="1" t="s">
        <v>222</v>
      </c>
      <c r="C33" s="29">
        <v>2203754260.3400006</v>
      </c>
      <c r="D33" s="39">
        <f t="shared" si="0"/>
        <v>3.592876945787296</v>
      </c>
      <c r="E33" s="39">
        <f t="shared" ref="E33:E81" si="2">+C33/C21*100-100</f>
        <v>39.464900729424556</v>
      </c>
      <c r="F33" s="29">
        <f>+SUM($C$33:C33)</f>
        <v>2203754260.3400006</v>
      </c>
      <c r="G33" s="29">
        <v>4446062471.9900026</v>
      </c>
      <c r="H33" s="39">
        <f t="shared" si="1"/>
        <v>-1.3001296266977391</v>
      </c>
      <c r="I33" s="39">
        <f t="shared" ref="I33:I96" si="3">+G33/G21*100-100</f>
        <v>17.961747519698946</v>
      </c>
      <c r="J33" s="29">
        <f>+SUM($G$33:G33)</f>
        <v>4446062471.9900026</v>
      </c>
    </row>
    <row r="34" spans="1:10" x14ac:dyDescent="0.25">
      <c r="B34" s="1" t="s">
        <v>223</v>
      </c>
      <c r="C34" s="29">
        <v>1764577109.5300033</v>
      </c>
      <c r="D34" s="39">
        <f t="shared" si="0"/>
        <v>-19.928589984540295</v>
      </c>
      <c r="E34" s="39">
        <f t="shared" si="2"/>
        <v>15.373581231850466</v>
      </c>
      <c r="F34" s="29">
        <f>+SUM($C$33:C34)</f>
        <v>3968331369.8700037</v>
      </c>
      <c r="G34" s="29">
        <v>4595972512.1200047</v>
      </c>
      <c r="H34" s="39">
        <f t="shared" si="1"/>
        <v>3.3717483970238504</v>
      </c>
      <c r="I34" s="39">
        <f t="shared" si="3"/>
        <v>21.729427671015529</v>
      </c>
      <c r="J34" s="29">
        <f>+SUM($G$33:G34)</f>
        <v>9042034984.1100082</v>
      </c>
    </row>
    <row r="35" spans="1:10" x14ac:dyDescent="0.25">
      <c r="B35" s="1" t="s">
        <v>224</v>
      </c>
      <c r="C35" s="29">
        <v>2350794511.5199976</v>
      </c>
      <c r="D35" s="39">
        <f t="shared" si="0"/>
        <v>33.221410321146806</v>
      </c>
      <c r="E35" s="39">
        <f t="shared" si="2"/>
        <v>10.934334920195752</v>
      </c>
      <c r="F35" s="29">
        <f>+SUM($C$33:C35)</f>
        <v>6319125881.3900013</v>
      </c>
      <c r="G35" s="29">
        <v>5001477472.2099991</v>
      </c>
      <c r="H35" s="39">
        <f t="shared" si="1"/>
        <v>8.8230501601269395</v>
      </c>
      <c r="I35" s="39">
        <f t="shared" si="3"/>
        <v>7.6823134959737018</v>
      </c>
      <c r="J35" s="29">
        <f>+SUM($G$33:G35)</f>
        <v>14043512456.320007</v>
      </c>
    </row>
    <row r="36" spans="1:10" x14ac:dyDescent="0.25">
      <c r="B36" s="1" t="s">
        <v>225</v>
      </c>
      <c r="C36" s="29">
        <v>2055182948.3300047</v>
      </c>
      <c r="D36" s="39">
        <f t="shared" si="0"/>
        <v>-12.574963985212548</v>
      </c>
      <c r="E36" s="39">
        <f t="shared" si="2"/>
        <v>-3.0784716638800944</v>
      </c>
      <c r="F36" s="29">
        <f>+SUM($C$33:C36)</f>
        <v>8374308829.720006</v>
      </c>
      <c r="G36" s="29">
        <v>4434447982.3400059</v>
      </c>
      <c r="H36" s="39">
        <f t="shared" si="1"/>
        <v>-11.337239706079089</v>
      </c>
      <c r="I36" s="39">
        <f t="shared" si="3"/>
        <v>5.4258745867198996</v>
      </c>
      <c r="J36" s="29">
        <f>+SUM($G$33:G36)</f>
        <v>18477960438.660011</v>
      </c>
    </row>
    <row r="37" spans="1:10" x14ac:dyDescent="0.25">
      <c r="B37" s="1" t="s">
        <v>226</v>
      </c>
      <c r="C37" s="29">
        <v>2770972563.8499951</v>
      </c>
      <c r="D37" s="39">
        <f t="shared" si="0"/>
        <v>34.828510819517305</v>
      </c>
      <c r="E37" s="39">
        <f t="shared" si="2"/>
        <v>10.113576306214739</v>
      </c>
      <c r="F37" s="29">
        <f>+SUM($C$33:C37)</f>
        <v>11145281393.570002</v>
      </c>
      <c r="G37" s="29">
        <v>5547306505.5199928</v>
      </c>
      <c r="H37" s="39">
        <f t="shared" si="1"/>
        <v>25.095762259742301</v>
      </c>
      <c r="I37" s="39">
        <f t="shared" si="3"/>
        <v>12.492332286919677</v>
      </c>
      <c r="J37" s="29">
        <f>+SUM($G$33:G37)</f>
        <v>24025266944.180004</v>
      </c>
    </row>
    <row r="38" spans="1:10" x14ac:dyDescent="0.25">
      <c r="B38" s="1" t="s">
        <v>227</v>
      </c>
      <c r="C38" s="29">
        <v>2319822366.0799994</v>
      </c>
      <c r="D38" s="39">
        <f t="shared" si="0"/>
        <v>-16.281294288355085</v>
      </c>
      <c r="E38" s="39">
        <f t="shared" si="2"/>
        <v>24.699653943769434</v>
      </c>
      <c r="F38" s="29">
        <f>+SUM($C$33:C38)</f>
        <v>13465103759.650002</v>
      </c>
      <c r="G38" s="29">
        <v>5100214428.9299974</v>
      </c>
      <c r="H38" s="39">
        <f t="shared" si="1"/>
        <v>-8.0596245429219522</v>
      </c>
      <c r="I38" s="39">
        <f t="shared" si="3"/>
        <v>12.026141107021047</v>
      </c>
      <c r="J38" s="29">
        <f>+SUM($G$33:G38)</f>
        <v>29125481373.110001</v>
      </c>
    </row>
    <row r="39" spans="1:10" x14ac:dyDescent="0.25">
      <c r="B39" s="1" t="s">
        <v>228</v>
      </c>
      <c r="C39" s="29">
        <v>2470938136.4299979</v>
      </c>
      <c r="D39" s="39">
        <f t="shared" si="0"/>
        <v>6.5141095525064685</v>
      </c>
      <c r="E39" s="39">
        <f t="shared" si="2"/>
        <v>33.476996656322598</v>
      </c>
      <c r="F39" s="29">
        <f>+SUM($C$33:C39)</f>
        <v>15936041896.08</v>
      </c>
      <c r="G39" s="29">
        <v>5193891005.4100018</v>
      </c>
      <c r="H39" s="39">
        <f t="shared" si="1"/>
        <v>1.8367183926354329</v>
      </c>
      <c r="I39" s="39">
        <f t="shared" si="3"/>
        <v>13.794861581754375</v>
      </c>
      <c r="J39" s="29">
        <f>+SUM($G$33:G39)</f>
        <v>34319372378.520004</v>
      </c>
    </row>
    <row r="40" spans="1:10" x14ac:dyDescent="0.25">
      <c r="B40" s="1" t="s">
        <v>229</v>
      </c>
      <c r="C40" s="29">
        <v>2343876715.0900049</v>
      </c>
      <c r="D40" s="39">
        <f t="shared" si="0"/>
        <v>-5.1422340149547665</v>
      </c>
      <c r="E40" s="39">
        <f t="shared" si="2"/>
        <v>20.079249932243414</v>
      </c>
      <c r="F40" s="29">
        <f>+SUM($C$33:C40)</f>
        <v>18279918611.170006</v>
      </c>
      <c r="G40" s="29">
        <v>5239229562.170002</v>
      </c>
      <c r="H40" s="39">
        <f t="shared" si="1"/>
        <v>0.87292083551184874</v>
      </c>
      <c r="I40" s="39">
        <f t="shared" si="3"/>
        <v>10.141124853161216</v>
      </c>
      <c r="J40" s="29">
        <f>+SUM($G$33:G40)</f>
        <v>39558601940.690002</v>
      </c>
    </row>
    <row r="41" spans="1:10" x14ac:dyDescent="0.25">
      <c r="B41" s="1" t="s">
        <v>230</v>
      </c>
      <c r="C41" s="29">
        <v>2338282474.7199907</v>
      </c>
      <c r="D41" s="39">
        <f t="shared" si="0"/>
        <v>-0.23867468514868051</v>
      </c>
      <c r="E41" s="39">
        <f t="shared" si="2"/>
        <v>-4.8074931595823784</v>
      </c>
      <c r="F41" s="29">
        <f>+SUM($C$33:C41)</f>
        <v>20618201085.889996</v>
      </c>
      <c r="G41" s="29">
        <v>4679131449.7699909</v>
      </c>
      <c r="H41" s="39">
        <f t="shared" si="1"/>
        <v>-10.690467095471718</v>
      </c>
      <c r="I41" s="39">
        <f t="shared" si="3"/>
        <v>-7.6565553117509495</v>
      </c>
      <c r="J41" s="29">
        <f>+SUM($G$33:G41)</f>
        <v>44237733390.459991</v>
      </c>
    </row>
    <row r="42" spans="1:10" x14ac:dyDescent="0.25">
      <c r="B42" s="1" t="s">
        <v>231</v>
      </c>
      <c r="C42" s="29">
        <v>2540633237.1100006</v>
      </c>
      <c r="D42" s="39">
        <f t="shared" si="0"/>
        <v>8.653820253869938</v>
      </c>
      <c r="E42" s="39">
        <f t="shared" si="2"/>
        <v>5.0550929396675741</v>
      </c>
      <c r="F42" s="29">
        <f>+SUM($C$33:C42)</f>
        <v>23158834322.999996</v>
      </c>
      <c r="G42" s="29">
        <v>5218602597.5000057</v>
      </c>
      <c r="H42" s="39">
        <f t="shared" si="1"/>
        <v>11.529300972224959</v>
      </c>
      <c r="I42" s="39">
        <f t="shared" si="3"/>
        <v>7.7774387745310918</v>
      </c>
      <c r="J42" s="29">
        <f>+SUM($G$33:G42)</f>
        <v>49456335987.959999</v>
      </c>
    </row>
    <row r="43" spans="1:10" x14ac:dyDescent="0.25">
      <c r="B43" s="1" t="s">
        <v>232</v>
      </c>
      <c r="C43" s="29">
        <v>2477109905.3300085</v>
      </c>
      <c r="D43" s="39">
        <f t="shared" si="0"/>
        <v>-2.5002952355394115</v>
      </c>
      <c r="E43" s="39">
        <f t="shared" si="2"/>
        <v>-5.9941997170987946</v>
      </c>
      <c r="F43" s="29">
        <f>+SUM($C$33:C43)</f>
        <v>25635944228.330006</v>
      </c>
      <c r="G43" s="29">
        <v>5125549946.430007</v>
      </c>
      <c r="H43" s="39">
        <f t="shared" si="1"/>
        <v>-1.7830951740716188</v>
      </c>
      <c r="I43" s="39">
        <f t="shared" si="3"/>
        <v>1.2855687258517747</v>
      </c>
      <c r="J43" s="29">
        <f>+SUM($G$33:G43)</f>
        <v>54581885934.390007</v>
      </c>
    </row>
    <row r="44" spans="1:10" x14ac:dyDescent="0.25">
      <c r="B44" s="1" t="s">
        <v>233</v>
      </c>
      <c r="C44" s="29">
        <v>2166109779.2500067</v>
      </c>
      <c r="D44" s="39">
        <f t="shared" si="0"/>
        <v>-12.554958720677732</v>
      </c>
      <c r="E44" s="39">
        <f t="shared" si="2"/>
        <v>1.823305733867258</v>
      </c>
      <c r="F44" s="29">
        <f>+SUM($C$33:C44)</f>
        <v>27802054007.580013</v>
      </c>
      <c r="G44" s="29">
        <v>4542305474.9500093</v>
      </c>
      <c r="H44" s="39">
        <f t="shared" si="1"/>
        <v>-11.379158872234441</v>
      </c>
      <c r="I44" s="39">
        <f t="shared" si="3"/>
        <v>0.83640623539018577</v>
      </c>
      <c r="J44" s="29">
        <f>+SUM($G$33:G44)</f>
        <v>59124191409.340019</v>
      </c>
    </row>
    <row r="45" spans="1:10" x14ac:dyDescent="0.25">
      <c r="A45" s="1">
        <v>2013</v>
      </c>
      <c r="B45" s="1" t="s">
        <v>222</v>
      </c>
      <c r="C45" s="29">
        <v>2415505621.6199951</v>
      </c>
      <c r="D45" s="39">
        <f t="shared" si="0"/>
        <v>11.513536606456725</v>
      </c>
      <c r="E45" s="39">
        <f>+C45/C33*100-100</f>
        <v>9.608664862992697</v>
      </c>
      <c r="F45" s="29">
        <f>+SUM($C$45:C45)</f>
        <v>2415505621.6199951</v>
      </c>
      <c r="G45" s="29">
        <v>5200895720.7899933</v>
      </c>
      <c r="H45" s="39">
        <f t="shared" si="1"/>
        <v>14.499030271565601</v>
      </c>
      <c r="I45" s="39">
        <f t="shared" si="3"/>
        <v>16.977567309398083</v>
      </c>
      <c r="J45" s="29">
        <f>+SUM($G$45:G45)</f>
        <v>5200895720.7899933</v>
      </c>
    </row>
    <row r="46" spans="1:10" x14ac:dyDescent="0.25">
      <c r="B46" s="1" t="s">
        <v>223</v>
      </c>
      <c r="C46" s="29">
        <v>2273542148.5199971</v>
      </c>
      <c r="D46" s="39">
        <f t="shared" si="0"/>
        <v>-5.8771741961332253</v>
      </c>
      <c r="E46" s="39">
        <f t="shared" si="2"/>
        <v>28.843456953012236</v>
      </c>
      <c r="F46" s="29">
        <f>+SUM($C$45:C46)</f>
        <v>4689047770.1399918</v>
      </c>
      <c r="G46" s="29">
        <v>4497491189.6699953</v>
      </c>
      <c r="H46" s="39">
        <f t="shared" si="1"/>
        <v>-13.524680533551518</v>
      </c>
      <c r="I46" s="39">
        <f t="shared" si="3"/>
        <v>-2.1427744006367533</v>
      </c>
      <c r="J46" s="29">
        <f>+SUM($G$45:G46)</f>
        <v>9698386910.4599876</v>
      </c>
    </row>
    <row r="47" spans="1:10" x14ac:dyDescent="0.25">
      <c r="B47" s="1" t="s">
        <v>224</v>
      </c>
      <c r="C47" s="29">
        <v>2265269939.7499976</v>
      </c>
      <c r="D47" s="39">
        <f t="shared" si="0"/>
        <v>-0.36384673032713977</v>
      </c>
      <c r="E47" s="39">
        <f t="shared" si="2"/>
        <v>-3.638113469760512</v>
      </c>
      <c r="F47" s="29">
        <f>+SUM($C$45:C47)</f>
        <v>6954317709.8899899</v>
      </c>
      <c r="G47" s="29">
        <v>4488136378.9499941</v>
      </c>
      <c r="H47" s="39">
        <f t="shared" si="1"/>
        <v>-0.20800064581533206</v>
      </c>
      <c r="I47" s="39">
        <f t="shared" si="3"/>
        <v>-10.263788972604843</v>
      </c>
      <c r="J47" s="29">
        <f>+SUM($G$45:G47)</f>
        <v>14186523289.409981</v>
      </c>
    </row>
    <row r="48" spans="1:10" x14ac:dyDescent="0.25">
      <c r="B48" s="1" t="s">
        <v>225</v>
      </c>
      <c r="C48" s="29">
        <v>2553048355.3700066</v>
      </c>
      <c r="D48" s="39">
        <f t="shared" si="0"/>
        <v>12.703934774844953</v>
      </c>
      <c r="E48" s="39">
        <f t="shared" si="2"/>
        <v>24.224870464430253</v>
      </c>
      <c r="F48" s="29">
        <f>+SUM($C$45:C48)</f>
        <v>9507366065.2599964</v>
      </c>
      <c r="G48" s="29">
        <v>5167137296.440011</v>
      </c>
      <c r="H48" s="39">
        <f t="shared" si="1"/>
        <v>15.12879422903967</v>
      </c>
      <c r="I48" s="39">
        <f t="shared" si="3"/>
        <v>16.522672427727386</v>
      </c>
      <c r="J48" s="29">
        <f>+SUM($G$45:G48)</f>
        <v>19353660585.849991</v>
      </c>
    </row>
    <row r="49" spans="1:10" x14ac:dyDescent="0.25">
      <c r="B49" s="1" t="s">
        <v>226</v>
      </c>
      <c r="C49" s="29">
        <v>2565482545.5499907</v>
      </c>
      <c r="D49" s="39">
        <f t="shared" si="0"/>
        <v>0.48703308552032354</v>
      </c>
      <c r="E49" s="39">
        <f t="shared" si="2"/>
        <v>-7.4158084775294952</v>
      </c>
      <c r="F49" s="29">
        <f>+SUM($C$45:C49)</f>
        <v>12072848610.809986</v>
      </c>
      <c r="G49" s="29">
        <v>5181343879.1599874</v>
      </c>
      <c r="H49" s="39">
        <f t="shared" si="1"/>
        <v>0.27494107287925829</v>
      </c>
      <c r="I49" s="39">
        <f t="shared" si="3"/>
        <v>-6.5971228738820287</v>
      </c>
      <c r="J49" s="29">
        <f>+SUM($G$45:G49)</f>
        <v>24535004465.009979</v>
      </c>
    </row>
    <row r="50" spans="1:10" x14ac:dyDescent="0.25">
      <c r="B50" s="1" t="s">
        <v>227</v>
      </c>
      <c r="C50" s="29">
        <v>2046011928.9599988</v>
      </c>
      <c r="D50" s="39">
        <f t="shared" si="0"/>
        <v>-20.248456474243028</v>
      </c>
      <c r="E50" s="39">
        <f t="shared" si="2"/>
        <v>-11.803077732312815</v>
      </c>
      <c r="F50" s="29">
        <f>+SUM($C$45:C50)</f>
        <v>14118860539.769985</v>
      </c>
      <c r="G50" s="29">
        <v>4311104928.0199995</v>
      </c>
      <c r="H50" s="39">
        <f t="shared" si="1"/>
        <v>-16.795622360449727</v>
      </c>
      <c r="I50" s="39">
        <f t="shared" si="3"/>
        <v>-15.472084789885002</v>
      </c>
      <c r="J50" s="29">
        <f>+SUM($G$45:G50)</f>
        <v>28846109393.02998</v>
      </c>
    </row>
    <row r="51" spans="1:10" x14ac:dyDescent="0.25">
      <c r="B51" s="1" t="s">
        <v>228</v>
      </c>
      <c r="C51" s="29">
        <v>2581611941.9400029</v>
      </c>
      <c r="D51" s="39">
        <f t="shared" si="0"/>
        <v>26.17775612150281</v>
      </c>
      <c r="E51" s="39">
        <f t="shared" si="2"/>
        <v>4.4790196839936272</v>
      </c>
      <c r="F51" s="29">
        <f>+SUM($C$45:C51)</f>
        <v>16700472481.709988</v>
      </c>
      <c r="G51" s="29">
        <v>5111848303.1900024</v>
      </c>
      <c r="H51" s="39">
        <f t="shared" si="1"/>
        <v>18.573970908608061</v>
      </c>
      <c r="I51" s="39">
        <f t="shared" si="3"/>
        <v>-1.5795999980466036</v>
      </c>
      <c r="J51" s="29">
        <f>+SUM($G$45:G51)</f>
        <v>33957957696.219982</v>
      </c>
    </row>
    <row r="52" spans="1:10" x14ac:dyDescent="0.25">
      <c r="B52" s="1" t="s">
        <v>229</v>
      </c>
      <c r="C52" s="29">
        <v>2442443133.3299899</v>
      </c>
      <c r="D52" s="39">
        <f t="shared" si="0"/>
        <v>-5.3907718022652205</v>
      </c>
      <c r="E52" s="39">
        <f t="shared" si="2"/>
        <v>4.2052731530378225</v>
      </c>
      <c r="F52" s="29">
        <f>+SUM($C$45:C52)</f>
        <v>19142915615.039978</v>
      </c>
      <c r="G52" s="29">
        <v>4974858784.0399895</v>
      </c>
      <c r="H52" s="39">
        <f t="shared" si="1"/>
        <v>-2.6798432000520478</v>
      </c>
      <c r="I52" s="39">
        <f t="shared" si="3"/>
        <v>-5.0459857693373209</v>
      </c>
      <c r="J52" s="29">
        <f>+SUM($G$45:G52)</f>
        <v>38932816480.259972</v>
      </c>
    </row>
    <row r="53" spans="1:10" x14ac:dyDescent="0.25">
      <c r="B53" s="1" t="s">
        <v>230</v>
      </c>
      <c r="C53" s="29">
        <v>2793771879.3300004</v>
      </c>
      <c r="D53" s="39">
        <f t="shared" si="0"/>
        <v>14.384316310407371</v>
      </c>
      <c r="E53" s="39">
        <f t="shared" si="2"/>
        <v>19.479656950538214</v>
      </c>
      <c r="F53" s="29">
        <f>+SUM($C$45:C53)</f>
        <v>21936687494.36998</v>
      </c>
      <c r="G53" s="29">
        <v>5147684676.0100002</v>
      </c>
      <c r="H53" s="39">
        <f t="shared" si="1"/>
        <v>3.4739858852769601</v>
      </c>
      <c r="I53" s="39">
        <f t="shared" si="3"/>
        <v>10.013679488808577</v>
      </c>
      <c r="J53" s="29">
        <f>+SUM($G$45:G53)</f>
        <v>44080501156.269974</v>
      </c>
    </row>
    <row r="54" spans="1:10" x14ac:dyDescent="0.25">
      <c r="B54" s="1" t="s">
        <v>231</v>
      </c>
      <c r="C54" s="29">
        <v>2682465166.819983</v>
      </c>
      <c r="D54" s="39">
        <f t="shared" si="0"/>
        <v>-3.9841016846626331</v>
      </c>
      <c r="E54" s="39">
        <f t="shared" si="2"/>
        <v>5.5825424795008018</v>
      </c>
      <c r="F54" s="29">
        <f>+SUM($C$45:C54)</f>
        <v>24619152661.189964</v>
      </c>
      <c r="G54" s="29">
        <v>5348222746.7599812</v>
      </c>
      <c r="H54" s="39">
        <f t="shared" si="1"/>
        <v>3.8956945378678256</v>
      </c>
      <c r="I54" s="39">
        <f t="shared" si="3"/>
        <v>2.4838095416974397</v>
      </c>
      <c r="J54" s="29">
        <f>+SUM($G$45:G54)</f>
        <v>49428723903.029953</v>
      </c>
    </row>
    <row r="55" spans="1:10" x14ac:dyDescent="0.25">
      <c r="B55" s="1" t="s">
        <v>232</v>
      </c>
      <c r="C55" s="29">
        <v>2570495685.8199964</v>
      </c>
      <c r="D55" s="39">
        <f t="shared" si="0"/>
        <v>-4.1741261875442888</v>
      </c>
      <c r="E55" s="39">
        <f t="shared" si="2"/>
        <v>3.769949015546274</v>
      </c>
      <c r="F55" s="29">
        <f>+SUM($C$45:C55)</f>
        <v>27189648347.00996</v>
      </c>
      <c r="G55" s="29">
        <v>5033126887.489994</v>
      </c>
      <c r="H55" s="39">
        <f t="shared" si="1"/>
        <v>-5.8915994002096426</v>
      </c>
      <c r="I55" s="39">
        <f t="shared" si="3"/>
        <v>-1.8031832663026961</v>
      </c>
      <c r="J55" s="29">
        <f>+SUM($G$45:G55)</f>
        <v>54461850790.519943</v>
      </c>
    </row>
    <row r="56" spans="1:10" x14ac:dyDescent="0.25">
      <c r="B56" s="1" t="s">
        <v>233</v>
      </c>
      <c r="C56" s="29">
        <v>2410947973.030005</v>
      </c>
      <c r="D56" s="39">
        <f t="shared" si="0"/>
        <v>-6.2068850638469399</v>
      </c>
      <c r="E56" s="39">
        <f t="shared" si="2"/>
        <v>11.303129514736383</v>
      </c>
      <c r="F56" s="29">
        <f>+SUM($C$45:C56)</f>
        <v>29600596320.039967</v>
      </c>
      <c r="G56" s="29">
        <v>4935182479.2600079</v>
      </c>
      <c r="H56" s="39">
        <f t="shared" si="1"/>
        <v>-1.9459952117128267</v>
      </c>
      <c r="I56" s="39">
        <f t="shared" si="3"/>
        <v>8.6492862815291431</v>
      </c>
      <c r="J56" s="29">
        <f>+SUM($G$45:G56)</f>
        <v>59397033269.779953</v>
      </c>
    </row>
    <row r="57" spans="1:10" x14ac:dyDescent="0.25">
      <c r="A57" s="1">
        <v>2014</v>
      </c>
      <c r="B57" s="1" t="s">
        <v>222</v>
      </c>
      <c r="C57" s="29">
        <v>2488062516.049994</v>
      </c>
      <c r="D57" s="39">
        <f t="shared" si="0"/>
        <v>3.1985154338719894</v>
      </c>
      <c r="E57" s="39">
        <f t="shared" si="2"/>
        <v>3.0037973739567576</v>
      </c>
      <c r="F57" s="29">
        <f>+SUM($C$57:C57)</f>
        <v>2488062516.049994</v>
      </c>
      <c r="G57" s="29">
        <v>4844129283.5099945</v>
      </c>
      <c r="H57" s="39">
        <f t="shared" si="1"/>
        <v>-1.8449813382314062</v>
      </c>
      <c r="I57" s="39">
        <f t="shared" si="3"/>
        <v>-6.8597114118990135</v>
      </c>
      <c r="J57" s="29">
        <f>+SUM($G$57:G57)</f>
        <v>4844129283.5099945</v>
      </c>
    </row>
    <row r="58" spans="1:10" x14ac:dyDescent="0.25">
      <c r="B58" s="1" t="s">
        <v>223</v>
      </c>
      <c r="C58" s="29">
        <v>2646988947.1099973</v>
      </c>
      <c r="D58" s="39">
        <f t="shared" si="0"/>
        <v>6.3875577898385103</v>
      </c>
      <c r="E58" s="39">
        <f t="shared" si="2"/>
        <v>16.425769754614052</v>
      </c>
      <c r="F58" s="29">
        <f>+SUM($C$57:C58)</f>
        <v>5135051463.1599913</v>
      </c>
      <c r="G58" s="29">
        <v>5003494459.0899982</v>
      </c>
      <c r="H58" s="39">
        <f t="shared" si="1"/>
        <v>3.2898621455563131</v>
      </c>
      <c r="I58" s="39">
        <f t="shared" si="3"/>
        <v>11.250789564239952</v>
      </c>
      <c r="J58" s="29">
        <f>+SUM($G$57:G58)</f>
        <v>9847623742.5999928</v>
      </c>
    </row>
    <row r="59" spans="1:10" x14ac:dyDescent="0.25">
      <c r="B59" s="1" t="s">
        <v>224</v>
      </c>
      <c r="C59" s="29">
        <v>2523865286.3600063</v>
      </c>
      <c r="D59" s="39">
        <f t="shared" si="0"/>
        <v>-4.6514610831457475</v>
      </c>
      <c r="E59" s="39">
        <f t="shared" si="2"/>
        <v>11.4156525927567</v>
      </c>
      <c r="F59" s="29">
        <f>+SUM($C$57:C59)</f>
        <v>7658916749.5199976</v>
      </c>
      <c r="G59" s="29">
        <v>4911892678.9400072</v>
      </c>
      <c r="H59" s="39">
        <f t="shared" si="1"/>
        <v>-1.8307561025389987</v>
      </c>
      <c r="I59" s="39">
        <f t="shared" si="3"/>
        <v>9.4416983846010254</v>
      </c>
      <c r="J59" s="29">
        <f>+SUM($G$57:G59)</f>
        <v>14759516421.540001</v>
      </c>
    </row>
    <row r="60" spans="1:10" x14ac:dyDescent="0.25">
      <c r="B60" s="1" t="s">
        <v>225</v>
      </c>
      <c r="C60" s="29">
        <v>2770861211.2299995</v>
      </c>
      <c r="D60" s="39">
        <f t="shared" si="0"/>
        <v>9.7864147585395926</v>
      </c>
      <c r="E60" s="39">
        <f t="shared" si="2"/>
        <v>8.5314818029925732</v>
      </c>
      <c r="F60" s="29">
        <f>+SUM($C$57:C60)</f>
        <v>10429777960.749996</v>
      </c>
      <c r="G60" s="29">
        <v>5454805077.5600004</v>
      </c>
      <c r="H60" s="39">
        <f t="shared" si="1"/>
        <v>11.053018339504007</v>
      </c>
      <c r="I60" s="39">
        <f t="shared" si="3"/>
        <v>5.5672563862040789</v>
      </c>
      <c r="J60" s="29">
        <f>+SUM($G$57:G60)</f>
        <v>20214321499.100002</v>
      </c>
    </row>
    <row r="61" spans="1:10" x14ac:dyDescent="0.25">
      <c r="B61" s="1" t="s">
        <v>226</v>
      </c>
      <c r="C61" s="29">
        <v>2753108873.5899978</v>
      </c>
      <c r="D61" s="39">
        <f t="shared" si="0"/>
        <v>-0.64067942371323738</v>
      </c>
      <c r="E61" s="39">
        <f t="shared" si="2"/>
        <v>7.3134907257684603</v>
      </c>
      <c r="F61" s="29">
        <f>+SUM($C$57:C61)</f>
        <v>13182886834.339994</v>
      </c>
      <c r="G61" s="29">
        <v>5423391184.0699978</v>
      </c>
      <c r="H61" s="39">
        <f t="shared" si="1"/>
        <v>-0.5758939695064953</v>
      </c>
      <c r="I61" s="39">
        <f t="shared" si="3"/>
        <v>4.6715159339945558</v>
      </c>
      <c r="J61" s="29">
        <f>+SUM($G$57:G61)</f>
        <v>25637712683.169998</v>
      </c>
    </row>
    <row r="62" spans="1:10" x14ac:dyDescent="0.25">
      <c r="B62" s="1" t="s">
        <v>227</v>
      </c>
      <c r="C62" s="29">
        <v>2466928395.8499956</v>
      </c>
      <c r="D62" s="39">
        <f t="shared" si="0"/>
        <v>-10.394811497840578</v>
      </c>
      <c r="E62" s="39">
        <f t="shared" si="2"/>
        <v>20.572532394957804</v>
      </c>
      <c r="F62" s="29">
        <f>+SUM($C$57:C62)</f>
        <v>15649815230.189991</v>
      </c>
      <c r="G62" s="29">
        <v>4923465892.3499937</v>
      </c>
      <c r="H62" s="39">
        <f t="shared" si="1"/>
        <v>-9.2179463872792979</v>
      </c>
      <c r="I62" s="39">
        <f t="shared" si="3"/>
        <v>14.204269544681168</v>
      </c>
      <c r="J62" s="29">
        <f>+SUM($G$57:G62)</f>
        <v>30561178575.519993</v>
      </c>
    </row>
    <row r="63" spans="1:10" x14ac:dyDescent="0.25">
      <c r="B63" s="1" t="s">
        <v>228</v>
      </c>
      <c r="C63" s="29">
        <v>3160510541.3500195</v>
      </c>
      <c r="D63" s="39">
        <f t="shared" si="0"/>
        <v>28.11521188319881</v>
      </c>
      <c r="E63" s="39">
        <f t="shared" si="2"/>
        <v>22.423920109967881</v>
      </c>
      <c r="F63" s="29">
        <f>+SUM($C$57:C63)</f>
        <v>18810325771.540009</v>
      </c>
      <c r="G63" s="29">
        <v>6084182253.4100161</v>
      </c>
      <c r="H63" s="39">
        <f t="shared" si="1"/>
        <v>23.575188422926345</v>
      </c>
      <c r="I63" s="39">
        <f t="shared" si="3"/>
        <v>19.021181626482104</v>
      </c>
      <c r="J63" s="29">
        <f>+SUM($G$57:G63)</f>
        <v>36645360828.930008</v>
      </c>
    </row>
    <row r="64" spans="1:10" x14ac:dyDescent="0.25">
      <c r="B64" s="1" t="s">
        <v>229</v>
      </c>
      <c r="C64" s="29">
        <v>2381164170.9000063</v>
      </c>
      <c r="D64" s="39">
        <f t="shared" si="0"/>
        <v>-24.658875844695444</v>
      </c>
      <c r="E64" s="39">
        <f t="shared" si="2"/>
        <v>-2.5089207438961694</v>
      </c>
      <c r="F64" s="29">
        <f>+SUM($C$57:C64)</f>
        <v>21191489942.440014</v>
      </c>
      <c r="G64" s="29">
        <v>4901933525.720006</v>
      </c>
      <c r="H64" s="39">
        <f t="shared" si="1"/>
        <v>-19.431514021911369</v>
      </c>
      <c r="I64" s="39">
        <f t="shared" si="3"/>
        <v>-1.4658759471512468</v>
      </c>
      <c r="J64" s="29">
        <f>+SUM($G$57:G64)</f>
        <v>41547294354.650017</v>
      </c>
    </row>
    <row r="65" spans="1:10" x14ac:dyDescent="0.25">
      <c r="B65" s="1" t="s">
        <v>230</v>
      </c>
      <c r="C65" s="29">
        <v>3040403468.3399935</v>
      </c>
      <c r="D65" s="39">
        <f t="shared" si="0"/>
        <v>27.685587810218706</v>
      </c>
      <c r="E65" s="39">
        <f t="shared" si="2"/>
        <v>8.827907204404255</v>
      </c>
      <c r="F65" s="29">
        <f>+SUM($C$57:C65)</f>
        <v>24231893410.780006</v>
      </c>
      <c r="G65" s="29">
        <v>5791336343.0599909</v>
      </c>
      <c r="H65" s="39">
        <f t="shared" si="1"/>
        <v>18.143918367586338</v>
      </c>
      <c r="I65" s="39">
        <f t="shared" si="3"/>
        <v>12.503712009588128</v>
      </c>
      <c r="J65" s="29">
        <f>+SUM($G$57:G65)</f>
        <v>47338630697.710007</v>
      </c>
    </row>
    <row r="66" spans="1:10" x14ac:dyDescent="0.25">
      <c r="B66" s="1" t="s">
        <v>231</v>
      </c>
      <c r="C66" s="29">
        <v>2945942565.4500036</v>
      </c>
      <c r="D66" s="39">
        <f t="shared" si="0"/>
        <v>-3.1068542012144178</v>
      </c>
      <c r="E66" s="39">
        <f t="shared" si="2"/>
        <v>9.8222113706836609</v>
      </c>
      <c r="F66" s="29">
        <f>+SUM($C$57:C66)</f>
        <v>27177835976.230011</v>
      </c>
      <c r="G66" s="29">
        <v>5847132834.5300035</v>
      </c>
      <c r="H66" s="39">
        <f t="shared" si="1"/>
        <v>0.96344760802705309</v>
      </c>
      <c r="I66" s="39">
        <f t="shared" si="3"/>
        <v>9.328521106796984</v>
      </c>
      <c r="J66" s="29">
        <f>+SUM($G$57:G66)</f>
        <v>53185763532.240013</v>
      </c>
    </row>
    <row r="67" spans="1:10" x14ac:dyDescent="0.25">
      <c r="B67" s="1" t="s">
        <v>232</v>
      </c>
      <c r="C67" s="29">
        <v>2875148085.6100049</v>
      </c>
      <c r="D67" s="39">
        <f t="shared" si="0"/>
        <v>-2.4031181283123431</v>
      </c>
      <c r="E67" s="39">
        <f t="shared" si="2"/>
        <v>11.851893059794179</v>
      </c>
      <c r="F67" s="29">
        <f>+SUM($C$57:C67)</f>
        <v>30052984061.840015</v>
      </c>
      <c r="G67" s="29">
        <v>5354278145.2500038</v>
      </c>
      <c r="H67" s="39">
        <f t="shared" si="1"/>
        <v>-8.4289976511131499</v>
      </c>
      <c r="I67" s="39">
        <f t="shared" si="3"/>
        <v>6.3807502759018746</v>
      </c>
      <c r="J67" s="29">
        <f>+SUM($G$57:G67)</f>
        <v>58540041677.490021</v>
      </c>
    </row>
    <row r="68" spans="1:10" x14ac:dyDescent="0.25">
      <c r="B68" s="1" t="s">
        <v>233</v>
      </c>
      <c r="C68" s="29">
        <v>2895502460.5499892</v>
      </c>
      <c r="D68" s="39">
        <f t="shared" si="0"/>
        <v>0.70794179408903801</v>
      </c>
      <c r="E68" s="39">
        <f t="shared" si="2"/>
        <v>20.098089753094555</v>
      </c>
      <c r="F68" s="29">
        <f>+SUM($C$57:C68)</f>
        <v>32948486522.390003</v>
      </c>
      <c r="G68" s="29">
        <v>5488842031.6899891</v>
      </c>
      <c r="H68" s="39">
        <f t="shared" si="1"/>
        <v>2.5132031394252863</v>
      </c>
      <c r="I68" s="39">
        <f t="shared" si="3"/>
        <v>11.21862372377764</v>
      </c>
      <c r="J68" s="29">
        <f>+SUM($G$57:G68)</f>
        <v>64028883709.180008</v>
      </c>
    </row>
    <row r="69" spans="1:10" x14ac:dyDescent="0.25">
      <c r="A69" s="1">
        <v>2015</v>
      </c>
      <c r="B69" s="1" t="s">
        <v>222</v>
      </c>
      <c r="C69" s="29">
        <v>2411597376.1800117</v>
      </c>
      <c r="D69" s="39">
        <f t="shared" si="0"/>
        <v>-16.712300920582251</v>
      </c>
      <c r="E69" s="39">
        <f t="shared" si="2"/>
        <v>-3.0732804894057466</v>
      </c>
      <c r="F69" s="29">
        <f>+SUM($C$69:C69)</f>
        <v>2411597376.1800117</v>
      </c>
      <c r="G69" s="29">
        <v>4885044057.5500135</v>
      </c>
      <c r="H69" s="39">
        <f t="shared" si="1"/>
        <v>-11.00046185796441</v>
      </c>
      <c r="I69" s="39">
        <f t="shared" si="3"/>
        <v>0.8446259718810154</v>
      </c>
      <c r="J69" s="29">
        <f>+SUM($G$69:G69)</f>
        <v>4885044057.5500135</v>
      </c>
    </row>
    <row r="70" spans="1:10" x14ac:dyDescent="0.25">
      <c r="B70" s="1" t="s">
        <v>223</v>
      </c>
      <c r="C70" s="29">
        <v>2370757382.3899879</v>
      </c>
      <c r="D70" s="39">
        <f t="shared" si="0"/>
        <v>-1.6934830910586953</v>
      </c>
      <c r="E70" s="39">
        <f t="shared" si="2"/>
        <v>-10.435690146028037</v>
      </c>
      <c r="F70" s="29">
        <f>+SUM($C$69:C70)</f>
        <v>4782354758.5699997</v>
      </c>
      <c r="G70" s="29">
        <v>4587079351.6299858</v>
      </c>
      <c r="H70" s="39">
        <f t="shared" si="1"/>
        <v>-6.0995295520316262</v>
      </c>
      <c r="I70" s="39">
        <f t="shared" si="3"/>
        <v>-8.3224856320865683</v>
      </c>
      <c r="J70" s="29">
        <f>+SUM($G$69:G70)</f>
        <v>9472123409.1800003</v>
      </c>
    </row>
    <row r="71" spans="1:10" x14ac:dyDescent="0.25">
      <c r="B71" s="1" t="s">
        <v>224</v>
      </c>
      <c r="C71" s="29">
        <v>2384812712.9199834</v>
      </c>
      <c r="D71" s="39">
        <f t="shared" si="0"/>
        <v>0.59286245966789863</v>
      </c>
      <c r="E71" s="39">
        <f t="shared" si="2"/>
        <v>-5.509508538015865</v>
      </c>
      <c r="F71" s="29">
        <f>+SUM($C$69:C71)</f>
        <v>7167167471.4899826</v>
      </c>
      <c r="G71" s="29">
        <v>4641215045.1899843</v>
      </c>
      <c r="H71" s="39">
        <f t="shared" si="1"/>
        <v>1.1801778301646664</v>
      </c>
      <c r="I71" s="39">
        <f t="shared" si="3"/>
        <v>-5.5106585473776164</v>
      </c>
      <c r="J71" s="29">
        <f>+SUM($G$69:G71)</f>
        <v>14113338454.369984</v>
      </c>
    </row>
    <row r="72" spans="1:10" x14ac:dyDescent="0.25">
      <c r="B72" s="1" t="s">
        <v>225</v>
      </c>
      <c r="C72" s="29">
        <v>2289493668.9300027</v>
      </c>
      <c r="D72" s="39">
        <f t="shared" si="0"/>
        <v>-3.9969194844349545</v>
      </c>
      <c r="E72" s="39">
        <f t="shared" si="2"/>
        <v>-17.3724883927447</v>
      </c>
      <c r="F72" s="29">
        <f>+SUM($C$69:C72)</f>
        <v>9456661140.4199848</v>
      </c>
      <c r="G72" s="29">
        <v>4461153962.5400038</v>
      </c>
      <c r="H72" s="39">
        <f t="shared" si="1"/>
        <v>-3.8796108539850991</v>
      </c>
      <c r="I72" s="39">
        <f t="shared" si="3"/>
        <v>-18.216070068345473</v>
      </c>
      <c r="J72" s="29">
        <f>+SUM($G$69:G72)</f>
        <v>18574492416.909988</v>
      </c>
    </row>
    <row r="73" spans="1:10" x14ac:dyDescent="0.25">
      <c r="B73" s="1" t="s">
        <v>226</v>
      </c>
      <c r="C73" s="29">
        <v>2145579299.579993</v>
      </c>
      <c r="D73" s="39">
        <f t="shared" si="0"/>
        <v>-6.2858601140953709</v>
      </c>
      <c r="E73" s="39">
        <f t="shared" si="2"/>
        <v>-22.067037734610125</v>
      </c>
      <c r="F73" s="29">
        <f>+SUM($C$69:C73)</f>
        <v>11602240439.999977</v>
      </c>
      <c r="G73" s="29">
        <v>4439604003.5899925</v>
      </c>
      <c r="H73" s="39">
        <f t="shared" si="1"/>
        <v>-0.4830579516189033</v>
      </c>
      <c r="I73" s="39">
        <f t="shared" si="3"/>
        <v>-18.139705344686561</v>
      </c>
      <c r="J73" s="29">
        <f>+SUM($G$69:G73)</f>
        <v>23014096420.499981</v>
      </c>
    </row>
    <row r="74" spans="1:10" x14ac:dyDescent="0.25">
      <c r="B74" s="1" t="s">
        <v>227</v>
      </c>
      <c r="C74" s="29">
        <v>2066855816.9299951</v>
      </c>
      <c r="D74" s="39">
        <f t="shared" si="0"/>
        <v>-3.6691015179633979</v>
      </c>
      <c r="E74" s="39">
        <f t="shared" si="2"/>
        <v>-16.217437830503101</v>
      </c>
      <c r="F74" s="29">
        <f>+SUM($C$69:C74)</f>
        <v>13669096256.929972</v>
      </c>
      <c r="G74" s="29">
        <v>4221150845.4999948</v>
      </c>
      <c r="H74" s="39">
        <f t="shared" si="1"/>
        <v>-4.9205550295330482</v>
      </c>
      <c r="I74" s="39">
        <f t="shared" si="3"/>
        <v>-14.264647348146468</v>
      </c>
      <c r="J74" s="29">
        <f>+SUM($G$69:G74)</f>
        <v>27235247265.999977</v>
      </c>
    </row>
    <row r="75" spans="1:10" x14ac:dyDescent="0.25">
      <c r="B75" s="1" t="s">
        <v>228</v>
      </c>
      <c r="C75" s="29">
        <v>2587840673.1499972</v>
      </c>
      <c r="D75" s="39">
        <f t="shared" si="0"/>
        <v>25.206637635413159</v>
      </c>
      <c r="E75" s="39">
        <f t="shared" si="2"/>
        <v>-18.119536723816935</v>
      </c>
      <c r="F75" s="29">
        <f>+SUM($C$69:C75)</f>
        <v>16256936930.079969</v>
      </c>
      <c r="G75" s="29">
        <v>4967818594.0699968</v>
      </c>
      <c r="H75" s="39">
        <f t="shared" si="1"/>
        <v>17.688724613241334</v>
      </c>
      <c r="I75" s="39">
        <f t="shared" si="3"/>
        <v>-18.348622918294865</v>
      </c>
      <c r="J75" s="29">
        <f>+SUM($G$69:G75)</f>
        <v>32203065860.069973</v>
      </c>
    </row>
    <row r="76" spans="1:10" x14ac:dyDescent="0.25">
      <c r="B76" s="1" t="s">
        <v>229</v>
      </c>
      <c r="C76" s="29">
        <v>2254136876.2599959</v>
      </c>
      <c r="D76" s="39">
        <f t="shared" si="0"/>
        <v>-12.895067318182569</v>
      </c>
      <c r="E76" s="39">
        <f t="shared" si="2"/>
        <v>-5.3346718463346434</v>
      </c>
      <c r="F76" s="29">
        <f>+SUM($C$69:C76)</f>
        <v>18511073806.339966</v>
      </c>
      <c r="G76" s="29">
        <v>4438272234.3199959</v>
      </c>
      <c r="H76" s="39">
        <f t="shared" si="1"/>
        <v>-10.65953495931015</v>
      </c>
      <c r="I76" s="39">
        <f t="shared" si="3"/>
        <v>-9.4587429422945206</v>
      </c>
      <c r="J76" s="29">
        <f>+SUM($G$69:G76)</f>
        <v>36641338094.389969</v>
      </c>
    </row>
    <row r="77" spans="1:10" x14ac:dyDescent="0.25">
      <c r="B77" s="1" t="s">
        <v>230</v>
      </c>
      <c r="C77" s="29">
        <v>2229044774.6800003</v>
      </c>
      <c r="D77" s="39">
        <f t="shared" si="0"/>
        <v>-1.1131578496523105</v>
      </c>
      <c r="E77" s="39">
        <f t="shared" si="2"/>
        <v>-26.685888965354337</v>
      </c>
      <c r="F77" s="29">
        <f>+SUM($C$69:C77)</f>
        <v>20740118581.019966</v>
      </c>
      <c r="G77" s="29">
        <v>4498434597.6899996</v>
      </c>
      <c r="H77" s="39">
        <f t="shared" si="1"/>
        <v>1.3555356723002205</v>
      </c>
      <c r="I77" s="39">
        <f t="shared" si="3"/>
        <v>-22.32475664997996</v>
      </c>
      <c r="J77" s="29">
        <f>+SUM($G$69:G77)</f>
        <v>41139772692.079971</v>
      </c>
    </row>
    <row r="78" spans="1:10" x14ac:dyDescent="0.25">
      <c r="B78" s="1" t="s">
        <v>231</v>
      </c>
      <c r="C78" s="29">
        <v>2258126452.6300049</v>
      </c>
      <c r="D78" s="39">
        <f t="shared" si="0"/>
        <v>1.3046699770389125</v>
      </c>
      <c r="E78" s="39">
        <f t="shared" si="2"/>
        <v>-23.347913190389448</v>
      </c>
      <c r="F78" s="29">
        <f>+SUM($C$69:C78)</f>
        <v>22998245033.649971</v>
      </c>
      <c r="G78" s="29">
        <v>4515429109.7900028</v>
      </c>
      <c r="H78" s="39">
        <f t="shared" si="1"/>
        <v>0.37778724422781806</v>
      </c>
      <c r="I78" s="39">
        <f t="shared" si="3"/>
        <v>-22.775328736772977</v>
      </c>
      <c r="J78" s="29">
        <f>+SUM($G$69:G78)</f>
        <v>45655201801.869972</v>
      </c>
    </row>
    <row r="79" spans="1:10" x14ac:dyDescent="0.25">
      <c r="B79" s="1" t="s">
        <v>232</v>
      </c>
      <c r="C79" s="29">
        <v>2196373680.8500099</v>
      </c>
      <c r="D79" s="39">
        <f t="shared" si="0"/>
        <v>-2.7346905975116016</v>
      </c>
      <c r="E79" s="39">
        <f t="shared" si="2"/>
        <v>-23.608328494703713</v>
      </c>
      <c r="F79" s="29">
        <f>+SUM($C$69:C79)</f>
        <v>25194618714.499981</v>
      </c>
      <c r="G79" s="29">
        <v>4243022936.1800103</v>
      </c>
      <c r="H79" s="39">
        <f t="shared" si="1"/>
        <v>-6.0327859653334599</v>
      </c>
      <c r="I79" s="39">
        <f t="shared" si="3"/>
        <v>-20.754528975223906</v>
      </c>
      <c r="J79" s="29">
        <f>+SUM($G$69:G79)</f>
        <v>49898224738.04998</v>
      </c>
    </row>
    <row r="80" spans="1:10" x14ac:dyDescent="0.25">
      <c r="B80" s="1" t="s">
        <v>233</v>
      </c>
      <c r="C80" s="29">
        <v>2148069428.4300051</v>
      </c>
      <c r="D80" s="39">
        <f t="shared" si="0"/>
        <v>-2.1992729580200887</v>
      </c>
      <c r="E80" s="39">
        <f t="shared" si="2"/>
        <v>-25.813586495036589</v>
      </c>
      <c r="F80" s="29">
        <f>+SUM($C$69:C80)</f>
        <v>27342688142.929985</v>
      </c>
      <c r="G80" s="29">
        <v>4159374733.9200072</v>
      </c>
      <c r="H80" s="39">
        <f t="shared" si="1"/>
        <v>-1.9714294152581573</v>
      </c>
      <c r="I80" s="39">
        <f t="shared" si="3"/>
        <v>-24.221270900023427</v>
      </c>
      <c r="J80" s="29">
        <f>+SUM($G$69:G80)</f>
        <v>54057599471.969986</v>
      </c>
    </row>
    <row r="81" spans="1:16" x14ac:dyDescent="0.25">
      <c r="A81" s="1">
        <v>2016</v>
      </c>
      <c r="B81" s="1" t="s">
        <v>222</v>
      </c>
      <c r="C81" s="29">
        <v>1683064459.2900009</v>
      </c>
      <c r="D81" s="39">
        <f t="shared" si="0"/>
        <v>-21.647576329963883</v>
      </c>
      <c r="E81" s="39">
        <f t="shared" si="2"/>
        <v>-30.209558365170068</v>
      </c>
      <c r="F81" s="29">
        <f>+SUM($C$81:C81)</f>
        <v>1683064459.2900009</v>
      </c>
      <c r="G81" s="29">
        <v>3519606549.670001</v>
      </c>
      <c r="H81" s="39">
        <f t="shared" si="1"/>
        <v>-15.381354775097549</v>
      </c>
      <c r="I81" s="39">
        <f t="shared" si="3"/>
        <v>-27.951385735604148</v>
      </c>
      <c r="J81" s="29">
        <f>+SUM($G$81:G81)</f>
        <v>3519606549.670001</v>
      </c>
    </row>
    <row r="82" spans="1:16" x14ac:dyDescent="0.25">
      <c r="B82" s="1" t="s">
        <v>223</v>
      </c>
      <c r="C82" s="29">
        <v>1676154452.6900022</v>
      </c>
      <c r="D82" s="39">
        <f t="shared" si="0"/>
        <v>-0.41056101932743161</v>
      </c>
      <c r="E82" s="39">
        <f t="shared" ref="E82:E91" si="4">+C82/C70*100-100</f>
        <v>-29.298777464936052</v>
      </c>
      <c r="F82" s="29">
        <f>+SUM($C$81:C82)</f>
        <v>3359218911.9800034</v>
      </c>
      <c r="G82" s="29">
        <v>3464167931.7100043</v>
      </c>
      <c r="H82" s="39">
        <f t="shared" si="1"/>
        <v>-1.5751367994582921</v>
      </c>
      <c r="I82" s="39">
        <f t="shared" si="3"/>
        <v>-24.479877801132062</v>
      </c>
      <c r="J82" s="29">
        <f>+SUM($G$81:G82)</f>
        <v>6983774481.3800049</v>
      </c>
    </row>
    <row r="83" spans="1:16" x14ac:dyDescent="0.25">
      <c r="B83" s="1" t="s">
        <v>224</v>
      </c>
      <c r="C83" s="29">
        <v>1740949260.4400005</v>
      </c>
      <c r="D83" s="39">
        <f t="shared" si="0"/>
        <v>3.8656824045070266</v>
      </c>
      <c r="E83" s="39">
        <f t="shared" si="4"/>
        <v>-26.99849128578451</v>
      </c>
      <c r="F83" s="29">
        <f>+SUM($C$81:C83)</f>
        <v>5100168172.4200039</v>
      </c>
      <c r="G83" s="29">
        <v>3592297009.7700005</v>
      </c>
      <c r="H83" s="39">
        <f t="shared" si="1"/>
        <v>3.698697077792886</v>
      </c>
      <c r="I83" s="39">
        <f t="shared" si="3"/>
        <v>-22.600074015252773</v>
      </c>
      <c r="J83" s="29">
        <f>+SUM($G$81:G83)</f>
        <v>10576071491.150005</v>
      </c>
    </row>
    <row r="84" spans="1:16" x14ac:dyDescent="0.25">
      <c r="B84" s="1" t="s">
        <v>225</v>
      </c>
      <c r="C84" s="29">
        <v>1742010195.6000044</v>
      </c>
      <c r="D84" s="39">
        <f t="shared" si="0"/>
        <v>6.0940039098895227E-2</v>
      </c>
      <c r="E84" s="39">
        <f t="shared" si="4"/>
        <v>-23.912862514525543</v>
      </c>
      <c r="F84" s="29">
        <f>+SUM($C$81:C84)</f>
        <v>6842178368.0200081</v>
      </c>
      <c r="G84" s="29">
        <v>3701229532.3700061</v>
      </c>
      <c r="H84" s="39">
        <f t="shared" si="1"/>
        <v>3.0323918736045812</v>
      </c>
      <c r="I84" s="39">
        <f t="shared" si="3"/>
        <v>-17.034256978150268</v>
      </c>
      <c r="J84" s="29">
        <f>+SUM($G$81:G84)</f>
        <v>14277301023.520012</v>
      </c>
    </row>
    <row r="85" spans="1:16" x14ac:dyDescent="0.25">
      <c r="B85" s="1" t="s">
        <v>226</v>
      </c>
      <c r="C85" s="29">
        <v>1780999420.8300018</v>
      </c>
      <c r="D85" s="39">
        <f t="shared" si="0"/>
        <v>2.2381743418308844</v>
      </c>
      <c r="E85" s="39">
        <f t="shared" si="4"/>
        <v>-16.992141880813222</v>
      </c>
      <c r="F85" s="29">
        <f>+SUM($C$81:C85)</f>
        <v>8623177788.8500099</v>
      </c>
      <c r="G85" s="29">
        <v>3584357041.2299962</v>
      </c>
      <c r="H85" s="39">
        <f t="shared" si="1"/>
        <v>-3.1576666650331475</v>
      </c>
      <c r="I85" s="39">
        <f t="shared" si="3"/>
        <v>-19.264037100345405</v>
      </c>
      <c r="J85" s="29">
        <f>+SUM($G$81:G85)</f>
        <v>17861658064.750008</v>
      </c>
      <c r="P85" s="29"/>
    </row>
    <row r="86" spans="1:16" x14ac:dyDescent="0.25">
      <c r="B86" s="1" t="s">
        <v>227</v>
      </c>
      <c r="C86" s="29">
        <v>1838269536.2700098</v>
      </c>
      <c r="D86" s="39">
        <f t="shared" ref="D86:D123" si="5">+C86/C85*100-100</f>
        <v>3.2156167357605341</v>
      </c>
      <c r="E86" s="39">
        <f t="shared" si="4"/>
        <v>-11.0596142598624</v>
      </c>
      <c r="F86" s="29">
        <f>+SUM($C$81:C86)</f>
        <v>10461447325.12002</v>
      </c>
      <c r="G86" s="29">
        <v>3686229424.9299893</v>
      </c>
      <c r="H86" s="39">
        <f t="shared" ref="H86:H133" si="6">+G86/G85*100-100</f>
        <v>2.8421382838868823</v>
      </c>
      <c r="I86" s="39">
        <f t="shared" si="3"/>
        <v>-12.672407126607766</v>
      </c>
      <c r="J86" s="29">
        <f>+SUM($G$81:G86)</f>
        <v>21547887489.679996</v>
      </c>
      <c r="P86" s="29"/>
    </row>
    <row r="87" spans="1:16" x14ac:dyDescent="0.25">
      <c r="B87" s="1" t="s">
        <v>228</v>
      </c>
      <c r="C87" s="29">
        <v>1638698554.2800062</v>
      </c>
      <c r="D87" s="39">
        <f t="shared" si="5"/>
        <v>-10.856459189056054</v>
      </c>
      <c r="E87" s="39">
        <f t="shared" si="4"/>
        <v>-36.676992085245608</v>
      </c>
      <c r="F87" s="29">
        <f>+SUM($C$81:C87)</f>
        <v>12100145879.400026</v>
      </c>
      <c r="G87" s="29">
        <v>3353674255.0199981</v>
      </c>
      <c r="H87" s="39">
        <f t="shared" si="6"/>
        <v>-9.0215537769005607</v>
      </c>
      <c r="I87" s="39">
        <f t="shared" si="3"/>
        <v>-32.49201452276813</v>
      </c>
      <c r="J87" s="29">
        <f>+SUM($G$81:G87)</f>
        <v>24901561744.699993</v>
      </c>
    </row>
    <row r="88" spans="1:16" x14ac:dyDescent="0.25">
      <c r="B88" s="1" t="s">
        <v>229</v>
      </c>
      <c r="C88" s="29">
        <v>2098718492.3600059</v>
      </c>
      <c r="D88" s="39">
        <f t="shared" si="5"/>
        <v>28.07227338295408</v>
      </c>
      <c r="E88" s="39">
        <f t="shared" si="4"/>
        <v>-6.8948068565319858</v>
      </c>
      <c r="F88" s="29">
        <f>+SUM($C$81:C88)</f>
        <v>14198864371.760033</v>
      </c>
      <c r="G88" s="29">
        <v>4236501678.8199949</v>
      </c>
      <c r="H88" s="39">
        <f t="shared" si="6"/>
        <v>26.324185256767962</v>
      </c>
      <c r="I88" s="39">
        <f t="shared" si="3"/>
        <v>-4.5461509535120967</v>
      </c>
      <c r="J88" s="29">
        <f>+SUM($G$81:G88)</f>
        <v>29138063423.519989</v>
      </c>
    </row>
    <row r="89" spans="1:16" x14ac:dyDescent="0.25">
      <c r="B89" s="1" t="s">
        <v>230</v>
      </c>
      <c r="C89" s="29">
        <v>1822123309.130003</v>
      </c>
      <c r="D89" s="39">
        <f t="shared" si="5"/>
        <v>-13.179241724742795</v>
      </c>
      <c r="E89" s="39">
        <f t="shared" si="4"/>
        <v>-18.255419100247309</v>
      </c>
      <c r="F89" s="29">
        <f>+SUM($C$81:C89)</f>
        <v>16020987680.890036</v>
      </c>
      <c r="G89" s="29">
        <v>3952688414.75</v>
      </c>
      <c r="H89" s="39">
        <f t="shared" si="6"/>
        <v>-6.6992364357812875</v>
      </c>
      <c r="I89" s="39">
        <f t="shared" si="3"/>
        <v>-12.131913248672035</v>
      </c>
      <c r="J89" s="29">
        <f>+SUM($G$81:G89)</f>
        <v>33090751838.269989</v>
      </c>
    </row>
    <row r="90" spans="1:16" x14ac:dyDescent="0.25">
      <c r="B90" s="1" t="s">
        <v>231</v>
      </c>
      <c r="C90" s="29">
        <v>1770406350.2700028</v>
      </c>
      <c r="D90" s="39">
        <f t="shared" si="5"/>
        <v>-2.8382798573985184</v>
      </c>
      <c r="E90" s="39">
        <f t="shared" si="4"/>
        <v>-21.598440680412821</v>
      </c>
      <c r="F90" s="29">
        <f>+SUM($C$81:C90)</f>
        <v>17791394031.160038</v>
      </c>
      <c r="G90" s="29">
        <v>3612582004.6100068</v>
      </c>
      <c r="H90" s="39">
        <f t="shared" si="6"/>
        <v>-8.6044325900022756</v>
      </c>
      <c r="I90" s="39">
        <f t="shared" si="3"/>
        <v>-19.994713309140721</v>
      </c>
      <c r="J90" s="29">
        <f>+SUM($G$81:G90)</f>
        <v>36703333842.879997</v>
      </c>
    </row>
    <row r="91" spans="1:16" x14ac:dyDescent="0.25">
      <c r="B91" s="1" t="s">
        <v>232</v>
      </c>
      <c r="C91" s="29">
        <v>2067830560.2000017</v>
      </c>
      <c r="D91" s="39">
        <f t="shared" si="5"/>
        <v>16.799770848350093</v>
      </c>
      <c r="E91" s="39">
        <f t="shared" si="4"/>
        <v>-5.8525159798974329</v>
      </c>
      <c r="F91" s="29">
        <f>+SUM($C$81:C91)</f>
        <v>19859224591.360039</v>
      </c>
      <c r="G91" s="29">
        <v>4164757287.5499949</v>
      </c>
      <c r="H91" s="39">
        <f t="shared" si="6"/>
        <v>15.284781971325742</v>
      </c>
      <c r="I91" s="39">
        <f t="shared" si="3"/>
        <v>-1.8445728389221898</v>
      </c>
      <c r="J91" s="29">
        <f>+SUM($G$81:G91)</f>
        <v>40868091130.429993</v>
      </c>
    </row>
    <row r="92" spans="1:16" x14ac:dyDescent="0.25">
      <c r="B92" s="1" t="s">
        <v>233</v>
      </c>
      <c r="C92" s="29">
        <v>2114913769.6599991</v>
      </c>
      <c r="D92" s="39">
        <f t="shared" si="5"/>
        <v>2.2769374999198817</v>
      </c>
      <c r="E92" s="39">
        <f t="shared" ref="E92" si="7">+C92/C80*100-100</f>
        <v>-1.5435096431794051</v>
      </c>
      <c r="F92" s="29">
        <f>+SUM($C$81:C92)</f>
        <v>21974138361.020039</v>
      </c>
      <c r="G92" s="29">
        <v>4041079618.3400021</v>
      </c>
      <c r="H92" s="39">
        <f t="shared" si="6"/>
        <v>-2.96962489458177</v>
      </c>
      <c r="I92" s="39">
        <f t="shared" si="3"/>
        <v>-2.8440600606456456</v>
      </c>
      <c r="J92" s="29">
        <f>+SUM($G$81:G92)</f>
        <v>44909170748.769997</v>
      </c>
    </row>
    <row r="93" spans="1:16" x14ac:dyDescent="0.25">
      <c r="A93" s="1">
        <v>2017</v>
      </c>
      <c r="B93" s="1" t="s">
        <v>222</v>
      </c>
      <c r="C93" s="29">
        <v>1649240351.9899967</v>
      </c>
      <c r="D93" s="39">
        <f t="shared" si="5"/>
        <v>-22.018553396853889</v>
      </c>
      <c r="E93" s="39">
        <f>+C93/C81*100-100</f>
        <v>-2.0096739084059152</v>
      </c>
      <c r="F93" s="29">
        <f>+SUM($C$93:C93)</f>
        <v>1649240351.9899967</v>
      </c>
      <c r="G93" s="29">
        <v>3530165902.6699963</v>
      </c>
      <c r="H93" s="39">
        <f t="shared" si="6"/>
        <v>-12.643000483120375</v>
      </c>
      <c r="I93" s="39">
        <f t="shared" si="3"/>
        <v>0.30001515371043297</v>
      </c>
      <c r="J93" s="29">
        <f>+SUM($G$93:G93)</f>
        <v>3530165902.6699963</v>
      </c>
    </row>
    <row r="94" spans="1:16" x14ac:dyDescent="0.25">
      <c r="B94" s="1" t="s">
        <v>223</v>
      </c>
      <c r="C94" s="29">
        <v>1803816791.2999909</v>
      </c>
      <c r="D94" s="39">
        <f t="shared" si="5"/>
        <v>9.3725841187113872</v>
      </c>
      <c r="E94" s="39">
        <f t="shared" ref="E94:E123" si="8">+C94/C82*100-100</f>
        <v>7.6163827507129724</v>
      </c>
      <c r="F94" s="29">
        <f>+SUM($C$93:C94)</f>
        <v>3453057143.2899876</v>
      </c>
      <c r="G94" s="29">
        <v>3646750880.649991</v>
      </c>
      <c r="H94" s="39">
        <f t="shared" si="6"/>
        <v>3.3025353820288501</v>
      </c>
      <c r="I94" s="39">
        <f t="shared" si="3"/>
        <v>5.2706148356341203</v>
      </c>
      <c r="J94" s="29">
        <f>+SUM($G$93:G94)</f>
        <v>7176916783.3199873</v>
      </c>
    </row>
    <row r="95" spans="1:16" x14ac:dyDescent="0.25">
      <c r="B95" s="1" t="s">
        <v>224</v>
      </c>
      <c r="C95" s="29">
        <v>1955170117.370002</v>
      </c>
      <c r="D95" s="39">
        <f t="shared" si="5"/>
        <v>8.3907260870397238</v>
      </c>
      <c r="E95" s="39">
        <f t="shared" si="8"/>
        <v>12.304830577076103</v>
      </c>
      <c r="F95" s="29">
        <f>+SUM($C$93:C95)</f>
        <v>5408227260.6599894</v>
      </c>
      <c r="G95" s="29">
        <v>4123190549.3300018</v>
      </c>
      <c r="H95" s="39">
        <f t="shared" si="6"/>
        <v>13.064771471175746</v>
      </c>
      <c r="I95" s="39">
        <f t="shared" si="3"/>
        <v>14.778664963284655</v>
      </c>
      <c r="J95" s="29">
        <f>+SUM($G$93:G95)</f>
        <v>11300107332.64999</v>
      </c>
    </row>
    <row r="96" spans="1:16" x14ac:dyDescent="0.25">
      <c r="B96" s="1" t="s">
        <v>225</v>
      </c>
      <c r="C96" s="29">
        <v>1828565448.0299988</v>
      </c>
      <c r="D96" s="39">
        <f t="shared" si="5"/>
        <v>-6.4753787005657415</v>
      </c>
      <c r="E96" s="39">
        <f t="shared" si="8"/>
        <v>4.9686995316454983</v>
      </c>
      <c r="F96" s="29">
        <f>+SUM($C$93:C96)</f>
        <v>7236792708.6899881</v>
      </c>
      <c r="G96" s="29">
        <v>4033260143.4000015</v>
      </c>
      <c r="H96" s="39">
        <f t="shared" si="6"/>
        <v>-2.1810877972790621</v>
      </c>
      <c r="I96" s="39">
        <f t="shared" si="3"/>
        <v>8.9708192406372262</v>
      </c>
      <c r="J96" s="29">
        <f>+SUM($G$93:G96)</f>
        <v>15333367476.049992</v>
      </c>
    </row>
    <row r="97" spans="1:10" x14ac:dyDescent="0.25">
      <c r="B97" s="1" t="s">
        <v>226</v>
      </c>
      <c r="C97" s="29">
        <v>1814826406.4500053</v>
      </c>
      <c r="D97" s="39">
        <f t="shared" si="5"/>
        <v>-0.75135629379823854</v>
      </c>
      <c r="E97" s="39">
        <f t="shared" si="8"/>
        <v>1.8993260314615412</v>
      </c>
      <c r="F97" s="29">
        <f>+SUM($C$93:C97)</f>
        <v>9051619115.1399937</v>
      </c>
      <c r="G97" s="29">
        <v>3727521740.5600028</v>
      </c>
      <c r="H97" s="39">
        <f t="shared" si="6"/>
        <v>-7.5804285359650549</v>
      </c>
      <c r="I97" s="39">
        <f t="shared" ref="I97:I133" si="9">+G97/G85*100-100</f>
        <v>3.9941528615374295</v>
      </c>
      <c r="J97" s="29">
        <f>+SUM($G$93:G97)</f>
        <v>19060889216.609993</v>
      </c>
    </row>
    <row r="98" spans="1:10" x14ac:dyDescent="0.25">
      <c r="B98" s="1" t="s">
        <v>227</v>
      </c>
      <c r="C98" s="29">
        <v>1745606896.8000035</v>
      </c>
      <c r="D98" s="39">
        <f t="shared" si="5"/>
        <v>-3.8141118844199866</v>
      </c>
      <c r="E98" s="39">
        <f t="shared" si="8"/>
        <v>-5.0407536893651468</v>
      </c>
      <c r="F98" s="29">
        <f>+SUM($C$93:C98)</f>
        <v>10797226011.939997</v>
      </c>
      <c r="G98" s="29">
        <v>3778816715.319993</v>
      </c>
      <c r="H98" s="39">
        <f t="shared" si="6"/>
        <v>1.3761147038215285</v>
      </c>
      <c r="I98" s="39">
        <f t="shared" si="9"/>
        <v>2.511707213984991</v>
      </c>
      <c r="J98" s="29">
        <f>+SUM($G$93:G98)</f>
        <v>22839705931.929985</v>
      </c>
    </row>
    <row r="99" spans="1:10" x14ac:dyDescent="0.25">
      <c r="B99" s="1" t="s">
        <v>228</v>
      </c>
      <c r="C99" s="29">
        <v>1925319782.7099972</v>
      </c>
      <c r="D99" s="39">
        <f t="shared" si="5"/>
        <v>10.295152146765574</v>
      </c>
      <c r="E99" s="39">
        <f t="shared" si="8"/>
        <v>17.490784237368388</v>
      </c>
      <c r="F99" s="29">
        <f>+SUM($C$93:C99)</f>
        <v>12722545794.649994</v>
      </c>
      <c r="G99" s="29">
        <v>3750208308.9500065</v>
      </c>
      <c r="H99" s="39">
        <f t="shared" si="6"/>
        <v>-0.75707314022410799</v>
      </c>
      <c r="I99" s="39">
        <f t="shared" si="9"/>
        <v>11.823869099285673</v>
      </c>
      <c r="J99" s="29">
        <f>+SUM($G$93:G99)</f>
        <v>26589914240.87999</v>
      </c>
    </row>
    <row r="100" spans="1:10" x14ac:dyDescent="0.25">
      <c r="B100" s="1" t="s">
        <v>229</v>
      </c>
      <c r="C100" s="29">
        <v>1959053567.6000061</v>
      </c>
      <c r="D100" s="39">
        <f t="shared" si="5"/>
        <v>1.7521133472449151</v>
      </c>
      <c r="E100" s="39">
        <f t="shared" si="8"/>
        <v>-6.6547717222878617</v>
      </c>
      <c r="F100" s="29">
        <f>+SUM($C$93:C100)</f>
        <v>14681599362.25</v>
      </c>
      <c r="G100" s="29">
        <v>4191102893.789999</v>
      </c>
      <c r="H100" s="39">
        <f t="shared" si="6"/>
        <v>11.756535864628688</v>
      </c>
      <c r="I100" s="39">
        <f t="shared" si="9"/>
        <v>-1.0716102216355381</v>
      </c>
      <c r="J100" s="29">
        <f>+SUM($G$93:G100)</f>
        <v>30781017134.669991</v>
      </c>
    </row>
    <row r="101" spans="1:10" x14ac:dyDescent="0.25">
      <c r="B101" s="1" t="s">
        <v>230</v>
      </c>
      <c r="C101" s="29">
        <v>1827246087.0400031</v>
      </c>
      <c r="D101" s="39">
        <f t="shared" si="5"/>
        <v>-6.7281202893026375</v>
      </c>
      <c r="E101" s="39">
        <f t="shared" si="8"/>
        <v>0.28114331693862482</v>
      </c>
      <c r="F101" s="29">
        <f>+SUM($C$93:C101)</f>
        <v>16508845449.290003</v>
      </c>
      <c r="G101" s="29">
        <v>3732590288.3399968</v>
      </c>
      <c r="H101" s="39">
        <f t="shared" si="6"/>
        <v>-10.940141940427779</v>
      </c>
      <c r="I101" s="39">
        <f t="shared" si="9"/>
        <v>-5.5683146080696986</v>
      </c>
      <c r="J101" s="29">
        <f>+SUM($G$93:G101)</f>
        <v>34513607423.009987</v>
      </c>
    </row>
    <row r="102" spans="1:10" x14ac:dyDescent="0.25">
      <c r="B102" s="1" t="s">
        <v>231</v>
      </c>
      <c r="C102" s="29">
        <v>1913938405.0699947</v>
      </c>
      <c r="D102" s="39">
        <f t="shared" si="5"/>
        <v>4.7444248831544371</v>
      </c>
      <c r="E102" s="39">
        <f t="shared" si="8"/>
        <v>8.1072943947643381</v>
      </c>
      <c r="F102" s="29">
        <f>+SUM($C$93:C102)</f>
        <v>18422783854.359997</v>
      </c>
      <c r="G102" s="29">
        <v>3940258630.1099977</v>
      </c>
      <c r="H102" s="39">
        <f t="shared" si="6"/>
        <v>5.5636522020303829</v>
      </c>
      <c r="I102" s="39">
        <f t="shared" si="9"/>
        <v>9.0704273309738994</v>
      </c>
      <c r="J102" s="29">
        <f>+SUM($G$93:G102)</f>
        <v>38453866053.119987</v>
      </c>
    </row>
    <row r="103" spans="1:10" x14ac:dyDescent="0.25">
      <c r="B103" s="1" t="s">
        <v>232</v>
      </c>
      <c r="C103" s="29">
        <v>1924998591.890003</v>
      </c>
      <c r="D103" s="39">
        <f t="shared" si="5"/>
        <v>0.5778757973981925</v>
      </c>
      <c r="E103" s="39">
        <f t="shared" si="8"/>
        <v>-6.9073342400058095</v>
      </c>
      <c r="F103" s="29">
        <f>+SUM($C$93:C103)</f>
        <v>20347782446.25</v>
      </c>
      <c r="G103" s="29">
        <v>3986294917.1900029</v>
      </c>
      <c r="H103" s="39">
        <f t="shared" si="6"/>
        <v>1.1683569887573668</v>
      </c>
      <c r="I103" s="39">
        <f t="shared" si="9"/>
        <v>-4.2850605218576021</v>
      </c>
      <c r="J103" s="29">
        <f>+SUM($G$93:G103)</f>
        <v>42440160970.30999</v>
      </c>
    </row>
    <row r="104" spans="1:10" x14ac:dyDescent="0.25">
      <c r="B104" s="1" t="s">
        <v>233</v>
      </c>
      <c r="C104" s="29">
        <v>1818228371.0599964</v>
      </c>
      <c r="D104" s="39">
        <f t="shared" si="5"/>
        <v>-5.5465090353742852</v>
      </c>
      <c r="E104" s="39">
        <f t="shared" si="8"/>
        <v>-14.028250364443878</v>
      </c>
      <c r="F104" s="29">
        <f>+SUM($C$93:C104)</f>
        <v>22166010817.309998</v>
      </c>
      <c r="G104" s="29">
        <v>3635544169.6900039</v>
      </c>
      <c r="H104" s="39">
        <f t="shared" si="6"/>
        <v>-8.798916156139498</v>
      </c>
      <c r="I104" s="39">
        <f t="shared" si="9"/>
        <v>-10.035324392261899</v>
      </c>
      <c r="J104" s="29">
        <f>+SUM($G$93:G104)</f>
        <v>46075705139.999992</v>
      </c>
    </row>
    <row r="105" spans="1:10" x14ac:dyDescent="0.25">
      <c r="A105" s="1">
        <v>2018</v>
      </c>
      <c r="B105" s="1" t="s">
        <v>222</v>
      </c>
      <c r="C105" s="29">
        <v>1837950706.2600086</v>
      </c>
      <c r="D105" s="39">
        <f t="shared" si="5"/>
        <v>1.0847006632348695</v>
      </c>
      <c r="E105" s="39">
        <f t="shared" si="8"/>
        <v>11.442259100822454</v>
      </c>
      <c r="F105" s="29">
        <f>+SUM($C$105:C105)</f>
        <v>1837950706.2600086</v>
      </c>
      <c r="G105" s="29">
        <v>3895928552.5100088</v>
      </c>
      <c r="H105" s="39">
        <f t="shared" si="6"/>
        <v>7.1621845497260779</v>
      </c>
      <c r="I105" s="39">
        <f t="shared" si="9"/>
        <v>10.361061205745955</v>
      </c>
      <c r="J105" s="29">
        <f>+SUM($G$105:G105)</f>
        <v>3895928552.5100088</v>
      </c>
    </row>
    <row r="106" spans="1:10" x14ac:dyDescent="0.25">
      <c r="B106" s="1" t="s">
        <v>223</v>
      </c>
      <c r="C106" s="29">
        <v>1732907418.8000016</v>
      </c>
      <c r="D106" s="39">
        <f t="shared" si="5"/>
        <v>-5.7152396471914244</v>
      </c>
      <c r="E106" s="39">
        <f t="shared" si="8"/>
        <v>-3.9310739783548456</v>
      </c>
      <c r="F106" s="29">
        <f>+SUM($C$105:C106)</f>
        <v>3570858125.06001</v>
      </c>
      <c r="G106" s="29">
        <v>3650611402.5200014</v>
      </c>
      <c r="H106" s="39">
        <f t="shared" si="6"/>
        <v>-6.296756901046308</v>
      </c>
      <c r="I106" s="39">
        <f t="shared" si="9"/>
        <v>0.10586195757144878</v>
      </c>
      <c r="J106" s="29">
        <f>+SUM($G$105:G106)</f>
        <v>7546539955.0300102</v>
      </c>
    </row>
    <row r="107" spans="1:10" x14ac:dyDescent="0.25">
      <c r="B107" s="1" t="s">
        <v>224</v>
      </c>
      <c r="C107" s="29">
        <v>1853958222.3100023</v>
      </c>
      <c r="D107" s="39">
        <f t="shared" si="5"/>
        <v>6.9854166585440396</v>
      </c>
      <c r="E107" s="39">
        <f t="shared" si="8"/>
        <v>-5.1766285788034168</v>
      </c>
      <c r="F107" s="29">
        <f>+SUM($C$105:C107)</f>
        <v>5424816347.3700123</v>
      </c>
      <c r="G107" s="29">
        <v>3906080666.6499977</v>
      </c>
      <c r="H107" s="39">
        <f t="shared" si="6"/>
        <v>6.997985706001117</v>
      </c>
      <c r="I107" s="39">
        <f t="shared" si="9"/>
        <v>-5.2655796544567579</v>
      </c>
      <c r="J107" s="29">
        <f>+SUM($G$105:G107)</f>
        <v>11452620621.680008</v>
      </c>
    </row>
    <row r="108" spans="1:10" x14ac:dyDescent="0.25">
      <c r="B108" s="1" t="s">
        <v>225</v>
      </c>
      <c r="C108" s="29">
        <v>2030225782.5300002</v>
      </c>
      <c r="D108" s="39">
        <f t="shared" si="5"/>
        <v>9.5076338883392566</v>
      </c>
      <c r="E108" s="39">
        <f t="shared" si="8"/>
        <v>11.028335612338068</v>
      </c>
      <c r="F108" s="29">
        <f>+SUM($C$105:C108)</f>
        <v>7455042129.900013</v>
      </c>
      <c r="G108" s="29">
        <v>4238342016.9999971</v>
      </c>
      <c r="H108" s="39">
        <f t="shared" si="6"/>
        <v>8.506259309666504</v>
      </c>
      <c r="I108" s="39">
        <f t="shared" si="9"/>
        <v>5.0847668215894686</v>
      </c>
      <c r="J108" s="29">
        <f>+SUM($G$105:G108)</f>
        <v>15690962638.680004</v>
      </c>
    </row>
    <row r="109" spans="1:10" x14ac:dyDescent="0.25">
      <c r="B109" s="1" t="s">
        <v>226</v>
      </c>
      <c r="C109" s="29">
        <v>2232972090.7499971</v>
      </c>
      <c r="D109" s="39">
        <f t="shared" si="5"/>
        <v>9.9863921522728987</v>
      </c>
      <c r="E109" s="39">
        <f t="shared" si="8"/>
        <v>23.040533398339164</v>
      </c>
      <c r="F109" s="29">
        <f>+SUM($C$105:C109)</f>
        <v>9688014220.6500092</v>
      </c>
      <c r="G109" s="29">
        <v>4513345711.0600014</v>
      </c>
      <c r="H109" s="39">
        <f t="shared" si="6"/>
        <v>6.4884733925899383</v>
      </c>
      <c r="I109" s="39">
        <f t="shared" si="9"/>
        <v>21.081673701571503</v>
      </c>
      <c r="J109" s="29">
        <f>+SUM($G$105:G109)</f>
        <v>20204308349.740005</v>
      </c>
    </row>
    <row r="110" spans="1:10" x14ac:dyDescent="0.25">
      <c r="B110" s="1" t="s">
        <v>227</v>
      </c>
      <c r="C110" s="29">
        <v>2079872378.29</v>
      </c>
      <c r="D110" s="39">
        <f t="shared" si="5"/>
        <v>-6.8563200182486383</v>
      </c>
      <c r="E110" s="39">
        <f t="shared" si="8"/>
        <v>19.14895513432964</v>
      </c>
      <c r="F110" s="29">
        <f>+SUM($C$105:C110)</f>
        <v>11767886598.94001</v>
      </c>
      <c r="G110" s="29">
        <v>4228395452.920002</v>
      </c>
      <c r="H110" s="39">
        <f t="shared" si="6"/>
        <v>-6.3135039144403606</v>
      </c>
      <c r="I110" s="39">
        <f t="shared" si="9"/>
        <v>11.89734172015639</v>
      </c>
      <c r="J110" s="29">
        <f>+SUM($G$105:G110)</f>
        <v>24432703802.660007</v>
      </c>
    </row>
    <row r="111" spans="1:10" x14ac:dyDescent="0.25">
      <c r="B111" s="1" t="s">
        <v>228</v>
      </c>
      <c r="C111" s="29">
        <v>2123215271.6200004</v>
      </c>
      <c r="D111" s="39">
        <f t="shared" si="5"/>
        <v>2.0839208108353091</v>
      </c>
      <c r="E111" s="39">
        <f t="shared" si="8"/>
        <v>10.278577651731908</v>
      </c>
      <c r="F111" s="29">
        <f>+SUM($C$105:C111)</f>
        <v>13891101870.560011</v>
      </c>
      <c r="G111" s="29">
        <v>4347436484.9899931</v>
      </c>
      <c r="H111" s="39">
        <f t="shared" si="6"/>
        <v>2.8152767023667451</v>
      </c>
      <c r="I111" s="39">
        <f t="shared" si="9"/>
        <v>15.925200064611886</v>
      </c>
      <c r="J111" s="29">
        <f>+SUM($G$105:G111)</f>
        <v>28780140287.650002</v>
      </c>
    </row>
    <row r="112" spans="1:10" x14ac:dyDescent="0.25">
      <c r="B112" s="1" t="s">
        <v>229</v>
      </c>
      <c r="C112" s="29">
        <v>2157242375.3899999</v>
      </c>
      <c r="D112" s="39">
        <f t="shared" si="5"/>
        <v>1.6026214687141476</v>
      </c>
      <c r="E112" s="39">
        <f t="shared" si="8"/>
        <v>10.116558886788923</v>
      </c>
      <c r="F112" s="29">
        <f>+SUM($C$105:C112)</f>
        <v>16048344245.95001</v>
      </c>
      <c r="G112" s="29">
        <v>4580712356.4599857</v>
      </c>
      <c r="H112" s="39">
        <f t="shared" si="6"/>
        <v>5.3658258671611065</v>
      </c>
      <c r="I112" s="39">
        <f t="shared" si="9"/>
        <v>9.2961082689541001</v>
      </c>
      <c r="J112" s="29">
        <f>+SUM($G$105:G112)</f>
        <v>33360852644.109985</v>
      </c>
    </row>
    <row r="113" spans="1:10" x14ac:dyDescent="0.25">
      <c r="B113" s="1" t="s">
        <v>230</v>
      </c>
      <c r="C113" s="29">
        <v>2034456247.9099967</v>
      </c>
      <c r="D113" s="39">
        <f t="shared" si="5"/>
        <v>-5.6918095472607746</v>
      </c>
      <c r="E113" s="39">
        <f t="shared" si="8"/>
        <v>11.340024878950942</v>
      </c>
      <c r="F113" s="29">
        <f>+SUM($C$105:C113)</f>
        <v>18082800493.860008</v>
      </c>
      <c r="G113" s="29">
        <v>4047790088.720006</v>
      </c>
      <c r="H113" s="39">
        <f t="shared" si="6"/>
        <v>-11.634047856954439</v>
      </c>
      <c r="I113" s="39">
        <f t="shared" si="9"/>
        <v>8.4445325104296103</v>
      </c>
      <c r="J113" s="29">
        <f>+SUM($G$105:G113)</f>
        <v>37408642732.829994</v>
      </c>
    </row>
    <row r="114" spans="1:10" x14ac:dyDescent="0.25">
      <c r="B114" s="1" t="s">
        <v>231</v>
      </c>
      <c r="C114" s="29">
        <v>2652052031.1299763</v>
      </c>
      <c r="D114" s="39">
        <f t="shared" si="5"/>
        <v>30.356798474011811</v>
      </c>
      <c r="E114" s="39">
        <f t="shared" si="8"/>
        <v>38.56517138193837</v>
      </c>
      <c r="F114" s="29">
        <f>+SUM($C$105:C114)</f>
        <v>20734852524.989983</v>
      </c>
      <c r="G114" s="29">
        <v>5165514920.7900009</v>
      </c>
      <c r="H114" s="39">
        <f t="shared" si="6"/>
        <v>27.61321134672383</v>
      </c>
      <c r="I114" s="39">
        <f t="shared" si="9"/>
        <v>31.095834200248873</v>
      </c>
      <c r="J114" s="29">
        <f>+SUM($G$105:G114)</f>
        <v>42574157653.619995</v>
      </c>
    </row>
    <row r="115" spans="1:10" x14ac:dyDescent="0.25">
      <c r="B115" s="1" t="s">
        <v>232</v>
      </c>
      <c r="C115" s="29">
        <v>2263172677.0100002</v>
      </c>
      <c r="D115" s="39">
        <f t="shared" si="5"/>
        <v>-14.663338032409712</v>
      </c>
      <c r="E115" s="39">
        <f t="shared" si="8"/>
        <v>17.567497791672196</v>
      </c>
      <c r="F115" s="29">
        <f>+SUM($C$105:C115)</f>
        <v>22998025201.999985</v>
      </c>
      <c r="G115" s="29">
        <v>4475745557.8699932</v>
      </c>
      <c r="H115" s="39">
        <f t="shared" si="6"/>
        <v>-13.353351476032827</v>
      </c>
      <c r="I115" s="39">
        <f t="shared" si="9"/>
        <v>12.278334916198602</v>
      </c>
      <c r="J115" s="29">
        <f>+SUM($G$105:G115)</f>
        <v>47049903211.48999</v>
      </c>
    </row>
    <row r="116" spans="1:10" x14ac:dyDescent="0.25">
      <c r="B116" s="1" t="s">
        <v>233</v>
      </c>
      <c r="C116" s="29">
        <v>2186443963.6799994</v>
      </c>
      <c r="D116" s="39">
        <f t="shared" si="5"/>
        <v>-3.3903163514403758</v>
      </c>
      <c r="E116" s="39">
        <f t="shared" si="8"/>
        <v>20.251339077133608</v>
      </c>
      <c r="F116" s="29">
        <f>+SUM($C$105:C116)</f>
        <v>25184469165.679985</v>
      </c>
      <c r="G116" s="29">
        <v>4182901651.3899927</v>
      </c>
      <c r="H116" s="39">
        <f t="shared" si="6"/>
        <v>-6.542907828285152</v>
      </c>
      <c r="I116" s="39">
        <f t="shared" si="9"/>
        <v>15.055723604278498</v>
      </c>
      <c r="J116" s="29">
        <f>+SUM($G$105:G116)</f>
        <v>51232804862.879982</v>
      </c>
    </row>
    <row r="117" spans="1:10" x14ac:dyDescent="0.25">
      <c r="A117" s="1">
        <v>2019</v>
      </c>
      <c r="B117" s="1" t="s">
        <v>222</v>
      </c>
      <c r="C117" s="29">
        <v>2054203776.3400104</v>
      </c>
      <c r="D117" s="39">
        <f t="shared" si="5"/>
        <v>-6.0481855257527712</v>
      </c>
      <c r="E117" s="39">
        <f t="shared" si="8"/>
        <v>11.76598857322179</v>
      </c>
      <c r="F117" s="29">
        <f>+SUM($C$117:C117)</f>
        <v>2054203776.3400104</v>
      </c>
      <c r="G117" s="29">
        <v>4302194837.5600071</v>
      </c>
      <c r="H117" s="39">
        <f t="shared" si="6"/>
        <v>2.8519242409243049</v>
      </c>
      <c r="I117" s="39">
        <f t="shared" si="9"/>
        <v>10.427970625597212</v>
      </c>
      <c r="J117" s="29">
        <f>+SUM($G$117:G117)</f>
        <v>4302194837.5600071</v>
      </c>
    </row>
    <row r="118" spans="1:10" x14ac:dyDescent="0.25">
      <c r="B118" s="1" t="s">
        <v>223</v>
      </c>
      <c r="C118" s="29">
        <v>2070695863.24999</v>
      </c>
      <c r="D118" s="39">
        <f t="shared" si="5"/>
        <v>0.80284571082638934</v>
      </c>
      <c r="E118" s="39">
        <f t="shared" si="8"/>
        <v>19.492584588500364</v>
      </c>
      <c r="F118" s="29">
        <f>+SUM($C$117:C118)</f>
        <v>4124899639.5900002</v>
      </c>
      <c r="G118" s="29">
        <v>3951256602.900001</v>
      </c>
      <c r="H118" s="39">
        <f t="shared" si="6"/>
        <v>-8.1571906413016109</v>
      </c>
      <c r="I118" s="39">
        <f t="shared" si="9"/>
        <v>8.2354753007253976</v>
      </c>
      <c r="J118" s="29">
        <f>+SUM($G$117:G118)</f>
        <v>8253451440.4600086</v>
      </c>
    </row>
    <row r="119" spans="1:10" x14ac:dyDescent="0.25">
      <c r="B119" s="1" t="s">
        <v>224</v>
      </c>
      <c r="C119" s="29">
        <v>2168371833.6000199</v>
      </c>
      <c r="D119" s="39">
        <f t="shared" si="5"/>
        <v>4.7170601962147174</v>
      </c>
      <c r="E119" s="39">
        <f t="shared" si="8"/>
        <v>16.959045112584221</v>
      </c>
      <c r="F119" s="29">
        <f>+SUM($C$117:C119)</f>
        <v>6293271473.1900196</v>
      </c>
      <c r="G119" s="29">
        <v>4301094978.4300089</v>
      </c>
      <c r="H119" s="39">
        <f t="shared" si="6"/>
        <v>8.853851083051552</v>
      </c>
      <c r="I119" s="39">
        <f t="shared" si="9"/>
        <v>10.112804764956124</v>
      </c>
      <c r="J119" s="29">
        <f>+SUM($G$117:G119)</f>
        <v>12554546418.890018</v>
      </c>
    </row>
    <row r="120" spans="1:10" x14ac:dyDescent="0.25">
      <c r="B120" s="1" t="s">
        <v>225</v>
      </c>
      <c r="C120" s="29">
        <v>2376597241.33002</v>
      </c>
      <c r="D120" s="39">
        <f t="shared" si="5"/>
        <v>9.6028459927140659</v>
      </c>
      <c r="E120" s="39">
        <f t="shared" si="8"/>
        <v>17.060735893541022</v>
      </c>
      <c r="F120" s="29">
        <f>+SUM($C$117:C120)</f>
        <v>8669868714.5200386</v>
      </c>
      <c r="G120" s="29">
        <v>4528480448.2599897</v>
      </c>
      <c r="H120" s="39">
        <f t="shared" si="6"/>
        <v>5.2866879473789652</v>
      </c>
      <c r="I120" s="39">
        <f t="shared" si="9"/>
        <v>6.8455643762642637</v>
      </c>
      <c r="J120" s="29">
        <f>+SUM($G$117:G120)</f>
        <v>17083026867.150009</v>
      </c>
    </row>
    <row r="121" spans="1:10" x14ac:dyDescent="0.25">
      <c r="B121" s="1" t="s">
        <v>226</v>
      </c>
      <c r="C121" s="29">
        <v>2451171534.4899998</v>
      </c>
      <c r="D121" s="39">
        <f t="shared" si="5"/>
        <v>3.1378599563738305</v>
      </c>
      <c r="E121" s="39">
        <f t="shared" si="8"/>
        <v>9.7717049238495122</v>
      </c>
      <c r="F121" s="29">
        <f>+SUM($C$117:C121)</f>
        <v>11121040249.010038</v>
      </c>
      <c r="G121" s="29">
        <v>4788921170.3700027</v>
      </c>
      <c r="H121" s="39">
        <f t="shared" si="6"/>
        <v>5.7511724978316749</v>
      </c>
      <c r="I121" s="39">
        <f t="shared" si="9"/>
        <v>6.1057910683575756</v>
      </c>
      <c r="J121" s="29">
        <f>+SUM($G$117:G121)</f>
        <v>21871948037.520012</v>
      </c>
    </row>
    <row r="122" spans="1:10" x14ac:dyDescent="0.25">
      <c r="B122" s="1" t="s">
        <v>227</v>
      </c>
      <c r="C122" s="29">
        <v>2026873609.5699999</v>
      </c>
      <c r="D122" s="39">
        <f t="shared" si="5"/>
        <v>-17.310005397410137</v>
      </c>
      <c r="E122" s="39">
        <f t="shared" si="8"/>
        <v>-2.5481740741984282</v>
      </c>
      <c r="F122" s="29">
        <f>+SUM($C$117:C122)</f>
        <v>13147913858.580038</v>
      </c>
      <c r="G122" s="29">
        <v>3983219611.7299891</v>
      </c>
      <c r="H122" s="39">
        <f t="shared" si="6"/>
        <v>-16.824281084955999</v>
      </c>
      <c r="I122" s="39">
        <f t="shared" si="9"/>
        <v>-5.7983186274761067</v>
      </c>
      <c r="J122" s="29">
        <f>+SUM($G$117:G122)</f>
        <v>25855167649.25</v>
      </c>
    </row>
    <row r="123" spans="1:10" x14ac:dyDescent="0.25">
      <c r="B123" s="1" t="s">
        <v>228</v>
      </c>
      <c r="C123" s="29">
        <v>2340732117</v>
      </c>
      <c r="D123" s="39">
        <f t="shared" si="5"/>
        <v>15.484858352691504</v>
      </c>
      <c r="E123" s="39">
        <f t="shared" si="8"/>
        <v>10.244691072424118</v>
      </c>
      <c r="F123" s="29">
        <f>+SUM($C$117:C123)</f>
        <v>15488645975.580038</v>
      </c>
      <c r="G123" s="29">
        <v>4565019080.7500019</v>
      </c>
      <c r="H123" s="39">
        <f t="shared" si="6"/>
        <v>14.606261409908214</v>
      </c>
      <c r="I123" s="39">
        <f t="shared" si="9"/>
        <v>5.0048481791795467</v>
      </c>
      <c r="J123" s="29">
        <f>+SUM($G$117:G123)</f>
        <v>30420186730</v>
      </c>
    </row>
    <row r="124" spans="1:10" x14ac:dyDescent="0.25">
      <c r="B124" s="1" t="s">
        <v>229</v>
      </c>
      <c r="C124" s="29">
        <v>2583084731</v>
      </c>
      <c r="D124" s="39">
        <f>+C124/C123*100-100</f>
        <v>10.353709945699023</v>
      </c>
      <c r="E124" s="39">
        <f>+C124/C112*100-100</f>
        <v>19.740125656163855</v>
      </c>
      <c r="F124" s="29">
        <f>+SUM($C$117:C124)</f>
        <v>18071730706.58004</v>
      </c>
      <c r="G124" s="29">
        <v>4913076378.6400137</v>
      </c>
      <c r="H124" s="39">
        <f t="shared" si="6"/>
        <v>7.6244434411614463</v>
      </c>
      <c r="I124" s="39">
        <f t="shared" si="9"/>
        <v>7.2557278500866573</v>
      </c>
      <c r="J124" s="29">
        <f>+SUM($G$117:G124)</f>
        <v>35333263108.640015</v>
      </c>
    </row>
    <row r="125" spans="1:10" x14ac:dyDescent="0.25">
      <c r="B125" s="1" t="s">
        <v>230</v>
      </c>
      <c r="C125" s="29">
        <v>2111811974</v>
      </c>
      <c r="D125" s="39">
        <f t="shared" ref="D125:D126" si="10">+C125/C124*100-100</f>
        <v>-18.244572132852738</v>
      </c>
      <c r="E125" s="39">
        <f t="shared" ref="E125:E133" si="11">+C125/C113*100-100</f>
        <v>3.8022801507513861</v>
      </c>
      <c r="F125" s="29">
        <f>+SUM($C$117:C125)</f>
        <v>20183542680.58004</v>
      </c>
      <c r="G125" s="29">
        <v>4200369758.6699991</v>
      </c>
      <c r="H125" s="39">
        <f t="shared" si="6"/>
        <v>-14.506320786474291</v>
      </c>
      <c r="I125" s="39">
        <f t="shared" si="9"/>
        <v>3.7694560885256294</v>
      </c>
      <c r="J125" s="29">
        <f>+SUM($G$117:G125)</f>
        <v>39533632867.310013</v>
      </c>
    </row>
    <row r="126" spans="1:10" x14ac:dyDescent="0.25">
      <c r="B126" s="1" t="s">
        <v>231</v>
      </c>
      <c r="C126" s="29">
        <v>2166493332</v>
      </c>
      <c r="D126" s="39">
        <f t="shared" si="10"/>
        <v>2.5893099704528737</v>
      </c>
      <c r="E126" s="39">
        <f t="shared" si="11"/>
        <v>-18.308792340061714</v>
      </c>
      <c r="F126" s="29">
        <f>+SUM($C$117:C126)</f>
        <v>22350036012.58004</v>
      </c>
      <c r="G126" s="29">
        <v>4333341226.6500015</v>
      </c>
      <c r="H126" s="39">
        <f t="shared" si="6"/>
        <v>3.165708630901733</v>
      </c>
      <c r="I126" s="39">
        <f t="shared" si="9"/>
        <v>-16.110178886342823</v>
      </c>
      <c r="J126" s="29">
        <f>+SUM($G$117:G126)</f>
        <v>43866974093.960014</v>
      </c>
    </row>
    <row r="127" spans="1:10" x14ac:dyDescent="0.25">
      <c r="B127" s="1" t="s">
        <v>232</v>
      </c>
      <c r="C127" s="29">
        <v>2630292922</v>
      </c>
      <c r="D127" s="39">
        <f>+C127/C126*100-100</f>
        <v>21.407847564056112</v>
      </c>
      <c r="E127" s="39">
        <f t="shared" si="11"/>
        <v>16.221486266572555</v>
      </c>
      <c r="F127" s="29">
        <f>+SUM($C$117:C127)</f>
        <v>24980328934.58004</v>
      </c>
      <c r="G127" s="29">
        <v>4757280294.3399897</v>
      </c>
      <c r="H127" s="39">
        <f t="shared" si="6"/>
        <v>9.7831914339624859</v>
      </c>
      <c r="I127" s="39">
        <f t="shared" si="9"/>
        <v>6.2902310426238444</v>
      </c>
      <c r="J127" s="29">
        <f>+SUM($G$117:G127)</f>
        <v>48624254388.300003</v>
      </c>
    </row>
    <row r="128" spans="1:10" x14ac:dyDescent="0.25">
      <c r="B128" s="1" t="s">
        <v>233</v>
      </c>
      <c r="C128" s="29">
        <v>2138788176</v>
      </c>
      <c r="D128" s="39">
        <f>+C128/C127*100-100</f>
        <v>-18.686312155160039</v>
      </c>
      <c r="E128" s="39">
        <f t="shared" si="11"/>
        <v>-2.1796025176785179</v>
      </c>
      <c r="F128" s="29">
        <f>+SUM($C$117:C128)</f>
        <v>27119117110.58004</v>
      </c>
      <c r="G128" s="29">
        <v>4078369883.7900043</v>
      </c>
      <c r="H128" s="39">
        <f t="shared" si="6"/>
        <v>-14.270977712995474</v>
      </c>
      <c r="I128" s="39">
        <f t="shared" si="9"/>
        <v>-2.4990252296573203</v>
      </c>
      <c r="J128" s="29">
        <f>+SUM($G$117:G128)</f>
        <v>52702624272.090004</v>
      </c>
    </row>
    <row r="129" spans="1:10" x14ac:dyDescent="0.25">
      <c r="A129" s="1">
        <v>2020</v>
      </c>
      <c r="B129" s="1" t="s">
        <v>222</v>
      </c>
      <c r="C129" s="29">
        <v>2115728367.78</v>
      </c>
      <c r="D129" s="39">
        <f>+C129/C128*100-100</f>
        <v>-1.0781716711716172</v>
      </c>
      <c r="E129" s="39">
        <f t="shared" si="11"/>
        <v>2.9950578491102107</v>
      </c>
      <c r="F129" s="29">
        <f>+SUM($C$129:C129)</f>
        <v>2115728367.78</v>
      </c>
      <c r="G129" s="29">
        <v>4329618298.3599987</v>
      </c>
      <c r="H129" s="39">
        <f t="shared" si="6"/>
        <v>6.16051073662085</v>
      </c>
      <c r="I129" s="39">
        <f t="shared" si="9"/>
        <v>0.63742954086069403</v>
      </c>
      <c r="J129" s="29">
        <f>+SUM($G$129:G129)</f>
        <v>4329618298.3599987</v>
      </c>
    </row>
    <row r="130" spans="1:10" x14ac:dyDescent="0.25">
      <c r="B130" s="1" t="s">
        <v>223</v>
      </c>
      <c r="C130" s="29">
        <v>1971246252.9299901</v>
      </c>
      <c r="D130" s="39">
        <f t="shared" ref="D130" si="12">+C130/C129*100-100</f>
        <v>-6.8289538983500364</v>
      </c>
      <c r="E130" s="39">
        <f t="shared" si="11"/>
        <v>-4.8027144925045633</v>
      </c>
      <c r="F130" s="29">
        <f>+SUM($C$129:C130)</f>
        <v>4086974620.70999</v>
      </c>
      <c r="G130" s="29">
        <v>3968438180.109992</v>
      </c>
      <c r="H130" s="39">
        <f t="shared" si="6"/>
        <v>-8.3420776003930115</v>
      </c>
      <c r="I130" s="39">
        <f t="shared" si="9"/>
        <v>0.43483830428479564</v>
      </c>
      <c r="J130" s="29">
        <f>+SUM($G$129:G130)</f>
        <v>8298056478.4699907</v>
      </c>
    </row>
    <row r="131" spans="1:10" x14ac:dyDescent="0.25">
      <c r="B131" s="1" t="s">
        <v>224</v>
      </c>
      <c r="C131" s="29">
        <v>1837114353.3699985</v>
      </c>
      <c r="D131" s="39">
        <f>+C131/C130*100-100</f>
        <v>-6.8044212822534433</v>
      </c>
      <c r="E131" s="39">
        <f t="shared" si="11"/>
        <v>-15.276783948998911</v>
      </c>
      <c r="F131" s="29">
        <f>+SUM($C$129:C131)</f>
        <v>5924088974.0799885</v>
      </c>
      <c r="G131" s="29">
        <v>3587700083.71</v>
      </c>
      <c r="H131" s="39">
        <f t="shared" si="6"/>
        <v>-9.5941546553067241</v>
      </c>
      <c r="I131" s="39">
        <f t="shared" si="9"/>
        <v>-16.586355295516242</v>
      </c>
      <c r="J131" s="29">
        <f>+SUM($G$129:G131)</f>
        <v>11885756562.179991</v>
      </c>
    </row>
    <row r="132" spans="1:10" x14ac:dyDescent="0.25">
      <c r="B132" s="1" t="s">
        <v>225</v>
      </c>
      <c r="C132" s="29">
        <v>1496154700.6300018</v>
      </c>
      <c r="D132" s="39">
        <f>+C132/C131*100-100</f>
        <v>-18.559522553102966</v>
      </c>
      <c r="E132" s="39">
        <f t="shared" si="11"/>
        <v>-37.046350361296156</v>
      </c>
      <c r="F132" s="29">
        <f>+SUM($C$129:C132)</f>
        <v>7420243674.7099905</v>
      </c>
      <c r="G132" s="29">
        <v>3096767476.440001</v>
      </c>
      <c r="H132" s="39">
        <f t="shared" si="6"/>
        <v>-13.68376942930891</v>
      </c>
      <c r="I132" s="39">
        <f t="shared" si="9"/>
        <v>-31.615748111932476</v>
      </c>
      <c r="J132" s="29">
        <f>+SUM($G$129:G132)</f>
        <v>14982524038.619991</v>
      </c>
    </row>
    <row r="133" spans="1:10" x14ac:dyDescent="0.25">
      <c r="B133" s="1" t="s">
        <v>226</v>
      </c>
      <c r="C133" s="29">
        <v>1383798941.379998</v>
      </c>
      <c r="D133" s="39">
        <f>+C133/C132*100-100</f>
        <v>-7.5096351468663727</v>
      </c>
      <c r="E133" s="39">
        <f t="shared" si="11"/>
        <v>-43.545405863734601</v>
      </c>
      <c r="F133" s="29">
        <f>+SUM($C$129:C133)</f>
        <v>8804042616.0899887</v>
      </c>
      <c r="G133" s="29">
        <v>2877325983.2499976</v>
      </c>
      <c r="H133" s="39">
        <f t="shared" si="6"/>
        <v>-7.0861469212493233</v>
      </c>
      <c r="I133" s="39">
        <f t="shared" si="9"/>
        <v>-39.917031813917106</v>
      </c>
      <c r="J133" s="29">
        <f>+SUM($G$129:G133)</f>
        <v>17859850021.869987</v>
      </c>
    </row>
    <row r="134" spans="1:10" x14ac:dyDescent="0.25">
      <c r="B134" s="1" t="s">
        <v>227</v>
      </c>
      <c r="C134" s="29">
        <v>1441060836.21</v>
      </c>
      <c r="D134" s="39">
        <f>+C134/C133*100-100</f>
        <v>4.1380212917996317</v>
      </c>
      <c r="E134" s="39">
        <f t="shared" ref="E134" si="13">+C134/C122*100-100</f>
        <v>-28.902284315807918</v>
      </c>
      <c r="F134" s="29">
        <f>+SUM($C$129:C134)</f>
        <v>10245103452.299988</v>
      </c>
      <c r="G134" s="29">
        <v>2898650679.1200099</v>
      </c>
      <c r="H134" s="39">
        <f t="shared" ref="H134" si="14">+G134/G133*100-100</f>
        <v>0.74112895077414009</v>
      </c>
      <c r="I134" s="39">
        <f t="shared" ref="I134" si="15">+G134/G122*100-100</f>
        <v>-27.228449303073461</v>
      </c>
      <c r="J134" s="29">
        <f>+SUM($G$129:G134)</f>
        <v>20758500700.989998</v>
      </c>
    </row>
    <row r="135" spans="1:10" x14ac:dyDescent="0.25">
      <c r="B135" s="1" t="s">
        <v>228</v>
      </c>
      <c r="C135" s="29">
        <v>1879127156.67997</v>
      </c>
      <c r="D135" s="39">
        <f>+C135/C134*100-100</f>
        <v>30.398877650584637</v>
      </c>
      <c r="E135" s="39">
        <f t="shared" ref="E135" si="16">+C135/C123*100-100</f>
        <v>-19.720537731231119</v>
      </c>
      <c r="F135" s="29">
        <f>+SUM($C$129:C135)</f>
        <v>12124230608.979958</v>
      </c>
      <c r="G135" s="29">
        <v>3646137436.5699701</v>
      </c>
      <c r="H135" s="39">
        <f t="shared" ref="H135" si="17">+G135/G134*100-100</f>
        <v>25.787403871545052</v>
      </c>
      <c r="I135" s="39">
        <f t="shared" ref="I135" si="18">+G135/G123*100-100</f>
        <v>-20.128758016693013</v>
      </c>
      <c r="J135" s="29">
        <f>+SUM($G$129:G135)</f>
        <v>24404638137.559967</v>
      </c>
    </row>
  </sheetData>
  <mergeCells count="9">
    <mergeCell ref="A17:F17"/>
    <mergeCell ref="N9:O9"/>
    <mergeCell ref="N10:O10"/>
    <mergeCell ref="A16:F16"/>
    <mergeCell ref="A10:F11"/>
    <mergeCell ref="A12:F12"/>
    <mergeCell ref="A13:F13"/>
    <mergeCell ref="A14:F14"/>
    <mergeCell ref="A15:F15"/>
  </mergeCells>
  <pageMargins left="0.7" right="0.7" top="0.75" bottom="0.75" header="0.3" footer="0.3"/>
  <pageSetup paperSize="9" scale="35" orientation="portrait" r:id="rId1"/>
  <colBreaks count="1" manualBreakCount="1">
    <brk id="15" max="1048575" man="1"/>
  </colBreaks>
  <ignoredErrors>
    <ignoredError sqref="F21:J132 F133:J133 F134:J13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zoomScale="90" zoomScaleNormal="90" workbookViewId="0">
      <selection activeCell="A9" sqref="A9"/>
    </sheetView>
  </sheetViews>
  <sheetFormatPr baseColWidth="10" defaultColWidth="11.5703125" defaultRowHeight="15" x14ac:dyDescent="0.25"/>
  <cols>
    <col min="1" max="1" width="7.28515625" style="1" customWidth="1"/>
    <col min="2" max="2" width="10.28515625" style="1" customWidth="1"/>
    <col min="3" max="3" width="11.5703125" style="1" customWidth="1"/>
    <col min="4" max="4" width="12" style="1" customWidth="1"/>
    <col min="5" max="5" width="12.28515625" style="1" customWidth="1"/>
    <col min="6" max="6" width="11.5703125" style="1"/>
    <col min="7" max="8" width="11.7109375" style="1" customWidth="1"/>
    <col min="9" max="13" width="11.5703125" style="1"/>
    <col min="14" max="14" width="11.5703125" style="1" customWidth="1"/>
    <col min="15"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87</v>
      </c>
      <c r="N9" s="90" t="s">
        <v>93</v>
      </c>
      <c r="O9" s="90"/>
    </row>
    <row r="10" spans="1:15" ht="21" x14ac:dyDescent="0.35">
      <c r="A10" s="108" t="s">
        <v>246</v>
      </c>
      <c r="B10" s="109"/>
      <c r="C10" s="109"/>
      <c r="D10" s="109"/>
      <c r="E10" s="109"/>
      <c r="F10" s="110"/>
      <c r="N10" s="91">
        <v>44110</v>
      </c>
      <c r="O10" s="91"/>
    </row>
    <row r="11" spans="1:15" x14ac:dyDescent="0.25">
      <c r="A11" s="111"/>
      <c r="B11" s="112"/>
      <c r="C11" s="112"/>
      <c r="D11" s="112"/>
      <c r="E11" s="112"/>
      <c r="F11" s="113"/>
    </row>
    <row r="12" spans="1:15" x14ac:dyDescent="0.25">
      <c r="A12" s="96" t="s">
        <v>41</v>
      </c>
      <c r="B12" s="97"/>
      <c r="C12" s="97"/>
      <c r="D12" s="97"/>
      <c r="E12" s="97"/>
      <c r="F12" s="98"/>
    </row>
    <row r="13" spans="1:15" x14ac:dyDescent="0.25">
      <c r="A13" s="96" t="s">
        <v>245</v>
      </c>
      <c r="B13" s="97"/>
      <c r="C13" s="97"/>
      <c r="D13" s="97"/>
      <c r="E13" s="97"/>
      <c r="F13" s="98"/>
    </row>
    <row r="14" spans="1:15" x14ac:dyDescent="0.25">
      <c r="A14" s="96" t="s">
        <v>30</v>
      </c>
      <c r="B14" s="97"/>
      <c r="C14" s="97"/>
      <c r="D14" s="97"/>
      <c r="E14" s="97"/>
      <c r="F14" s="98"/>
    </row>
    <row r="15" spans="1:15" x14ac:dyDescent="0.25">
      <c r="A15" s="96" t="s">
        <v>201</v>
      </c>
      <c r="B15" s="97"/>
      <c r="C15" s="97"/>
      <c r="D15" s="97"/>
      <c r="E15" s="97"/>
      <c r="F15" s="98"/>
    </row>
    <row r="16" spans="1:15" x14ac:dyDescent="0.25">
      <c r="A16" s="96" t="s">
        <v>247</v>
      </c>
      <c r="B16" s="97"/>
      <c r="C16" s="97"/>
      <c r="D16" s="97"/>
      <c r="E16" s="97"/>
      <c r="F16" s="98"/>
    </row>
    <row r="17" spans="1:10" ht="84" customHeight="1" x14ac:dyDescent="0.25">
      <c r="A17" s="99" t="s">
        <v>248</v>
      </c>
      <c r="B17" s="99"/>
      <c r="C17" s="99"/>
      <c r="D17" s="99"/>
      <c r="E17" s="99"/>
      <c r="F17" s="99"/>
    </row>
    <row r="20" spans="1:10" ht="60.6" customHeight="1" x14ac:dyDescent="0.25">
      <c r="A20" s="36" t="s">
        <v>17</v>
      </c>
      <c r="B20" s="36" t="s">
        <v>18</v>
      </c>
      <c r="C20" s="23" t="s">
        <v>249</v>
      </c>
      <c r="D20" s="23" t="s">
        <v>15</v>
      </c>
      <c r="E20" s="23" t="s">
        <v>14</v>
      </c>
      <c r="F20" s="23" t="s">
        <v>77</v>
      </c>
      <c r="G20" s="23" t="s">
        <v>250</v>
      </c>
      <c r="H20" s="23" t="s">
        <v>15</v>
      </c>
      <c r="I20" s="23" t="s">
        <v>14</v>
      </c>
      <c r="J20" s="23" t="s">
        <v>77</v>
      </c>
    </row>
    <row r="21" spans="1:10" ht="17.25" customHeight="1" x14ac:dyDescent="0.25">
      <c r="A21" s="1">
        <v>2011</v>
      </c>
      <c r="B21" s="1" t="s">
        <v>222</v>
      </c>
      <c r="C21" s="44">
        <v>73.92</v>
      </c>
      <c r="D21" s="26"/>
      <c r="E21" s="26"/>
      <c r="F21" s="26"/>
      <c r="G21" s="39">
        <v>74.12</v>
      </c>
    </row>
    <row r="22" spans="1:10" x14ac:dyDescent="0.25">
      <c r="B22" s="1" t="s">
        <v>223</v>
      </c>
      <c r="C22" s="44">
        <v>74.41</v>
      </c>
      <c r="D22" s="26">
        <f t="shared" ref="D22:D68" si="0">+C22/C21*100-100</f>
        <v>0.66287878787878185</v>
      </c>
      <c r="E22" s="26"/>
      <c r="F22" s="26"/>
      <c r="G22" s="39">
        <v>74.569999999999993</v>
      </c>
      <c r="H22" s="39">
        <f t="shared" ref="H22:H68" si="1">+G22/G21*100-100</f>
        <v>0.60712358337828221</v>
      </c>
      <c r="I22" s="39"/>
      <c r="J22" s="39"/>
    </row>
    <row r="23" spans="1:10" x14ac:dyDescent="0.25">
      <c r="B23" s="1" t="s">
        <v>224</v>
      </c>
      <c r="C23" s="44">
        <v>74.58</v>
      </c>
      <c r="D23" s="26">
        <f t="shared" si="0"/>
        <v>0.22846391614031347</v>
      </c>
      <c r="E23" s="26"/>
      <c r="F23" s="26"/>
      <c r="G23" s="39">
        <v>74.77</v>
      </c>
      <c r="H23" s="39">
        <f t="shared" si="1"/>
        <v>0.26820437173127232</v>
      </c>
      <c r="I23" s="39"/>
      <c r="J23" s="39"/>
    </row>
    <row r="24" spans="1:10" x14ac:dyDescent="0.25">
      <c r="B24" s="1" t="s">
        <v>225</v>
      </c>
      <c r="C24" s="44">
        <v>74.58</v>
      </c>
      <c r="D24" s="26">
        <f t="shared" si="0"/>
        <v>0</v>
      </c>
      <c r="E24" s="26"/>
      <c r="F24" s="26"/>
      <c r="G24" s="39">
        <v>74.86</v>
      </c>
      <c r="H24" s="39">
        <f t="shared" si="1"/>
        <v>0.12036913200481081</v>
      </c>
      <c r="I24" s="39"/>
      <c r="J24" s="39"/>
    </row>
    <row r="25" spans="1:10" x14ac:dyDescent="0.25">
      <c r="B25" s="1" t="s">
        <v>226</v>
      </c>
      <c r="C25" s="44">
        <v>74.83</v>
      </c>
      <c r="D25" s="26">
        <f t="shared" si="0"/>
        <v>0.33521051220166953</v>
      </c>
      <c r="E25" s="26"/>
      <c r="F25" s="26"/>
      <c r="G25" s="39">
        <v>75.069999999999993</v>
      </c>
      <c r="H25" s="39">
        <f t="shared" si="1"/>
        <v>0.2805236441357124</v>
      </c>
      <c r="I25" s="39"/>
      <c r="J25" s="39"/>
    </row>
    <row r="26" spans="1:10" ht="15" customHeight="1" x14ac:dyDescent="0.25">
      <c r="B26" s="1" t="s">
        <v>227</v>
      </c>
      <c r="C26" s="44">
        <v>75.13</v>
      </c>
      <c r="D26" s="26">
        <f t="shared" si="0"/>
        <v>0.4009087264466018</v>
      </c>
      <c r="E26" s="26"/>
      <c r="F26" s="26"/>
      <c r="G26" s="39">
        <v>75.31</v>
      </c>
      <c r="H26" s="39">
        <f t="shared" si="1"/>
        <v>0.31970161182897527</v>
      </c>
      <c r="I26" s="39"/>
      <c r="J26" s="39"/>
    </row>
    <row r="27" spans="1:10" x14ac:dyDescent="0.25">
      <c r="B27" s="1" t="s">
        <v>228</v>
      </c>
      <c r="C27" s="44">
        <v>75.209999999999994</v>
      </c>
      <c r="D27" s="26">
        <f t="shared" si="0"/>
        <v>0.10648209769732375</v>
      </c>
      <c r="E27" s="26"/>
      <c r="F27" s="26"/>
      <c r="G27" s="39">
        <v>75.42</v>
      </c>
      <c r="H27" s="39">
        <f t="shared" si="1"/>
        <v>0.14606293984861907</v>
      </c>
      <c r="I27" s="39"/>
      <c r="J27" s="39"/>
    </row>
    <row r="28" spans="1:10" x14ac:dyDescent="0.25">
      <c r="B28" s="1" t="s">
        <v>229</v>
      </c>
      <c r="C28" s="44">
        <v>75.06</v>
      </c>
      <c r="D28" s="26">
        <f t="shared" si="0"/>
        <v>-0.19944156362184629</v>
      </c>
      <c r="E28" s="26"/>
      <c r="F28" s="26"/>
      <c r="G28" s="39">
        <v>75.39</v>
      </c>
      <c r="H28" s="39">
        <f t="shared" si="1"/>
        <v>-3.9777247414491512E-2</v>
      </c>
      <c r="I28" s="39"/>
      <c r="J28" s="39"/>
    </row>
    <row r="29" spans="1:10" x14ac:dyDescent="0.25">
      <c r="B29" s="1" t="s">
        <v>230</v>
      </c>
      <c r="C29" s="44">
        <v>75.180000000000007</v>
      </c>
      <c r="D29" s="26">
        <f t="shared" si="0"/>
        <v>0.15987210231816107</v>
      </c>
      <c r="E29" s="26"/>
      <c r="F29" s="26"/>
      <c r="G29" s="39">
        <v>75.62</v>
      </c>
      <c r="H29" s="39">
        <f t="shared" si="1"/>
        <v>0.30508024936995071</v>
      </c>
      <c r="I29" s="39"/>
      <c r="J29" s="39"/>
    </row>
    <row r="30" spans="1:10" x14ac:dyDescent="0.25">
      <c r="B30" s="1" t="s">
        <v>231</v>
      </c>
      <c r="C30" s="44">
        <v>75.3</v>
      </c>
      <c r="D30" s="26">
        <f t="shared" si="0"/>
        <v>0.1596169193934287</v>
      </c>
      <c r="E30" s="26"/>
      <c r="F30" s="26"/>
      <c r="G30" s="39">
        <v>75.77</v>
      </c>
      <c r="H30" s="39">
        <f t="shared" si="1"/>
        <v>0.19836022216344418</v>
      </c>
      <c r="I30" s="39"/>
      <c r="J30" s="39"/>
    </row>
    <row r="31" spans="1:10" x14ac:dyDescent="0.25">
      <c r="B31" s="1" t="s">
        <v>232</v>
      </c>
      <c r="C31" s="44">
        <v>75.38</v>
      </c>
      <c r="D31" s="26">
        <f t="shared" si="0"/>
        <v>0.10624169986719778</v>
      </c>
      <c r="E31" s="26"/>
      <c r="F31" s="26"/>
      <c r="G31" s="39">
        <v>75.87</v>
      </c>
      <c r="H31" s="39">
        <f t="shared" si="1"/>
        <v>0.13197835554970538</v>
      </c>
      <c r="I31" s="39"/>
      <c r="J31" s="39"/>
    </row>
    <row r="32" spans="1:10" x14ac:dyDescent="0.25">
      <c r="B32" s="1" t="s">
        <v>233</v>
      </c>
      <c r="C32" s="44">
        <v>75.569999999999993</v>
      </c>
      <c r="D32" s="26">
        <f t="shared" si="0"/>
        <v>0.25205624834173079</v>
      </c>
      <c r="E32" s="26"/>
      <c r="F32" s="26"/>
      <c r="G32" s="39">
        <v>76.19</v>
      </c>
      <c r="H32" s="39">
        <f t="shared" si="1"/>
        <v>0.42177408725450505</v>
      </c>
      <c r="I32" s="39"/>
      <c r="J32" s="39"/>
    </row>
    <row r="33" spans="1:10" x14ac:dyDescent="0.25">
      <c r="A33" s="1">
        <v>2012</v>
      </c>
      <c r="B33" s="1" t="s">
        <v>222</v>
      </c>
      <c r="C33" s="44">
        <v>76.25</v>
      </c>
      <c r="D33" s="26">
        <f t="shared" si="0"/>
        <v>0.89982797406378268</v>
      </c>
      <c r="E33" s="26">
        <f t="shared" ref="E33:E64" si="2">+C33/C21*100-100</f>
        <v>3.1520562770562748</v>
      </c>
      <c r="F33" s="26">
        <f t="shared" ref="F33:F44" si="3">+C33/$C$32*100-100</f>
        <v>0.89982797406378268</v>
      </c>
      <c r="G33" s="39">
        <v>76.75</v>
      </c>
      <c r="H33" s="39">
        <f t="shared" si="1"/>
        <v>0.73500459377871152</v>
      </c>
      <c r="I33" s="39">
        <f t="shared" ref="I33:I64" si="4">+G33/G21*100-100</f>
        <v>3.5483000539665284</v>
      </c>
      <c r="J33" s="39">
        <f>+G33/$G$32*100-100</f>
        <v>0.73500459377871152</v>
      </c>
    </row>
    <row r="34" spans="1:10" x14ac:dyDescent="0.25">
      <c r="B34" s="1" t="s">
        <v>223</v>
      </c>
      <c r="C34" s="44">
        <v>76.849999999999994</v>
      </c>
      <c r="D34" s="26">
        <f t="shared" si="0"/>
        <v>0.78688524590162956</v>
      </c>
      <c r="E34" s="26">
        <f t="shared" si="2"/>
        <v>3.2791291493078774</v>
      </c>
      <c r="F34" s="26">
        <f t="shared" si="3"/>
        <v>1.6937938335318279</v>
      </c>
      <c r="G34" s="39">
        <v>77.22</v>
      </c>
      <c r="H34" s="39">
        <f t="shared" si="1"/>
        <v>0.61237785016285784</v>
      </c>
      <c r="I34" s="39">
        <f t="shared" si="4"/>
        <v>3.5537079254391841</v>
      </c>
      <c r="J34" s="39">
        <f t="shared" ref="J34:J44" si="5">+G34/$G$32*100-100</f>
        <v>1.3518834492715541</v>
      </c>
    </row>
    <row r="35" spans="1:10" x14ac:dyDescent="0.25">
      <c r="B35" s="1" t="s">
        <v>224</v>
      </c>
      <c r="C35" s="44">
        <v>76.959999999999994</v>
      </c>
      <c r="D35" s="26">
        <f t="shared" si="0"/>
        <v>0.14313597918022936</v>
      </c>
      <c r="E35" s="26">
        <f t="shared" si="2"/>
        <v>3.1912040761598206</v>
      </c>
      <c r="F35" s="26">
        <f t="shared" si="3"/>
        <v>1.8393542411009776</v>
      </c>
      <c r="G35" s="39">
        <v>77.31</v>
      </c>
      <c r="H35" s="39">
        <f t="shared" si="1"/>
        <v>0.11655011655011549</v>
      </c>
      <c r="I35" s="39">
        <f t="shared" si="4"/>
        <v>3.3970843921358806</v>
      </c>
      <c r="J35" s="39">
        <f t="shared" si="5"/>
        <v>1.470009187557423</v>
      </c>
    </row>
    <row r="36" spans="1:10" x14ac:dyDescent="0.25">
      <c r="B36" s="1" t="s">
        <v>225</v>
      </c>
      <c r="C36" s="44">
        <v>76.97</v>
      </c>
      <c r="D36" s="26">
        <f t="shared" si="0"/>
        <v>1.2993762993772862E-2</v>
      </c>
      <c r="E36" s="26">
        <f t="shared" si="2"/>
        <v>3.204612496647897</v>
      </c>
      <c r="F36" s="26">
        <f t="shared" si="3"/>
        <v>1.8525870054254341</v>
      </c>
      <c r="G36" s="39">
        <v>77.42</v>
      </c>
      <c r="H36" s="39">
        <f t="shared" si="1"/>
        <v>0.14228430992109509</v>
      </c>
      <c r="I36" s="39">
        <f t="shared" si="4"/>
        <v>3.4197168047021194</v>
      </c>
      <c r="J36" s="39">
        <f t="shared" si="5"/>
        <v>1.6143850899068184</v>
      </c>
    </row>
    <row r="37" spans="1:10" x14ac:dyDescent="0.25">
      <c r="B37" s="1" t="s">
        <v>226</v>
      </c>
      <c r="C37" s="44">
        <v>77.180000000000007</v>
      </c>
      <c r="D37" s="26">
        <f t="shared" si="0"/>
        <v>0.27283357152138876</v>
      </c>
      <c r="E37" s="26">
        <f t="shared" si="2"/>
        <v>3.1404516904984803</v>
      </c>
      <c r="F37" s="26">
        <f t="shared" si="3"/>
        <v>2.1304750562392627</v>
      </c>
      <c r="G37" s="39">
        <v>77.66</v>
      </c>
      <c r="H37" s="39">
        <f t="shared" si="1"/>
        <v>0.30999741668817649</v>
      </c>
      <c r="I37" s="39">
        <f t="shared" si="4"/>
        <v>3.4501132276541853</v>
      </c>
      <c r="J37" s="39">
        <f t="shared" si="5"/>
        <v>1.9293870586691213</v>
      </c>
    </row>
    <row r="38" spans="1:10" x14ac:dyDescent="0.25">
      <c r="B38" s="1" t="s">
        <v>227</v>
      </c>
      <c r="C38" s="44">
        <v>77.319999999999993</v>
      </c>
      <c r="D38" s="26">
        <f t="shared" si="0"/>
        <v>0.18139414356048178</v>
      </c>
      <c r="E38" s="26">
        <f t="shared" si="2"/>
        <v>2.914947424464259</v>
      </c>
      <c r="F38" s="26">
        <f t="shared" si="3"/>
        <v>2.3157337567817962</v>
      </c>
      <c r="G38" s="39">
        <v>77.72</v>
      </c>
      <c r="H38" s="39">
        <f t="shared" si="1"/>
        <v>7.7259850630966298E-2</v>
      </c>
      <c r="I38" s="39">
        <f t="shared" si="4"/>
        <v>3.2001062275926131</v>
      </c>
      <c r="J38" s="39">
        <f t="shared" si="5"/>
        <v>2.0081375508596864</v>
      </c>
    </row>
    <row r="39" spans="1:10" x14ac:dyDescent="0.25">
      <c r="B39" s="1" t="s">
        <v>228</v>
      </c>
      <c r="C39" s="44">
        <v>77.260000000000005</v>
      </c>
      <c r="D39" s="26">
        <f t="shared" si="0"/>
        <v>-7.7599586135519871E-2</v>
      </c>
      <c r="E39" s="26">
        <f t="shared" si="2"/>
        <v>2.7257013694987506</v>
      </c>
      <c r="F39" s="26">
        <f t="shared" si="3"/>
        <v>2.2363371708350002</v>
      </c>
      <c r="G39" s="39">
        <v>77.7</v>
      </c>
      <c r="H39" s="39">
        <f t="shared" si="1"/>
        <v>-2.573340195573337E-2</v>
      </c>
      <c r="I39" s="39">
        <f t="shared" si="4"/>
        <v>3.0230708035003886</v>
      </c>
      <c r="J39" s="39">
        <f t="shared" si="5"/>
        <v>1.9818873867961599</v>
      </c>
    </row>
    <row r="40" spans="1:10" x14ac:dyDescent="0.25">
      <c r="B40" s="1" t="s">
        <v>229</v>
      </c>
      <c r="C40" s="44">
        <v>77.180000000000007</v>
      </c>
      <c r="D40" s="26">
        <f t="shared" si="0"/>
        <v>-0.10354646647682841</v>
      </c>
      <c r="E40" s="26">
        <f t="shared" si="2"/>
        <v>2.8244071409539089</v>
      </c>
      <c r="F40" s="26">
        <f t="shared" si="3"/>
        <v>2.1304750562392627</v>
      </c>
      <c r="G40" s="39">
        <v>77.73</v>
      </c>
      <c r="H40" s="39">
        <f t="shared" si="1"/>
        <v>3.8610038610030983E-2</v>
      </c>
      <c r="I40" s="39">
        <f t="shared" si="4"/>
        <v>3.1038599283724722</v>
      </c>
      <c r="J40" s="39">
        <f t="shared" si="5"/>
        <v>2.0212626328914638</v>
      </c>
    </row>
    <row r="41" spans="1:10" x14ac:dyDescent="0.25">
      <c r="B41" s="1" t="s">
        <v>230</v>
      </c>
      <c r="C41" s="44">
        <v>77.36</v>
      </c>
      <c r="D41" s="26">
        <f t="shared" si="0"/>
        <v>0.23322104172063973</v>
      </c>
      <c r="E41" s="26">
        <f t="shared" si="2"/>
        <v>2.8997073689811117</v>
      </c>
      <c r="F41" s="26">
        <f t="shared" si="3"/>
        <v>2.3686648140796649</v>
      </c>
      <c r="G41" s="39">
        <v>77.959999999999994</v>
      </c>
      <c r="H41" s="39">
        <f t="shared" si="1"/>
        <v>0.29589605043096867</v>
      </c>
      <c r="I41" s="39">
        <f t="shared" si="4"/>
        <v>3.0944194657497945</v>
      </c>
      <c r="J41" s="39">
        <f t="shared" si="5"/>
        <v>2.3231395196220035</v>
      </c>
    </row>
    <row r="42" spans="1:10" x14ac:dyDescent="0.25">
      <c r="B42" s="1" t="s">
        <v>231</v>
      </c>
      <c r="C42" s="44">
        <v>77.569999999999993</v>
      </c>
      <c r="D42" s="26">
        <f t="shared" si="0"/>
        <v>0.27145811789037566</v>
      </c>
      <c r="E42" s="26">
        <f t="shared" si="2"/>
        <v>3.0146082337317353</v>
      </c>
      <c r="F42" s="26">
        <f t="shared" si="3"/>
        <v>2.6465528648934793</v>
      </c>
      <c r="G42" s="39">
        <v>78.08</v>
      </c>
      <c r="H42" s="39">
        <f t="shared" si="1"/>
        <v>0.15392508978963804</v>
      </c>
      <c r="I42" s="39">
        <f t="shared" si="4"/>
        <v>3.0487000131978306</v>
      </c>
      <c r="J42" s="39">
        <f t="shared" si="5"/>
        <v>2.4806405040031336</v>
      </c>
    </row>
    <row r="43" spans="1:10" x14ac:dyDescent="0.25">
      <c r="B43" s="1" t="s">
        <v>232</v>
      </c>
      <c r="C43" s="44">
        <v>77.44</v>
      </c>
      <c r="D43" s="26">
        <f t="shared" si="0"/>
        <v>-0.16759056336212552</v>
      </c>
      <c r="E43" s="26">
        <f t="shared" si="2"/>
        <v>2.7328203767577719</v>
      </c>
      <c r="F43" s="26">
        <f t="shared" si="3"/>
        <v>2.4745269286754024</v>
      </c>
      <c r="G43" s="39">
        <v>77.98</v>
      </c>
      <c r="H43" s="39">
        <f t="shared" si="1"/>
        <v>-0.12807377049179536</v>
      </c>
      <c r="I43" s="39">
        <f t="shared" si="4"/>
        <v>2.7810728878344406</v>
      </c>
      <c r="J43" s="39">
        <f t="shared" si="5"/>
        <v>2.3493896836855157</v>
      </c>
    </row>
    <row r="44" spans="1:10" x14ac:dyDescent="0.25">
      <c r="B44" s="1" t="s">
        <v>233</v>
      </c>
      <c r="C44" s="44">
        <v>77.41</v>
      </c>
      <c r="D44" s="26">
        <f t="shared" si="0"/>
        <v>-3.8739669421488543E-2</v>
      </c>
      <c r="E44" s="26">
        <f t="shared" si="2"/>
        <v>2.4348286357020186</v>
      </c>
      <c r="F44" s="26">
        <f t="shared" si="3"/>
        <v>2.4348286357020186</v>
      </c>
      <c r="G44" s="39">
        <v>78.05</v>
      </c>
      <c r="H44" s="39">
        <f t="shared" si="1"/>
        <v>8.9766606822252015E-2</v>
      </c>
      <c r="I44" s="39">
        <f t="shared" si="4"/>
        <v>2.4412652579078724</v>
      </c>
      <c r="J44" s="39">
        <f t="shared" si="5"/>
        <v>2.4412652579078724</v>
      </c>
    </row>
    <row r="45" spans="1:10" x14ac:dyDescent="0.25">
      <c r="A45" s="1">
        <v>2013</v>
      </c>
      <c r="B45" s="1" t="s">
        <v>222</v>
      </c>
      <c r="C45" s="44">
        <v>77.66</v>
      </c>
      <c r="D45" s="26">
        <f t="shared" si="0"/>
        <v>0.32295569047926165</v>
      </c>
      <c r="E45" s="26">
        <f t="shared" si="2"/>
        <v>1.8491803278688508</v>
      </c>
      <c r="F45" s="26">
        <f t="shared" ref="F45:F56" si="6">+C45/$C$44*100-100</f>
        <v>0.32295569047926165</v>
      </c>
      <c r="G45" s="39">
        <v>78.28</v>
      </c>
      <c r="H45" s="39">
        <f t="shared" si="1"/>
        <v>0.29468289557976846</v>
      </c>
      <c r="I45" s="39">
        <f t="shared" si="4"/>
        <v>1.9934853420195537</v>
      </c>
      <c r="J45" s="39">
        <f>+G45/$G$44*100-100</f>
        <v>0.29468289557976846</v>
      </c>
    </row>
    <row r="46" spans="1:10" x14ac:dyDescent="0.25">
      <c r="B46" s="1" t="s">
        <v>223</v>
      </c>
      <c r="C46" s="44">
        <v>78.16</v>
      </c>
      <c r="D46" s="26">
        <f t="shared" si="0"/>
        <v>0.64383208859129581</v>
      </c>
      <c r="E46" s="26">
        <f t="shared" si="2"/>
        <v>1.7046193884189904</v>
      </c>
      <c r="F46" s="26">
        <f t="shared" si="6"/>
        <v>0.96886707143779915</v>
      </c>
      <c r="G46" s="39">
        <v>78.63</v>
      </c>
      <c r="H46" s="39">
        <f t="shared" si="1"/>
        <v>0.44711292795093982</v>
      </c>
      <c r="I46" s="39">
        <f t="shared" si="4"/>
        <v>1.8259518259518188</v>
      </c>
      <c r="J46" s="39">
        <f t="shared" ref="J46:J56" si="7">+G46/$G$44*100-100</f>
        <v>0.74311338885328837</v>
      </c>
    </row>
    <row r="47" spans="1:10" x14ac:dyDescent="0.25">
      <c r="B47" s="1" t="s">
        <v>224</v>
      </c>
      <c r="C47" s="44">
        <v>78.37</v>
      </c>
      <c r="D47" s="26">
        <f t="shared" si="0"/>
        <v>0.26867963152508878</v>
      </c>
      <c r="E47" s="26">
        <f t="shared" si="2"/>
        <v>1.832120582120595</v>
      </c>
      <c r="F47" s="26">
        <f t="shared" si="6"/>
        <v>1.2401498514403926</v>
      </c>
      <c r="G47" s="39">
        <v>78.790000000000006</v>
      </c>
      <c r="H47" s="39">
        <f t="shared" si="1"/>
        <v>0.20348467506042311</v>
      </c>
      <c r="I47" s="39">
        <f t="shared" si="4"/>
        <v>1.9143707153020273</v>
      </c>
      <c r="J47" s="39">
        <f t="shared" si="7"/>
        <v>0.94811018577836137</v>
      </c>
    </row>
    <row r="48" spans="1:10" x14ac:dyDescent="0.25">
      <c r="B48" s="1" t="s">
        <v>225</v>
      </c>
      <c r="C48" s="44">
        <v>78.58</v>
      </c>
      <c r="D48" s="26">
        <f t="shared" si="0"/>
        <v>0.26795967844836355</v>
      </c>
      <c r="E48" s="26">
        <f t="shared" si="2"/>
        <v>2.0917240483305193</v>
      </c>
      <c r="F48" s="26">
        <f t="shared" si="6"/>
        <v>1.5114326314429718</v>
      </c>
      <c r="G48" s="39">
        <v>78.989999999999995</v>
      </c>
      <c r="H48" s="39">
        <f t="shared" si="1"/>
        <v>0.25383931971060747</v>
      </c>
      <c r="I48" s="39">
        <f t="shared" si="4"/>
        <v>2.0278997675019355</v>
      </c>
      <c r="J48" s="39">
        <f t="shared" si="7"/>
        <v>1.2043561819346564</v>
      </c>
    </row>
    <row r="49" spans="1:10" x14ac:dyDescent="0.25">
      <c r="B49" s="1" t="s">
        <v>226</v>
      </c>
      <c r="C49" s="44">
        <v>78.8</v>
      </c>
      <c r="D49" s="26">
        <f t="shared" si="0"/>
        <v>0.2799694578773142</v>
      </c>
      <c r="E49" s="26">
        <f t="shared" si="2"/>
        <v>2.0989893754858713</v>
      </c>
      <c r="F49" s="26">
        <f t="shared" si="6"/>
        <v>1.7956336390647181</v>
      </c>
      <c r="G49" s="39">
        <v>79.209999999999994</v>
      </c>
      <c r="H49" s="39">
        <f t="shared" si="1"/>
        <v>0.27851626788199724</v>
      </c>
      <c r="I49" s="39">
        <f t="shared" si="4"/>
        <v>1.9958794746330284</v>
      </c>
      <c r="J49" s="39">
        <f t="shared" si="7"/>
        <v>1.4862267777066052</v>
      </c>
    </row>
    <row r="50" spans="1:10" x14ac:dyDescent="0.25">
      <c r="B50" s="1" t="s">
        <v>227</v>
      </c>
      <c r="C50" s="44">
        <v>79.16</v>
      </c>
      <c r="D50" s="26">
        <f t="shared" si="0"/>
        <v>0.45685279187817684</v>
      </c>
      <c r="E50" s="26">
        <f t="shared" si="2"/>
        <v>2.379720641489925</v>
      </c>
      <c r="F50" s="26">
        <f t="shared" si="6"/>
        <v>2.26068983335486</v>
      </c>
      <c r="G50" s="39">
        <v>79.39</v>
      </c>
      <c r="H50" s="39">
        <f t="shared" si="1"/>
        <v>0.22724403484409095</v>
      </c>
      <c r="I50" s="39">
        <f t="shared" si="4"/>
        <v>2.148739063304177</v>
      </c>
      <c r="J50" s="39">
        <f t="shared" si="7"/>
        <v>1.7168481742472892</v>
      </c>
    </row>
    <row r="51" spans="1:10" x14ac:dyDescent="0.25">
      <c r="B51" s="1" t="s">
        <v>228</v>
      </c>
      <c r="C51" s="44">
        <v>79.23</v>
      </c>
      <c r="D51" s="26">
        <f t="shared" si="0"/>
        <v>8.842849924204188E-2</v>
      </c>
      <c r="E51" s="26">
        <f t="shared" si="2"/>
        <v>2.5498317369919761</v>
      </c>
      <c r="F51" s="26">
        <f t="shared" si="6"/>
        <v>2.351117426689072</v>
      </c>
      <c r="G51" s="39">
        <v>79.430000000000007</v>
      </c>
      <c r="H51" s="39">
        <f t="shared" si="1"/>
        <v>5.0384179367696902E-2</v>
      </c>
      <c r="I51" s="39">
        <f t="shared" si="4"/>
        <v>2.2265122265122272</v>
      </c>
      <c r="J51" s="39">
        <f t="shared" si="7"/>
        <v>1.7680973734785539</v>
      </c>
    </row>
    <row r="52" spans="1:10" x14ac:dyDescent="0.25">
      <c r="B52" s="1" t="s">
        <v>229</v>
      </c>
      <c r="C52" s="44">
        <v>79.22</v>
      </c>
      <c r="D52" s="26">
        <f t="shared" si="0"/>
        <v>-1.2621481761968312E-2</v>
      </c>
      <c r="E52" s="26">
        <f t="shared" si="2"/>
        <v>2.6431718061674019</v>
      </c>
      <c r="F52" s="26">
        <f t="shared" si="6"/>
        <v>2.3381991990699049</v>
      </c>
      <c r="G52" s="39">
        <v>79.5</v>
      </c>
      <c r="H52" s="39">
        <f t="shared" si="1"/>
        <v>8.812791136850251E-2</v>
      </c>
      <c r="I52" s="39">
        <f t="shared" si="4"/>
        <v>2.2771130837514448</v>
      </c>
      <c r="J52" s="39">
        <f t="shared" si="7"/>
        <v>1.8577834721332636</v>
      </c>
    </row>
    <row r="53" spans="1:10" x14ac:dyDescent="0.25">
      <c r="B53" s="1" t="s">
        <v>230</v>
      </c>
      <c r="C53" s="44">
        <v>79.53</v>
      </c>
      <c r="D53" s="26">
        <f t="shared" si="0"/>
        <v>0.39131532441302852</v>
      </c>
      <c r="E53" s="26">
        <f t="shared" si="2"/>
        <v>2.8050672182006195</v>
      </c>
      <c r="F53" s="26">
        <f t="shared" si="6"/>
        <v>2.7386642552641831</v>
      </c>
      <c r="G53" s="39">
        <v>79.73</v>
      </c>
      <c r="H53" s="39">
        <f t="shared" si="1"/>
        <v>0.28930817610064707</v>
      </c>
      <c r="I53" s="39">
        <f t="shared" si="4"/>
        <v>2.2703950743971433</v>
      </c>
      <c r="J53" s="39">
        <f t="shared" si="7"/>
        <v>2.1524663677130178</v>
      </c>
    </row>
    <row r="54" spans="1:10" x14ac:dyDescent="0.25">
      <c r="B54" s="1" t="s">
        <v>231</v>
      </c>
      <c r="C54" s="44">
        <v>79.3</v>
      </c>
      <c r="D54" s="26">
        <f t="shared" si="0"/>
        <v>-0.28919904438576793</v>
      </c>
      <c r="E54" s="26">
        <f t="shared" si="2"/>
        <v>2.2302436508959715</v>
      </c>
      <c r="F54" s="26">
        <f t="shared" si="6"/>
        <v>2.4415450200232556</v>
      </c>
      <c r="G54" s="39">
        <v>79.52</v>
      </c>
      <c r="H54" s="39">
        <f t="shared" si="1"/>
        <v>-0.26338893766462945</v>
      </c>
      <c r="I54" s="39">
        <f t="shared" si="4"/>
        <v>1.8442622950819612</v>
      </c>
      <c r="J54" s="39">
        <f t="shared" si="7"/>
        <v>1.8834080717488746</v>
      </c>
    </row>
    <row r="55" spans="1:10" x14ac:dyDescent="0.25">
      <c r="B55" s="1" t="s">
        <v>232</v>
      </c>
      <c r="C55" s="44">
        <v>79.069999999999993</v>
      </c>
      <c r="D55" s="26">
        <f t="shared" si="0"/>
        <v>-0.29003783102143643</v>
      </c>
      <c r="E55" s="26">
        <f t="shared" si="2"/>
        <v>2.1048553719008112</v>
      </c>
      <c r="F55" s="26">
        <f t="shared" si="6"/>
        <v>2.144425784782328</v>
      </c>
      <c r="G55" s="39">
        <v>79.349999999999994</v>
      </c>
      <c r="H55" s="39">
        <f t="shared" si="1"/>
        <v>-0.2137826961770628</v>
      </c>
      <c r="I55" s="39">
        <f t="shared" si="4"/>
        <v>1.7568607335213926</v>
      </c>
      <c r="J55" s="39">
        <f t="shared" si="7"/>
        <v>1.6655989750160103</v>
      </c>
    </row>
    <row r="56" spans="1:10" x14ac:dyDescent="0.25">
      <c r="B56" s="1" t="s">
        <v>233</v>
      </c>
      <c r="C56" s="44">
        <v>79.3</v>
      </c>
      <c r="D56" s="26">
        <f t="shared" si="0"/>
        <v>0.29088149740736924</v>
      </c>
      <c r="E56" s="26">
        <f t="shared" si="2"/>
        <v>2.4415450200232556</v>
      </c>
      <c r="F56" s="26">
        <f t="shared" si="6"/>
        <v>2.4415450200232556</v>
      </c>
      <c r="G56" s="39">
        <v>79.56</v>
      </c>
      <c r="H56" s="39">
        <f t="shared" si="1"/>
        <v>0.26465028355389109</v>
      </c>
      <c r="I56" s="39">
        <f t="shared" si="4"/>
        <v>1.9346572709801393</v>
      </c>
      <c r="J56" s="39">
        <f t="shared" si="7"/>
        <v>1.9346572709801393</v>
      </c>
    </row>
    <row r="57" spans="1:10" x14ac:dyDescent="0.25">
      <c r="A57" s="1">
        <v>2014</v>
      </c>
      <c r="B57" s="1" t="s">
        <v>222</v>
      </c>
      <c r="C57" s="44">
        <v>79.73</v>
      </c>
      <c r="D57" s="26">
        <f t="shared" si="0"/>
        <v>0.54224464060530408</v>
      </c>
      <c r="E57" s="26">
        <f t="shared" si="2"/>
        <v>2.6654648467679749</v>
      </c>
      <c r="F57" s="26">
        <f t="shared" ref="F57:F68" si="8">+C57/$C$56*100-100</f>
        <v>0.54224464060530408</v>
      </c>
      <c r="G57" s="39">
        <v>79.95</v>
      </c>
      <c r="H57" s="39">
        <f t="shared" si="1"/>
        <v>0.49019607843136725</v>
      </c>
      <c r="I57" s="39">
        <f t="shared" si="4"/>
        <v>2.1333673990802282</v>
      </c>
      <c r="J57" s="39">
        <f>+G57/$G$56*100-100</f>
        <v>0.49019607843136725</v>
      </c>
    </row>
    <row r="58" spans="1:10" x14ac:dyDescent="0.25">
      <c r="B58" s="1" t="s">
        <v>223</v>
      </c>
      <c r="C58" s="44">
        <v>80.38</v>
      </c>
      <c r="D58" s="26">
        <f t="shared" si="0"/>
        <v>0.81525147372380502</v>
      </c>
      <c r="E58" s="26">
        <f t="shared" si="2"/>
        <v>2.8403275332650821</v>
      </c>
      <c r="F58" s="26">
        <f t="shared" si="8"/>
        <v>1.3619167717528313</v>
      </c>
      <c r="G58" s="39">
        <v>80.45</v>
      </c>
      <c r="H58" s="39">
        <f t="shared" si="1"/>
        <v>0.62539086929331233</v>
      </c>
      <c r="I58" s="39">
        <f t="shared" si="4"/>
        <v>2.3146381788121744</v>
      </c>
      <c r="J58" s="39">
        <f t="shared" ref="J58:J66" si="9">+G58/$G$56*100-100</f>
        <v>1.1186525892408241</v>
      </c>
    </row>
    <row r="59" spans="1:10" x14ac:dyDescent="0.25">
      <c r="B59" s="1" t="s">
        <v>224</v>
      </c>
      <c r="C59" s="44">
        <v>80.650000000000006</v>
      </c>
      <c r="D59" s="26">
        <f t="shared" si="0"/>
        <v>0.33590445384426459</v>
      </c>
      <c r="E59" s="26">
        <f t="shared" si="2"/>
        <v>2.9092765088681887</v>
      </c>
      <c r="F59" s="26">
        <f t="shared" si="8"/>
        <v>1.702395964691064</v>
      </c>
      <c r="G59" s="39">
        <v>80.77</v>
      </c>
      <c r="H59" s="39">
        <f t="shared" si="1"/>
        <v>0.39776258545680321</v>
      </c>
      <c r="I59" s="39">
        <f t="shared" si="4"/>
        <v>2.5130092651351532</v>
      </c>
      <c r="J59" s="39">
        <f t="shared" si="9"/>
        <v>1.520864756158872</v>
      </c>
    </row>
    <row r="60" spans="1:10" x14ac:dyDescent="0.25">
      <c r="B60" s="1" t="s">
        <v>225</v>
      </c>
      <c r="C60" s="44">
        <v>80.98</v>
      </c>
      <c r="D60" s="26">
        <f t="shared" si="0"/>
        <v>0.40917544947302531</v>
      </c>
      <c r="E60" s="26">
        <f t="shared" si="2"/>
        <v>3.054212267752618</v>
      </c>
      <c r="F60" s="26">
        <f t="shared" si="8"/>
        <v>2.1185372005044343</v>
      </c>
      <c r="G60" s="39">
        <v>81.14</v>
      </c>
      <c r="H60" s="39">
        <f t="shared" si="1"/>
        <v>0.45809087532499859</v>
      </c>
      <c r="I60" s="39">
        <f t="shared" si="4"/>
        <v>2.721863527028745</v>
      </c>
      <c r="J60" s="39">
        <f t="shared" si="9"/>
        <v>1.9859225741578541</v>
      </c>
    </row>
    <row r="61" spans="1:10" x14ac:dyDescent="0.25">
      <c r="B61" s="1" t="s">
        <v>226</v>
      </c>
      <c r="C61" s="44">
        <v>81.430000000000007</v>
      </c>
      <c r="D61" s="26">
        <f t="shared" si="0"/>
        <v>0.55569276364535369</v>
      </c>
      <c r="E61" s="26">
        <f t="shared" si="2"/>
        <v>3.3375634517766741</v>
      </c>
      <c r="F61" s="26">
        <f t="shared" si="8"/>
        <v>2.6860025220680939</v>
      </c>
      <c r="G61" s="39">
        <v>81.53</v>
      </c>
      <c r="H61" s="39">
        <f t="shared" si="1"/>
        <v>0.48065072713828272</v>
      </c>
      <c r="I61" s="39">
        <f t="shared" si="4"/>
        <v>2.9289231157682281</v>
      </c>
      <c r="J61" s="39">
        <f t="shared" si="9"/>
        <v>2.4761186525892356</v>
      </c>
    </row>
    <row r="62" spans="1:10" x14ac:dyDescent="0.25">
      <c r="B62" s="1" t="s">
        <v>227</v>
      </c>
      <c r="C62" s="44">
        <v>81.47</v>
      </c>
      <c r="D62" s="26">
        <f t="shared" si="0"/>
        <v>4.9121945229018138E-2</v>
      </c>
      <c r="E62" s="26">
        <f t="shared" si="2"/>
        <v>2.9181404749873678</v>
      </c>
      <c r="F62" s="26">
        <f t="shared" si="8"/>
        <v>2.7364438839848617</v>
      </c>
      <c r="G62" s="39">
        <v>81.61</v>
      </c>
      <c r="H62" s="39">
        <f t="shared" si="1"/>
        <v>9.8123390163124213E-2</v>
      </c>
      <c r="I62" s="39">
        <f t="shared" si="4"/>
        <v>2.796321954906162</v>
      </c>
      <c r="J62" s="39">
        <f t="shared" si="9"/>
        <v>2.5766716943187475</v>
      </c>
    </row>
    <row r="63" spans="1:10" x14ac:dyDescent="0.25">
      <c r="B63" s="1" t="s">
        <v>228</v>
      </c>
      <c r="C63" s="44">
        <v>81.55</v>
      </c>
      <c r="D63" s="26">
        <f t="shared" si="0"/>
        <v>9.8195654842285762E-2</v>
      </c>
      <c r="E63" s="26">
        <f t="shared" si="2"/>
        <v>2.9281837687744456</v>
      </c>
      <c r="F63" s="26">
        <f t="shared" si="8"/>
        <v>2.8373266078184116</v>
      </c>
      <c r="G63" s="39">
        <v>81.73</v>
      </c>
      <c r="H63" s="39">
        <f t="shared" si="1"/>
        <v>0.14704080382306017</v>
      </c>
      <c r="I63" s="39">
        <f t="shared" si="4"/>
        <v>2.8956313735364319</v>
      </c>
      <c r="J63" s="39">
        <f t="shared" si="9"/>
        <v>2.7275012569130297</v>
      </c>
    </row>
    <row r="64" spans="1:10" x14ac:dyDescent="0.25">
      <c r="B64" s="1" t="s">
        <v>229</v>
      </c>
      <c r="C64" s="44">
        <v>81.67</v>
      </c>
      <c r="D64" s="26">
        <f t="shared" si="0"/>
        <v>0.14714898835070755</v>
      </c>
      <c r="E64" s="26">
        <f t="shared" si="2"/>
        <v>3.0926533703610204</v>
      </c>
      <c r="F64" s="26">
        <f t="shared" si="8"/>
        <v>2.9886506935687294</v>
      </c>
      <c r="G64" s="39">
        <v>81.900000000000006</v>
      </c>
      <c r="H64" s="53">
        <f t="shared" si="1"/>
        <v>0.20800195766548768</v>
      </c>
      <c r="I64" s="53">
        <f t="shared" si="4"/>
        <v>3.0188679245283083</v>
      </c>
      <c r="J64" s="39">
        <f t="shared" si="9"/>
        <v>2.9411764705882462</v>
      </c>
    </row>
    <row r="65" spans="1:10" x14ac:dyDescent="0.25">
      <c r="B65" s="1" t="s">
        <v>230</v>
      </c>
      <c r="C65" s="44">
        <v>81.78</v>
      </c>
      <c r="D65" s="26">
        <f t="shared" si="0"/>
        <v>0.13468838006612316</v>
      </c>
      <c r="E65" s="26">
        <f t="shared" ref="E65:E96" si="10">+C65/C53*100-100</f>
        <v>2.8291210863824858</v>
      </c>
      <c r="F65" s="26">
        <f t="shared" si="8"/>
        <v>3.127364438839848</v>
      </c>
      <c r="G65" s="39">
        <v>82.01</v>
      </c>
      <c r="H65" s="39">
        <f t="shared" si="1"/>
        <v>0.13431013431014094</v>
      </c>
      <c r="I65" s="39">
        <f t="shared" ref="I65:I96" si="11">+G65/G53*100-100</f>
        <v>2.8596513232158571</v>
      </c>
      <c r="J65" s="39">
        <f t="shared" si="9"/>
        <v>3.0794369029663216</v>
      </c>
    </row>
    <row r="66" spans="1:10" x14ac:dyDescent="0.25">
      <c r="B66" s="1" t="s">
        <v>231</v>
      </c>
      <c r="C66" s="44">
        <v>81.94</v>
      </c>
      <c r="D66" s="26">
        <f t="shared" si="0"/>
        <v>0.19564685742234644</v>
      </c>
      <c r="E66" s="26">
        <f t="shared" si="10"/>
        <v>3.3291298865069336</v>
      </c>
      <c r="F66" s="26">
        <f t="shared" si="8"/>
        <v>3.3291298865069336</v>
      </c>
      <c r="G66" s="39">
        <v>82.14</v>
      </c>
      <c r="H66" s="39">
        <f t="shared" si="1"/>
        <v>0.15851725399340921</v>
      </c>
      <c r="I66" s="39">
        <f t="shared" si="11"/>
        <v>3.2947686116700226</v>
      </c>
      <c r="J66" s="39">
        <f t="shared" si="9"/>
        <v>3.2428355957767678</v>
      </c>
    </row>
    <row r="67" spans="1:10" x14ac:dyDescent="0.25">
      <c r="B67" s="1" t="s">
        <v>232</v>
      </c>
      <c r="C67" s="44">
        <v>82.07</v>
      </c>
      <c r="D67" s="26">
        <f t="shared" si="0"/>
        <v>0.15865267268733874</v>
      </c>
      <c r="E67" s="26">
        <f t="shared" si="10"/>
        <v>3.7941064879220932</v>
      </c>
      <c r="F67" s="26">
        <f t="shared" si="8"/>
        <v>3.4930643127364362</v>
      </c>
      <c r="G67" s="39">
        <v>82.25</v>
      </c>
      <c r="H67" s="39">
        <f t="shared" si="1"/>
        <v>0.13391770148527371</v>
      </c>
      <c r="I67" s="39">
        <f t="shared" si="11"/>
        <v>3.6546943919344699</v>
      </c>
      <c r="J67" s="39">
        <f>+G67/$G$56*100-100</f>
        <v>3.3810960281548432</v>
      </c>
    </row>
    <row r="68" spans="1:10" x14ac:dyDescent="0.25">
      <c r="B68" s="1" t="s">
        <v>233</v>
      </c>
      <c r="C68" s="44">
        <v>82.29</v>
      </c>
      <c r="D68" s="26">
        <f t="shared" si="0"/>
        <v>0.26806384793469817</v>
      </c>
      <c r="E68" s="26">
        <f t="shared" si="10"/>
        <v>3.770491803278702</v>
      </c>
      <c r="F68" s="26">
        <f t="shared" si="8"/>
        <v>3.770491803278702</v>
      </c>
      <c r="G68" s="39">
        <v>82.47</v>
      </c>
      <c r="H68" s="39">
        <f t="shared" si="1"/>
        <v>0.26747720364741667</v>
      </c>
      <c r="I68" s="39">
        <f t="shared" si="11"/>
        <v>3.657616892910994</v>
      </c>
      <c r="J68" s="39">
        <f>+G68/$G$56*100-100</f>
        <v>3.657616892910994</v>
      </c>
    </row>
    <row r="69" spans="1:10" x14ac:dyDescent="0.25">
      <c r="A69" s="1">
        <v>2015</v>
      </c>
      <c r="B69" s="1" t="s">
        <v>222</v>
      </c>
      <c r="C69" s="44">
        <v>82.61</v>
      </c>
      <c r="D69" s="26">
        <v>0.61</v>
      </c>
      <c r="E69" s="26">
        <f t="shared" si="10"/>
        <v>3.6121911451147497</v>
      </c>
      <c r="F69" s="26">
        <v>0.61</v>
      </c>
      <c r="G69" s="53">
        <v>83</v>
      </c>
      <c r="H69" s="39">
        <v>0.61</v>
      </c>
      <c r="I69" s="39">
        <f t="shared" si="11"/>
        <v>3.8148843026891655</v>
      </c>
      <c r="J69" s="39">
        <f>+G69/$G$68*100-100</f>
        <v>0.64265793621922285</v>
      </c>
    </row>
    <row r="70" spans="1:10" x14ac:dyDescent="0.25">
      <c r="B70" s="1" t="s">
        <v>223</v>
      </c>
      <c r="C70" s="44">
        <v>83.73</v>
      </c>
      <c r="D70" s="26">
        <v>0.77</v>
      </c>
      <c r="E70" s="26">
        <f t="shared" si="10"/>
        <v>4.1677034088081655</v>
      </c>
      <c r="F70" s="26">
        <v>1.39</v>
      </c>
      <c r="G70" s="39">
        <v>83.96</v>
      </c>
      <c r="H70" s="39">
        <v>0.77</v>
      </c>
      <c r="I70" s="39">
        <f t="shared" si="11"/>
        <v>4.3629583592293244</v>
      </c>
      <c r="J70" s="39">
        <f t="shared" ref="J70:J80" si="12">+G70/$G$68*100-100</f>
        <v>1.8067175942767051</v>
      </c>
    </row>
    <row r="71" spans="1:10" x14ac:dyDescent="0.25">
      <c r="B71" s="1" t="s">
        <v>224</v>
      </c>
      <c r="C71" s="44">
        <v>84.12</v>
      </c>
      <c r="D71" s="26">
        <v>0.19</v>
      </c>
      <c r="E71" s="26">
        <f t="shared" si="10"/>
        <v>4.3025418474891524</v>
      </c>
      <c r="F71" s="26">
        <v>1.59</v>
      </c>
      <c r="G71" s="39">
        <v>84.45</v>
      </c>
      <c r="H71" s="39">
        <v>0.19</v>
      </c>
      <c r="I71" s="39">
        <f t="shared" si="11"/>
        <v>4.5561470843134941</v>
      </c>
      <c r="J71" s="39">
        <f t="shared" si="12"/>
        <v>2.4008730447435482</v>
      </c>
    </row>
    <row r="72" spans="1:10" x14ac:dyDescent="0.25">
      <c r="B72" s="1" t="s">
        <v>225</v>
      </c>
      <c r="C72" s="44">
        <v>84.67</v>
      </c>
      <c r="D72" s="26">
        <v>0.41</v>
      </c>
      <c r="E72" s="26">
        <f t="shared" si="10"/>
        <v>4.5566806618918321</v>
      </c>
      <c r="F72" s="26">
        <v>2.0099999999999998</v>
      </c>
      <c r="G72" s="39">
        <v>84.9</v>
      </c>
      <c r="H72" s="39">
        <v>0.41</v>
      </c>
      <c r="I72" s="39">
        <f t="shared" si="11"/>
        <v>4.6339659847177757</v>
      </c>
      <c r="J72" s="39">
        <f t="shared" si="12"/>
        <v>2.9465260094579975</v>
      </c>
    </row>
    <row r="73" spans="1:10" x14ac:dyDescent="0.25">
      <c r="B73" s="1" t="s">
        <v>226</v>
      </c>
      <c r="C73" s="44">
        <v>85.01</v>
      </c>
      <c r="D73" s="26">
        <v>0.32</v>
      </c>
      <c r="E73" s="26">
        <f t="shared" si="10"/>
        <v>4.3964140979982744</v>
      </c>
      <c r="F73" s="26">
        <v>2.34</v>
      </c>
      <c r="G73" s="39">
        <v>85.12</v>
      </c>
      <c r="H73" s="39">
        <v>0.32</v>
      </c>
      <c r="I73" s="39">
        <f t="shared" si="11"/>
        <v>4.4032871335704726</v>
      </c>
      <c r="J73" s="39">
        <f t="shared" si="12"/>
        <v>3.2132896810961569</v>
      </c>
    </row>
    <row r="74" spans="1:10" x14ac:dyDescent="0.25">
      <c r="B74" s="1" t="s">
        <v>227</v>
      </c>
      <c r="C74" s="44">
        <v>85.01</v>
      </c>
      <c r="D74" s="26">
        <v>0.19</v>
      </c>
      <c r="E74" s="26">
        <f t="shared" si="10"/>
        <v>4.3451577267705943</v>
      </c>
      <c r="F74" s="26">
        <v>2.5299999999999998</v>
      </c>
      <c r="G74" s="39">
        <v>85.21</v>
      </c>
      <c r="H74" s="39">
        <v>0.19</v>
      </c>
      <c r="I74" s="39">
        <f t="shared" si="11"/>
        <v>4.4112241146918194</v>
      </c>
      <c r="J74" s="39">
        <f t="shared" si="12"/>
        <v>3.3224202740390467</v>
      </c>
    </row>
    <row r="75" spans="1:10" x14ac:dyDescent="0.25">
      <c r="B75" s="1" t="s">
        <v>228</v>
      </c>
      <c r="C75" s="44">
        <v>85.17</v>
      </c>
      <c r="D75" s="26">
        <v>-0.17</v>
      </c>
      <c r="E75" s="26">
        <f t="shared" si="10"/>
        <v>4.4389944819129425</v>
      </c>
      <c r="F75" s="26">
        <v>2.35</v>
      </c>
      <c r="G75" s="39">
        <v>85.37</v>
      </c>
      <c r="H75" s="39">
        <v>-0.17</v>
      </c>
      <c r="I75" s="39">
        <f t="shared" si="11"/>
        <v>4.4536889758962417</v>
      </c>
      <c r="J75" s="39">
        <f t="shared" si="12"/>
        <v>3.5164302170486366</v>
      </c>
    </row>
    <row r="76" spans="1:10" x14ac:dyDescent="0.25">
      <c r="B76" s="1" t="s">
        <v>229</v>
      </c>
      <c r="C76" s="44">
        <v>85.54</v>
      </c>
      <c r="D76" s="26">
        <v>7.0000000000000007E-2</v>
      </c>
      <c r="E76" s="26">
        <f t="shared" si="10"/>
        <v>4.7385820986898466</v>
      </c>
      <c r="F76" s="26">
        <v>2.4300000000000002</v>
      </c>
      <c r="G76" s="39">
        <v>85.78</v>
      </c>
      <c r="H76" s="39">
        <v>7.0000000000000007E-2</v>
      </c>
      <c r="I76" s="39">
        <f t="shared" si="11"/>
        <v>4.7374847374847207</v>
      </c>
      <c r="J76" s="39">
        <f t="shared" si="12"/>
        <v>4.0135806960106777</v>
      </c>
    </row>
    <row r="77" spans="1:10" x14ac:dyDescent="0.25">
      <c r="B77" s="1" t="s">
        <v>230</v>
      </c>
      <c r="C77" s="44">
        <v>86.2</v>
      </c>
      <c r="D77" s="26">
        <v>0.14000000000000001</v>
      </c>
      <c r="E77" s="26">
        <f t="shared" si="10"/>
        <v>5.4047444362924892</v>
      </c>
      <c r="F77" s="26">
        <v>2.57</v>
      </c>
      <c r="G77" s="39">
        <v>86.39</v>
      </c>
      <c r="H77" s="39">
        <v>0.14000000000000001</v>
      </c>
      <c r="I77" s="39">
        <f t="shared" si="11"/>
        <v>5.3408120960858412</v>
      </c>
      <c r="J77" s="39">
        <f t="shared" si="12"/>
        <v>4.7532436037347026</v>
      </c>
    </row>
    <row r="78" spans="1:10" x14ac:dyDescent="0.25">
      <c r="B78" s="1" t="s">
        <v>231</v>
      </c>
      <c r="C78" s="44">
        <v>86.73</v>
      </c>
      <c r="D78" s="26">
        <v>0.1</v>
      </c>
      <c r="E78" s="26">
        <f t="shared" si="10"/>
        <v>5.8457407859409329</v>
      </c>
      <c r="F78" s="26">
        <v>2.67</v>
      </c>
      <c r="G78" s="39">
        <v>86.98</v>
      </c>
      <c r="H78" s="39">
        <v>0.1</v>
      </c>
      <c r="I78" s="39">
        <f t="shared" si="11"/>
        <v>5.8923788653518301</v>
      </c>
      <c r="J78" s="39">
        <f t="shared" si="12"/>
        <v>5.4686552685825092</v>
      </c>
    </row>
    <row r="79" spans="1:10" x14ac:dyDescent="0.25">
      <c r="B79" s="1" t="s">
        <v>232</v>
      </c>
      <c r="C79" s="44">
        <v>87.28</v>
      </c>
      <c r="D79" s="26">
        <v>0.11</v>
      </c>
      <c r="E79" s="26">
        <f t="shared" si="10"/>
        <v>6.3482393079078889</v>
      </c>
      <c r="F79" s="26">
        <v>2.78</v>
      </c>
      <c r="G79" s="39">
        <v>87.51</v>
      </c>
      <c r="H79" s="39">
        <v>0.11</v>
      </c>
      <c r="I79" s="39">
        <f t="shared" si="11"/>
        <v>6.3951367781155142</v>
      </c>
      <c r="J79" s="39">
        <f t="shared" si="12"/>
        <v>6.1113132048017604</v>
      </c>
    </row>
    <row r="80" spans="1:10" x14ac:dyDescent="0.25">
      <c r="B80" s="1" t="s">
        <v>233</v>
      </c>
      <c r="C80" s="44">
        <v>87.74</v>
      </c>
      <c r="D80" s="26">
        <v>0.27</v>
      </c>
      <c r="E80" s="26">
        <f t="shared" si="10"/>
        <v>6.6229189451938169</v>
      </c>
      <c r="F80" s="26">
        <v>3.06</v>
      </c>
      <c r="G80" s="39">
        <v>88.05</v>
      </c>
      <c r="H80" s="39">
        <v>0.27</v>
      </c>
      <c r="I80" s="39">
        <f t="shared" si="11"/>
        <v>6.7660967624590711</v>
      </c>
      <c r="J80" s="39">
        <f t="shared" si="12"/>
        <v>6.7660967624590711</v>
      </c>
    </row>
    <row r="81" spans="1:10" x14ac:dyDescent="0.25">
      <c r="A81" s="1">
        <v>2016</v>
      </c>
      <c r="B81" s="1" t="s">
        <v>222</v>
      </c>
      <c r="C81" s="44">
        <v>88.81</v>
      </c>
      <c r="D81" s="26">
        <f t="shared" ref="D81:D98" si="13">+C81/C80*100-100</f>
        <v>1.2195121951219505</v>
      </c>
      <c r="E81" s="26">
        <f t="shared" si="10"/>
        <v>7.5051446556106924</v>
      </c>
      <c r="F81" s="26">
        <f t="shared" ref="F81:F92" si="14">+C81/$C$80*100-100</f>
        <v>1.2195121951219505</v>
      </c>
      <c r="G81" s="39">
        <v>89.19</v>
      </c>
      <c r="H81" s="39">
        <f t="shared" ref="H81:H98" si="15">+G81/G80*100-100</f>
        <v>1.2947189097103973</v>
      </c>
      <c r="I81" s="39">
        <f t="shared" si="11"/>
        <v>7.4578313253011999</v>
      </c>
      <c r="J81" s="39">
        <f>+G81/$G$80*100-100</f>
        <v>1.2947189097103973</v>
      </c>
    </row>
    <row r="82" spans="1:10" x14ac:dyDescent="0.25">
      <c r="B82" s="1" t="s">
        <v>223</v>
      </c>
      <c r="C82" s="44">
        <v>90.16</v>
      </c>
      <c r="D82" s="26">
        <f t="shared" si="13"/>
        <v>1.5200990879405509</v>
      </c>
      <c r="E82" s="26">
        <f t="shared" si="10"/>
        <v>7.6794458378120112</v>
      </c>
      <c r="F82" s="26">
        <f t="shared" si="14"/>
        <v>2.7581490768178867</v>
      </c>
      <c r="G82" s="39">
        <v>90.33</v>
      </c>
      <c r="H82" s="39">
        <f t="shared" si="15"/>
        <v>1.2781701984527274</v>
      </c>
      <c r="I82" s="39">
        <f t="shared" si="11"/>
        <v>7.5869461648404126</v>
      </c>
      <c r="J82" s="39">
        <f t="shared" ref="J82:J92" si="16">+G82/$G$80*100-100</f>
        <v>2.5894378194207803</v>
      </c>
    </row>
    <row r="83" spans="1:10" x14ac:dyDescent="0.25">
      <c r="B83" s="1" t="s">
        <v>224</v>
      </c>
      <c r="C83" s="44">
        <v>91.08</v>
      </c>
      <c r="D83" s="26">
        <f t="shared" si="13"/>
        <v>1.0204081632653157</v>
      </c>
      <c r="E83" s="26">
        <f t="shared" si="10"/>
        <v>8.2738944365192424</v>
      </c>
      <c r="F83" s="26">
        <f t="shared" si="14"/>
        <v>3.806701618418046</v>
      </c>
      <c r="G83" s="39">
        <v>91.18</v>
      </c>
      <c r="H83" s="39">
        <f t="shared" si="15"/>
        <v>0.94099413262482301</v>
      </c>
      <c r="I83" s="39">
        <f t="shared" si="11"/>
        <v>7.9692125518058106</v>
      </c>
      <c r="J83" s="39">
        <f t="shared" si="16"/>
        <v>3.5547984099943335</v>
      </c>
    </row>
    <row r="84" spans="1:10" x14ac:dyDescent="0.25">
      <c r="B84" s="1" t="s">
        <v>225</v>
      </c>
      <c r="C84" s="44">
        <v>91.24</v>
      </c>
      <c r="D84" s="26">
        <f t="shared" si="13"/>
        <v>0.17566974088711618</v>
      </c>
      <c r="E84" s="26">
        <f t="shared" si="10"/>
        <v>7.7595370261013272</v>
      </c>
      <c r="F84" s="26">
        <f t="shared" si="14"/>
        <v>3.989058582174593</v>
      </c>
      <c r="G84" s="39">
        <v>91.63</v>
      </c>
      <c r="H84" s="39">
        <f t="shared" si="15"/>
        <v>0.49352928273742691</v>
      </c>
      <c r="I84" s="39">
        <f t="shared" si="11"/>
        <v>7.9269729093050358</v>
      </c>
      <c r="J84" s="39">
        <f t="shared" si="16"/>
        <v>4.065871663827366</v>
      </c>
    </row>
    <row r="85" spans="1:10" x14ac:dyDescent="0.25">
      <c r="B85" s="1" t="s">
        <v>226</v>
      </c>
      <c r="C85" s="44">
        <v>91.9</v>
      </c>
      <c r="D85" s="26">
        <f t="shared" si="13"/>
        <v>0.72336694432266313</v>
      </c>
      <c r="E85" s="26">
        <f t="shared" si="10"/>
        <v>8.1049288319021286</v>
      </c>
      <c r="F85" s="26">
        <f t="shared" si="14"/>
        <v>4.7412810576703919</v>
      </c>
      <c r="G85" s="39">
        <v>92.1</v>
      </c>
      <c r="H85" s="39">
        <f t="shared" si="15"/>
        <v>0.51293244570555885</v>
      </c>
      <c r="I85" s="39">
        <f t="shared" si="11"/>
        <v>8.2001879699248121</v>
      </c>
      <c r="J85" s="39">
        <f t="shared" si="16"/>
        <v>4.5996592844974344</v>
      </c>
    </row>
    <row r="86" spans="1:10" x14ac:dyDescent="0.25">
      <c r="B86" s="1" t="s">
        <v>227</v>
      </c>
      <c r="C86" s="44">
        <v>92.4</v>
      </c>
      <c r="D86" s="26">
        <f t="shared" si="13"/>
        <v>0.54406964091404575</v>
      </c>
      <c r="E86" s="26">
        <f t="shared" si="10"/>
        <v>8.693094930008229</v>
      </c>
      <c r="F86" s="26">
        <f t="shared" si="14"/>
        <v>5.3111465694096296</v>
      </c>
      <c r="G86" s="39">
        <v>92.54</v>
      </c>
      <c r="H86" s="39">
        <f t="shared" si="15"/>
        <v>0.47774158523345989</v>
      </c>
      <c r="I86" s="39">
        <f t="shared" si="11"/>
        <v>8.6022767280835808</v>
      </c>
      <c r="J86" s="39">
        <f t="shared" si="16"/>
        <v>5.0993753549119845</v>
      </c>
    </row>
    <row r="87" spans="1:10" x14ac:dyDescent="0.25">
      <c r="B87" s="1" t="s">
        <v>228</v>
      </c>
      <c r="C87" s="44">
        <v>92.86</v>
      </c>
      <c r="D87" s="26">
        <f t="shared" si="13"/>
        <v>0.49783549783548153</v>
      </c>
      <c r="E87" s="26">
        <f t="shared" si="10"/>
        <v>9.0290008218856457</v>
      </c>
      <c r="F87" s="26">
        <f t="shared" si="14"/>
        <v>5.8354228402097306</v>
      </c>
      <c r="G87" s="39">
        <v>93.02</v>
      </c>
      <c r="H87" s="39">
        <f t="shared" si="15"/>
        <v>0.51869461854332144</v>
      </c>
      <c r="I87" s="39">
        <f t="shared" si="11"/>
        <v>8.9609933231814267</v>
      </c>
      <c r="J87" s="39">
        <f t="shared" si="16"/>
        <v>5.6445201590005638</v>
      </c>
    </row>
    <row r="88" spans="1:10" x14ac:dyDescent="0.25">
      <c r="B88" s="1" t="s">
        <v>229</v>
      </c>
      <c r="C88" s="44">
        <v>92.46</v>
      </c>
      <c r="D88" s="26">
        <f t="shared" si="13"/>
        <v>-0.43075597673917798</v>
      </c>
      <c r="E88" s="26">
        <f t="shared" si="10"/>
        <v>8.0897825578676503</v>
      </c>
      <c r="F88" s="26">
        <f t="shared" si="14"/>
        <v>5.3795304308183347</v>
      </c>
      <c r="G88" s="39">
        <v>92.73</v>
      </c>
      <c r="H88" s="39">
        <f t="shared" si="15"/>
        <v>-0.31176091163189312</v>
      </c>
      <c r="I88" s="39">
        <f t="shared" si="11"/>
        <v>8.1021217066915341</v>
      </c>
      <c r="J88" s="39">
        <f>+G88/$G$80*100-100</f>
        <v>5.3151618398637197</v>
      </c>
    </row>
    <row r="89" spans="1:10" x14ac:dyDescent="0.25">
      <c r="B89" s="1" t="s">
        <v>230</v>
      </c>
      <c r="C89" s="44">
        <v>92.36</v>
      </c>
      <c r="D89" s="26">
        <f t="shared" si="13"/>
        <v>-0.10815487778498323</v>
      </c>
      <c r="E89" s="26">
        <f t="shared" si="10"/>
        <v>7.1461716937355106</v>
      </c>
      <c r="F89" s="26">
        <f t="shared" si="14"/>
        <v>5.2655573284704928</v>
      </c>
      <c r="G89" s="39">
        <v>92.68</v>
      </c>
      <c r="H89" s="39">
        <f t="shared" si="15"/>
        <v>-5.3919982745597395E-2</v>
      </c>
      <c r="I89" s="39">
        <f t="shared" si="11"/>
        <v>7.2809352934367411</v>
      </c>
      <c r="J89" s="39">
        <f t="shared" si="16"/>
        <v>5.2583759227711653</v>
      </c>
    </row>
    <row r="90" spans="1:10" x14ac:dyDescent="0.25">
      <c r="B90" s="1" t="s">
        <v>231</v>
      </c>
      <c r="C90" s="44">
        <v>92.29</v>
      </c>
      <c r="D90" s="26">
        <f t="shared" si="13"/>
        <v>-7.5790385448243569E-2</v>
      </c>
      <c r="E90" s="26">
        <f t="shared" si="10"/>
        <v>6.4106998731696052</v>
      </c>
      <c r="F90" s="26">
        <f t="shared" si="14"/>
        <v>5.1857761568270035</v>
      </c>
      <c r="G90" s="39">
        <v>92.62</v>
      </c>
      <c r="H90" s="39">
        <f t="shared" si="15"/>
        <v>-6.4738886491156222E-2</v>
      </c>
      <c r="I90" s="39">
        <f t="shared" si="11"/>
        <v>6.4842492527017725</v>
      </c>
      <c r="J90" s="39">
        <f t="shared" si="16"/>
        <v>5.1902328222601</v>
      </c>
    </row>
    <row r="91" spans="1:10" x14ac:dyDescent="0.25">
      <c r="B91" s="1" t="s">
        <v>232</v>
      </c>
      <c r="C91" s="44">
        <v>92.41</v>
      </c>
      <c r="D91" s="26">
        <f t="shared" si="13"/>
        <v>0.13002492144326538</v>
      </c>
      <c r="E91" s="26">
        <f t="shared" si="10"/>
        <v>5.8776351970668941</v>
      </c>
      <c r="F91" s="26">
        <f t="shared" si="14"/>
        <v>5.3225438796444138</v>
      </c>
      <c r="G91" s="39">
        <v>92.73</v>
      </c>
      <c r="H91" s="39">
        <f t="shared" si="15"/>
        <v>0.11876484560569622</v>
      </c>
      <c r="I91" s="39">
        <f t="shared" si="11"/>
        <v>5.9650325677065581</v>
      </c>
      <c r="J91" s="39">
        <f t="shared" si="16"/>
        <v>5.3151618398637197</v>
      </c>
    </row>
    <row r="92" spans="1:10" x14ac:dyDescent="0.25">
      <c r="B92" s="1" t="s">
        <v>233</v>
      </c>
      <c r="C92" s="44">
        <v>92.73</v>
      </c>
      <c r="D92" s="26">
        <f t="shared" si="13"/>
        <v>0.34628286981927658</v>
      </c>
      <c r="E92" s="26">
        <f t="shared" si="10"/>
        <v>5.6872578071575361</v>
      </c>
      <c r="F92" s="26">
        <f t="shared" si="14"/>
        <v>5.6872578071575361</v>
      </c>
      <c r="G92" s="39">
        <v>93.11</v>
      </c>
      <c r="H92" s="39">
        <f t="shared" si="15"/>
        <v>0.40979186886660557</v>
      </c>
      <c r="I92" s="39">
        <f t="shared" si="11"/>
        <v>5.746734809767176</v>
      </c>
      <c r="J92" s="39">
        <f t="shared" si="16"/>
        <v>5.746734809767176</v>
      </c>
    </row>
    <row r="93" spans="1:10" x14ac:dyDescent="0.25">
      <c r="A93" s="1">
        <v>2017</v>
      </c>
      <c r="B93" s="1" t="s">
        <v>222</v>
      </c>
      <c r="C93" s="44">
        <v>93.68</v>
      </c>
      <c r="D93" s="26">
        <f t="shared" si="13"/>
        <v>1.0244796721665068</v>
      </c>
      <c r="E93" s="26">
        <f t="shared" si="10"/>
        <v>5.483616709829974</v>
      </c>
      <c r="F93" s="26">
        <f t="shared" ref="F93:F104" si="17">+C93/$C$92*100-100</f>
        <v>1.0244796721665068</v>
      </c>
      <c r="G93" s="39">
        <v>94.07</v>
      </c>
      <c r="H93" s="39">
        <f t="shared" si="15"/>
        <v>1.0310385565460081</v>
      </c>
      <c r="I93" s="39">
        <f t="shared" si="11"/>
        <v>5.4714654109205014</v>
      </c>
      <c r="J93" s="39">
        <f>+G93/$G$92*100-100</f>
        <v>1.0310385565460081</v>
      </c>
    </row>
    <row r="94" spans="1:10" x14ac:dyDescent="0.25">
      <c r="B94" s="1" t="s">
        <v>223</v>
      </c>
      <c r="C94" s="44">
        <v>94.84</v>
      </c>
      <c r="D94" s="26">
        <f t="shared" si="13"/>
        <v>1.2382578992314279</v>
      </c>
      <c r="E94" s="26">
        <f t="shared" si="10"/>
        <v>5.1907719609583012</v>
      </c>
      <c r="F94" s="26">
        <f t="shared" si="17"/>
        <v>2.2754232718645682</v>
      </c>
      <c r="G94" s="39">
        <v>95.01</v>
      </c>
      <c r="H94" s="39">
        <f t="shared" si="15"/>
        <v>0.99925587328586118</v>
      </c>
      <c r="I94" s="39">
        <f t="shared" si="11"/>
        <v>5.1810029890401808</v>
      </c>
      <c r="J94" s="39">
        <f t="shared" ref="J94:J102" si="18">+G94/$G$92*100-100</f>
        <v>2.0405971431640069</v>
      </c>
    </row>
    <row r="95" spans="1:10" x14ac:dyDescent="0.25">
      <c r="B95" s="1" t="s">
        <v>224</v>
      </c>
      <c r="C95" s="44">
        <v>95.39</v>
      </c>
      <c r="D95" s="26">
        <f t="shared" si="13"/>
        <v>0.57992408266554207</v>
      </c>
      <c r="E95" s="26">
        <f t="shared" si="10"/>
        <v>4.7321036451471343</v>
      </c>
      <c r="F95" s="26">
        <f t="shared" si="17"/>
        <v>2.8685430820662106</v>
      </c>
      <c r="G95" s="39">
        <v>95.46</v>
      </c>
      <c r="H95" s="39">
        <f t="shared" si="15"/>
        <v>0.4736343542785022</v>
      </c>
      <c r="I95" s="39">
        <f t="shared" si="11"/>
        <v>4.6940118447027714</v>
      </c>
      <c r="J95" s="39">
        <f t="shared" si="18"/>
        <v>2.5238964665449402</v>
      </c>
    </row>
    <row r="96" spans="1:10" x14ac:dyDescent="0.25">
      <c r="B96" s="1" t="s">
        <v>225</v>
      </c>
      <c r="C96" s="44">
        <v>95.89</v>
      </c>
      <c r="D96" s="26">
        <f t="shared" si="13"/>
        <v>0.52416395848622699</v>
      </c>
      <c r="E96" s="26">
        <f t="shared" si="10"/>
        <v>5.0964489259096979</v>
      </c>
      <c r="F96" s="26">
        <f t="shared" si="17"/>
        <v>3.4077429095222556</v>
      </c>
      <c r="G96" s="39">
        <v>95.91</v>
      </c>
      <c r="H96" s="39">
        <f t="shared" si="15"/>
        <v>0.4714016341923184</v>
      </c>
      <c r="I96" s="39">
        <f t="shared" si="11"/>
        <v>4.6709592928080355</v>
      </c>
      <c r="J96" s="39">
        <f t="shared" si="18"/>
        <v>3.0071957899259019</v>
      </c>
    </row>
    <row r="97" spans="1:10" x14ac:dyDescent="0.25">
      <c r="B97" s="1" t="s">
        <v>226</v>
      </c>
      <c r="C97" s="44">
        <v>95.99</v>
      </c>
      <c r="D97" s="26">
        <f t="shared" si="13"/>
        <v>0.10428616122639767</v>
      </c>
      <c r="E97" s="26">
        <f t="shared" ref="E97:E98" si="19">+C97/C85*100-100</f>
        <v>4.4504896626768016</v>
      </c>
      <c r="F97" s="26">
        <f t="shared" si="17"/>
        <v>3.5155828750134788</v>
      </c>
      <c r="G97" s="39">
        <v>96.12</v>
      </c>
      <c r="H97" s="39">
        <f t="shared" si="15"/>
        <v>0.2189552705661697</v>
      </c>
      <c r="I97" s="39">
        <f t="shared" ref="I97:I98" si="20">+G97/G85*100-100</f>
        <v>4.3648208469055447</v>
      </c>
      <c r="J97" s="39">
        <f t="shared" si="18"/>
        <v>3.2327354741703402</v>
      </c>
    </row>
    <row r="98" spans="1:10" x14ac:dyDescent="0.25">
      <c r="B98" s="1" t="s">
        <v>227</v>
      </c>
      <c r="C98" s="26">
        <v>96.2</v>
      </c>
      <c r="D98" s="26">
        <f t="shared" si="13"/>
        <v>0.2187727888321831</v>
      </c>
      <c r="E98" s="26">
        <f t="shared" si="19"/>
        <v>4.1125541125541076</v>
      </c>
      <c r="F98" s="26">
        <f t="shared" si="17"/>
        <v>3.7420468025450191</v>
      </c>
      <c r="G98" s="39">
        <v>96.23</v>
      </c>
      <c r="H98" s="39">
        <f t="shared" si="15"/>
        <v>0.11444028297960074</v>
      </c>
      <c r="I98" s="39">
        <f t="shared" si="20"/>
        <v>3.98746488005186</v>
      </c>
      <c r="J98" s="39">
        <f t="shared" si="18"/>
        <v>3.350875308774576</v>
      </c>
    </row>
    <row r="99" spans="1:10" x14ac:dyDescent="0.25">
      <c r="B99" s="1" t="s">
        <v>228</v>
      </c>
      <c r="C99" s="26">
        <v>96.08</v>
      </c>
      <c r="D99" s="26">
        <f t="shared" ref="D99:D135" si="21">+C99/C98*100-100</f>
        <v>-0.12474012474012852</v>
      </c>
      <c r="E99" s="26">
        <f t="shared" ref="E99:E133" si="22">+C99/C87*100-100</f>
        <v>3.4675856127503835</v>
      </c>
      <c r="F99" s="26">
        <f t="shared" si="17"/>
        <v>3.6126388439555797</v>
      </c>
      <c r="G99" s="39">
        <v>96.18</v>
      </c>
      <c r="H99" s="39">
        <f t="shared" ref="H99:H134" si="23">+G99/G98*100-100</f>
        <v>-5.1958848591908691E-2</v>
      </c>
      <c r="I99" s="39">
        <f t="shared" ref="I99:I133" si="24">+G99/G87*100-100</f>
        <v>3.3971188991614838</v>
      </c>
      <c r="J99" s="39">
        <f t="shared" si="18"/>
        <v>3.2971753839544675</v>
      </c>
    </row>
    <row r="100" spans="1:10" x14ac:dyDescent="0.25">
      <c r="B100" s="1" t="s">
        <v>229</v>
      </c>
      <c r="C100" s="26">
        <v>96.26</v>
      </c>
      <c r="D100" s="26">
        <f t="shared" si="21"/>
        <v>0.18734388009993097</v>
      </c>
      <c r="E100" s="26">
        <f t="shared" si="22"/>
        <v>4.1098853558295616</v>
      </c>
      <c r="F100" s="26">
        <f t="shared" si="17"/>
        <v>3.8067507818397388</v>
      </c>
      <c r="G100" s="39">
        <v>96.32</v>
      </c>
      <c r="H100" s="39">
        <f t="shared" si="23"/>
        <v>0.14556040756912125</v>
      </c>
      <c r="I100" s="39">
        <f t="shared" si="24"/>
        <v>3.8714547611344585</v>
      </c>
      <c r="J100" s="39">
        <f t="shared" si="18"/>
        <v>3.4475351734507598</v>
      </c>
    </row>
    <row r="101" spans="1:10" x14ac:dyDescent="0.25">
      <c r="B101" s="1" t="s">
        <v>230</v>
      </c>
      <c r="C101" s="26">
        <v>96.26</v>
      </c>
      <c r="D101" s="26">
        <f t="shared" si="21"/>
        <v>0</v>
      </c>
      <c r="E101" s="26">
        <f t="shared" si="22"/>
        <v>4.2226071892594206</v>
      </c>
      <c r="F101" s="26">
        <f t="shared" si="17"/>
        <v>3.8067507818397388</v>
      </c>
      <c r="G101" s="39">
        <v>96.36</v>
      </c>
      <c r="H101" s="39">
        <f t="shared" si="23"/>
        <v>4.1528239202676787E-2</v>
      </c>
      <c r="I101" s="39">
        <f t="shared" si="24"/>
        <v>3.9706517047906686</v>
      </c>
      <c r="J101" s="39">
        <f t="shared" si="18"/>
        <v>3.4904951133068352</v>
      </c>
    </row>
    <row r="102" spans="1:10" x14ac:dyDescent="0.25">
      <c r="B102" s="1" t="s">
        <v>231</v>
      </c>
      <c r="C102" s="26">
        <v>96.28</v>
      </c>
      <c r="D102" s="26">
        <f t="shared" si="21"/>
        <v>2.0777062123428891E-2</v>
      </c>
      <c r="E102" s="26">
        <f t="shared" si="22"/>
        <v>4.3233286379889364</v>
      </c>
      <c r="F102" s="26">
        <f t="shared" si="17"/>
        <v>3.8283187749379834</v>
      </c>
      <c r="G102" s="39">
        <v>96.37</v>
      </c>
      <c r="H102" s="39">
        <f t="shared" si="23"/>
        <v>1.0377750103771177E-2</v>
      </c>
      <c r="I102" s="39">
        <f t="shared" si="24"/>
        <v>4.0488015547397822</v>
      </c>
      <c r="J102" s="39">
        <f t="shared" si="18"/>
        <v>3.5012350982708682</v>
      </c>
    </row>
    <row r="103" spans="1:10" x14ac:dyDescent="0.25">
      <c r="B103" s="1" t="s">
        <v>232</v>
      </c>
      <c r="C103" s="26">
        <v>96.48</v>
      </c>
      <c r="D103" s="26">
        <f t="shared" si="21"/>
        <v>0.20772746157042832</v>
      </c>
      <c r="E103" s="26">
        <f t="shared" si="22"/>
        <v>4.4042852505140218</v>
      </c>
      <c r="F103" s="26">
        <f t="shared" si="17"/>
        <v>4.0439987059204014</v>
      </c>
      <c r="G103" s="39">
        <v>96.55</v>
      </c>
      <c r="H103" s="39">
        <f t="shared" si="23"/>
        <v>0.18678011829406671</v>
      </c>
      <c r="I103" s="39">
        <f t="shared" si="24"/>
        <v>4.1194866817642435</v>
      </c>
      <c r="J103" s="39">
        <f>+G103/$G$92*100-100</f>
        <v>3.6945548276232358</v>
      </c>
    </row>
    <row r="104" spans="1:10" x14ac:dyDescent="0.25">
      <c r="B104" s="1" t="s">
        <v>233</v>
      </c>
      <c r="C104" s="26">
        <v>97.03</v>
      </c>
      <c r="D104" s="26">
        <f t="shared" si="21"/>
        <v>0.57006633499170789</v>
      </c>
      <c r="E104" s="26">
        <f t="shared" si="22"/>
        <v>4.6371185161220723</v>
      </c>
      <c r="F104" s="26">
        <f t="shared" si="17"/>
        <v>4.6371185161220723</v>
      </c>
      <c r="G104" s="39">
        <v>96.92</v>
      </c>
      <c r="H104" s="39">
        <f t="shared" si="23"/>
        <v>0.38322112894873328</v>
      </c>
      <c r="I104" s="39">
        <f t="shared" si="24"/>
        <v>4.0919342712920184</v>
      </c>
      <c r="J104" s="39">
        <f>+G104/$G$92*100-100</f>
        <v>4.0919342712920184</v>
      </c>
    </row>
    <row r="105" spans="1:10" x14ac:dyDescent="0.25">
      <c r="A105" s="1">
        <v>2018</v>
      </c>
      <c r="B105" s="1" t="s">
        <v>222</v>
      </c>
      <c r="C105" s="26">
        <v>97.62</v>
      </c>
      <c r="D105" s="26">
        <f t="shared" si="21"/>
        <v>0.60805936308358355</v>
      </c>
      <c r="E105" s="26">
        <f t="shared" si="22"/>
        <v>4.2058070025618974</v>
      </c>
      <c r="F105" s="26">
        <f t="shared" ref="F105:F116" si="25">+C105/$C$104*100-100</f>
        <v>0.60805936308358355</v>
      </c>
      <c r="G105" s="39">
        <v>97.53</v>
      </c>
      <c r="H105" s="39">
        <f t="shared" si="23"/>
        <v>0.62938505984317317</v>
      </c>
      <c r="I105" s="39">
        <f t="shared" si="24"/>
        <v>3.678112044222388</v>
      </c>
      <c r="J105" s="39">
        <f>+G105/$G$104*100-100</f>
        <v>0.62938505984317317</v>
      </c>
    </row>
    <row r="106" spans="1:10" x14ac:dyDescent="0.25">
      <c r="B106" s="1" t="s">
        <v>223</v>
      </c>
      <c r="C106" s="26">
        <v>98.38</v>
      </c>
      <c r="D106" s="26">
        <f t="shared" si="21"/>
        <v>0.77852898996107456</v>
      </c>
      <c r="E106" s="26">
        <f t="shared" si="22"/>
        <v>3.73260227752003</v>
      </c>
      <c r="F106" s="26">
        <f t="shared" si="25"/>
        <v>1.3913222714624425</v>
      </c>
      <c r="G106" s="39">
        <v>98.22</v>
      </c>
      <c r="H106" s="39">
        <f t="shared" si="23"/>
        <v>0.70747462319286569</v>
      </c>
      <c r="I106" s="39">
        <f t="shared" si="24"/>
        <v>3.3785917271866026</v>
      </c>
      <c r="J106" s="39">
        <f>+G106/$G$104*100-100</f>
        <v>1.3413124226165962</v>
      </c>
    </row>
    <row r="107" spans="1:10" x14ac:dyDescent="0.25">
      <c r="B107" s="1" t="s">
        <v>224</v>
      </c>
      <c r="C107" s="26">
        <v>98.57</v>
      </c>
      <c r="D107" s="26">
        <f t="shared" si="21"/>
        <v>0.19312868469201305</v>
      </c>
      <c r="E107" s="26">
        <f t="shared" si="22"/>
        <v>3.3336827759723207</v>
      </c>
      <c r="F107" s="26">
        <f t="shared" si="25"/>
        <v>1.5871379985571394</v>
      </c>
      <c r="G107" s="39">
        <v>98.45</v>
      </c>
      <c r="H107" s="39">
        <f t="shared" si="23"/>
        <v>0.234168193850536</v>
      </c>
      <c r="I107" s="39">
        <f t="shared" si="24"/>
        <v>3.1322019694112839</v>
      </c>
      <c r="J107" s="39">
        <f t="shared" ref="J107:J115" si="26">+G107/$G$104*100-100</f>
        <v>1.5786215435410753</v>
      </c>
    </row>
    <row r="108" spans="1:10" x14ac:dyDescent="0.25">
      <c r="B108" s="1" t="s">
        <v>225</v>
      </c>
      <c r="C108" s="26">
        <v>98.98</v>
      </c>
      <c r="D108" s="26">
        <f t="shared" si="21"/>
        <v>0.41594805721823036</v>
      </c>
      <c r="E108" s="26">
        <f t="shared" si="22"/>
        <v>3.2224423818959309</v>
      </c>
      <c r="F108" s="26">
        <f t="shared" si="25"/>
        <v>2.0096877254457439</v>
      </c>
      <c r="G108" s="39">
        <v>98.91</v>
      </c>
      <c r="H108" s="39">
        <f t="shared" si="23"/>
        <v>0.4672422549517421</v>
      </c>
      <c r="I108" s="39">
        <f t="shared" si="24"/>
        <v>3.1279324366593642</v>
      </c>
      <c r="J108" s="39">
        <f t="shared" si="26"/>
        <v>2.0532397853900051</v>
      </c>
    </row>
    <row r="109" spans="1:10" x14ac:dyDescent="0.25">
      <c r="B109" s="1" t="s">
        <v>226</v>
      </c>
      <c r="C109" s="26">
        <v>99.3</v>
      </c>
      <c r="D109" s="26">
        <f t="shared" si="21"/>
        <v>0.32329763588603555</v>
      </c>
      <c r="E109" s="26">
        <f t="shared" si="22"/>
        <v>3.448275862068968</v>
      </c>
      <c r="F109" s="26">
        <f t="shared" si="25"/>
        <v>2.3394826342368162</v>
      </c>
      <c r="G109" s="39">
        <v>99.16</v>
      </c>
      <c r="H109" s="39">
        <f t="shared" si="23"/>
        <v>0.25275502982509579</v>
      </c>
      <c r="I109" s="39">
        <f t="shared" si="24"/>
        <v>3.1627132750728322</v>
      </c>
      <c r="J109" s="39">
        <f t="shared" si="26"/>
        <v>2.3111844820470395</v>
      </c>
    </row>
    <row r="110" spans="1:10" x14ac:dyDescent="0.25">
      <c r="B110" s="1" t="s">
        <v>227</v>
      </c>
      <c r="C110" s="26">
        <v>99.48</v>
      </c>
      <c r="D110" s="26">
        <f t="shared" si="21"/>
        <v>0.18126888217521753</v>
      </c>
      <c r="E110" s="26">
        <f t="shared" si="22"/>
        <v>3.4095634095634182</v>
      </c>
      <c r="F110" s="26">
        <f t="shared" si="25"/>
        <v>2.5249922704318379</v>
      </c>
      <c r="G110" s="39">
        <v>99.31</v>
      </c>
      <c r="H110" s="39">
        <f t="shared" si="23"/>
        <v>0.15127067365874325</v>
      </c>
      <c r="I110" s="39">
        <f t="shared" si="24"/>
        <v>3.2006650732619732</v>
      </c>
      <c r="J110" s="39">
        <f t="shared" si="26"/>
        <v>2.4659513000412829</v>
      </c>
    </row>
    <row r="111" spans="1:10" x14ac:dyDescent="0.25">
      <c r="B111" s="1" t="s">
        <v>228</v>
      </c>
      <c r="C111" s="26">
        <v>99.31</v>
      </c>
      <c r="D111" s="26">
        <f t="shared" si="21"/>
        <v>-0.17088862082830758</v>
      </c>
      <c r="E111" s="26">
        <f t="shared" si="22"/>
        <v>3.3617818484596143</v>
      </c>
      <c r="F111" s="26">
        <f t="shared" si="25"/>
        <v>2.3497887251365626</v>
      </c>
      <c r="G111" s="39">
        <v>99.18</v>
      </c>
      <c r="H111" s="39">
        <f t="shared" si="23"/>
        <v>-0.13090323230288448</v>
      </c>
      <c r="I111" s="39">
        <f t="shared" si="24"/>
        <v>3.1191515907673164</v>
      </c>
      <c r="J111" s="39">
        <f t="shared" si="26"/>
        <v>2.3318200577796091</v>
      </c>
    </row>
    <row r="112" spans="1:10" x14ac:dyDescent="0.25">
      <c r="B112" s="1" t="s">
        <v>229</v>
      </c>
      <c r="C112" s="26">
        <v>99.39</v>
      </c>
      <c r="D112" s="26">
        <f t="shared" si="21"/>
        <v>8.0555835263311337E-2</v>
      </c>
      <c r="E112" s="26">
        <f t="shared" si="22"/>
        <v>3.2516102223145538</v>
      </c>
      <c r="F112" s="26">
        <f t="shared" si="25"/>
        <v>2.43223745233432</v>
      </c>
      <c r="G112" s="39">
        <v>99.3</v>
      </c>
      <c r="H112" s="39">
        <f t="shared" si="23"/>
        <v>0.12099213551117316</v>
      </c>
      <c r="I112" s="39">
        <f t="shared" si="24"/>
        <v>3.0938538205980137</v>
      </c>
      <c r="J112" s="39">
        <f t="shared" si="26"/>
        <v>2.4556335121749981</v>
      </c>
    </row>
    <row r="113" spans="1:10" x14ac:dyDescent="0.25">
      <c r="B113" s="1" t="s">
        <v>230</v>
      </c>
      <c r="C113" s="26">
        <v>99.52</v>
      </c>
      <c r="D113" s="26">
        <f t="shared" si="21"/>
        <v>0.1307978669886154</v>
      </c>
      <c r="E113" s="26">
        <f t="shared" si="22"/>
        <v>3.3866611261167634</v>
      </c>
      <c r="F113" s="26">
        <f t="shared" si="25"/>
        <v>2.5662166340307095</v>
      </c>
      <c r="G113" s="39">
        <v>99.47</v>
      </c>
      <c r="H113" s="39">
        <f t="shared" si="23"/>
        <v>0.17119838872103799</v>
      </c>
      <c r="I113" s="39">
        <f t="shared" si="24"/>
        <v>3.2274802822747972</v>
      </c>
      <c r="J113" s="39">
        <f t="shared" si="26"/>
        <v>2.6310359059017685</v>
      </c>
    </row>
    <row r="114" spans="1:10" x14ac:dyDescent="0.25">
      <c r="B114" s="1" t="s">
        <v>231</v>
      </c>
      <c r="C114" s="26">
        <v>99.62</v>
      </c>
      <c r="D114" s="26">
        <f t="shared" si="21"/>
        <v>0.10048231511254357</v>
      </c>
      <c r="E114" s="26">
        <f t="shared" si="22"/>
        <v>3.4690486082260179</v>
      </c>
      <c r="F114" s="26">
        <f t="shared" si="25"/>
        <v>2.6692775430279312</v>
      </c>
      <c r="G114" s="39">
        <v>99.59</v>
      </c>
      <c r="H114" s="39">
        <f t="shared" si="23"/>
        <v>0.12063938876043778</v>
      </c>
      <c r="I114" s="39">
        <f t="shared" si="24"/>
        <v>3.3412887828162354</v>
      </c>
      <c r="J114" s="39">
        <f t="shared" si="26"/>
        <v>2.7548493602971575</v>
      </c>
    </row>
    <row r="115" spans="1:10" x14ac:dyDescent="0.25">
      <c r="B115" s="1" t="s">
        <v>232</v>
      </c>
      <c r="C115" s="26">
        <v>99.73</v>
      </c>
      <c r="D115" s="26">
        <f t="shared" si="21"/>
        <v>0.11041959445894634</v>
      </c>
      <c r="E115" s="26">
        <f t="shared" si="22"/>
        <v>3.3685737976782804</v>
      </c>
      <c r="F115" s="26">
        <f t="shared" si="25"/>
        <v>2.7826445429248707</v>
      </c>
      <c r="G115" s="39">
        <v>99.7</v>
      </c>
      <c r="H115" s="39">
        <f t="shared" si="23"/>
        <v>0.11045285671251293</v>
      </c>
      <c r="I115" s="39">
        <f t="shared" si="24"/>
        <v>3.2625582599689267</v>
      </c>
      <c r="J115" s="39">
        <f t="shared" si="26"/>
        <v>2.8683450268262476</v>
      </c>
    </row>
    <row r="116" spans="1:10" x14ac:dyDescent="0.25">
      <c r="B116" s="1" t="s">
        <v>233</v>
      </c>
      <c r="C116" s="26">
        <v>100</v>
      </c>
      <c r="D116" s="26">
        <f t="shared" si="21"/>
        <v>0.27073097362880105</v>
      </c>
      <c r="E116" s="26">
        <f t="shared" si="22"/>
        <v>3.0609089972173535</v>
      </c>
      <c r="F116" s="26">
        <f t="shared" si="25"/>
        <v>3.0609089972173535</v>
      </c>
      <c r="G116" s="39">
        <v>100</v>
      </c>
      <c r="H116" s="39">
        <f t="shared" si="23"/>
        <v>0.3009027081243687</v>
      </c>
      <c r="I116" s="39">
        <f t="shared" si="24"/>
        <v>3.1778786628146918</v>
      </c>
      <c r="J116" s="39">
        <f>+G116/$G$104*100-100</f>
        <v>3.1778786628146918</v>
      </c>
    </row>
    <row r="117" spans="1:10" x14ac:dyDescent="0.25">
      <c r="A117" s="1">
        <v>2019</v>
      </c>
      <c r="B117" s="1" t="s">
        <v>222</v>
      </c>
      <c r="C117" s="26">
        <v>100.55</v>
      </c>
      <c r="D117" s="26">
        <f t="shared" si="21"/>
        <v>0.55000000000001137</v>
      </c>
      <c r="E117" s="26">
        <f t="shared" si="22"/>
        <v>3.0014341323499281</v>
      </c>
      <c r="F117" s="26">
        <f t="shared" ref="F117:F128" si="27">+C117/$C$116*100-100</f>
        <v>0.55000000000001137</v>
      </c>
      <c r="G117" s="39">
        <v>100.6</v>
      </c>
      <c r="H117" s="39">
        <f t="shared" si="23"/>
        <v>0.59999999999999432</v>
      </c>
      <c r="I117" s="39">
        <f t="shared" si="24"/>
        <v>3.147749410437811</v>
      </c>
      <c r="J117" s="39">
        <f>+G117/$G$116*100-100</f>
        <v>0.59999999999999432</v>
      </c>
    </row>
    <row r="118" spans="1:10" x14ac:dyDescent="0.25">
      <c r="B118" s="1" t="s">
        <v>223</v>
      </c>
      <c r="C118" s="26">
        <v>101.24</v>
      </c>
      <c r="D118" s="26">
        <f t="shared" si="21"/>
        <v>0.68622575832920063</v>
      </c>
      <c r="E118" s="26">
        <f t="shared" si="22"/>
        <v>2.9070949379955238</v>
      </c>
      <c r="F118" s="26">
        <f t="shared" si="27"/>
        <v>1.2399999999999949</v>
      </c>
      <c r="G118" s="39">
        <v>101.18</v>
      </c>
      <c r="H118" s="39">
        <f t="shared" si="23"/>
        <v>0.57654075546720662</v>
      </c>
      <c r="I118" s="39">
        <f t="shared" si="24"/>
        <v>3.0136428425982587</v>
      </c>
      <c r="J118" s="39">
        <f t="shared" ref="J118:J126" si="28">+G118/$G$116*100-100</f>
        <v>1.1800000000000068</v>
      </c>
    </row>
    <row r="119" spans="1:10" x14ac:dyDescent="0.25">
      <c r="B119" s="1" t="s">
        <v>224</v>
      </c>
      <c r="C119" s="26">
        <v>101.53</v>
      </c>
      <c r="D119" s="26">
        <f t="shared" si="21"/>
        <v>0.28644804425128712</v>
      </c>
      <c r="E119" s="26">
        <f t="shared" si="22"/>
        <v>3.0029420716242328</v>
      </c>
      <c r="F119" s="26">
        <f t="shared" si="27"/>
        <v>1.5300000000000153</v>
      </c>
      <c r="G119" s="39">
        <v>101.62</v>
      </c>
      <c r="H119" s="39">
        <f t="shared" si="23"/>
        <v>0.43486855109703981</v>
      </c>
      <c r="I119" s="39">
        <f t="shared" si="24"/>
        <v>3.2199085830370677</v>
      </c>
      <c r="J119" s="39">
        <f t="shared" si="28"/>
        <v>1.6200000000000045</v>
      </c>
    </row>
    <row r="120" spans="1:10" x14ac:dyDescent="0.25">
      <c r="B120" s="1" t="s">
        <v>225</v>
      </c>
      <c r="C120" s="26">
        <v>102</v>
      </c>
      <c r="D120" s="26">
        <f t="shared" si="21"/>
        <v>0.46291736432581843</v>
      </c>
      <c r="E120" s="26">
        <f t="shared" si="22"/>
        <v>3.0511214386744712</v>
      </c>
      <c r="F120" s="26">
        <f t="shared" si="27"/>
        <v>2</v>
      </c>
      <c r="G120" s="39">
        <v>102.12</v>
      </c>
      <c r="H120" s="39">
        <f t="shared" si="23"/>
        <v>0.49202912812438626</v>
      </c>
      <c r="I120" s="39">
        <f t="shared" si="24"/>
        <v>3.2453745829542129</v>
      </c>
      <c r="J120" s="39">
        <f t="shared" si="28"/>
        <v>2.1200000000000045</v>
      </c>
    </row>
    <row r="121" spans="1:10" x14ac:dyDescent="0.25">
      <c r="B121" s="1" t="s">
        <v>226</v>
      </c>
      <c r="C121" s="26">
        <v>102.34</v>
      </c>
      <c r="D121" s="26">
        <f t="shared" si="21"/>
        <v>0.33333333333334281</v>
      </c>
      <c r="E121" s="26">
        <f t="shared" si="22"/>
        <v>3.0614300100705094</v>
      </c>
      <c r="F121" s="26">
        <f t="shared" si="27"/>
        <v>2.3400000000000034</v>
      </c>
      <c r="G121" s="39">
        <v>102.44</v>
      </c>
      <c r="H121" s="39">
        <f t="shared" si="23"/>
        <v>0.31335683509597345</v>
      </c>
      <c r="I121" s="39">
        <f t="shared" si="24"/>
        <v>3.3077853973376534</v>
      </c>
      <c r="J121" s="39">
        <f t="shared" si="28"/>
        <v>2.4399999999999977</v>
      </c>
    </row>
    <row r="122" spans="1:10" x14ac:dyDescent="0.25">
      <c r="B122" s="1" t="s">
        <v>227</v>
      </c>
      <c r="C122" s="26">
        <v>102.57</v>
      </c>
      <c r="D122" s="26">
        <f t="shared" si="21"/>
        <v>0.2247410592143666</v>
      </c>
      <c r="E122" s="26">
        <f t="shared" si="22"/>
        <v>3.1061519903498009</v>
      </c>
      <c r="F122" s="26">
        <f t="shared" si="27"/>
        <v>2.569999999999979</v>
      </c>
      <c r="G122" s="39">
        <v>102.71</v>
      </c>
      <c r="H122" s="39">
        <f t="shared" si="23"/>
        <v>0.26356891839125751</v>
      </c>
      <c r="I122" s="39">
        <f t="shared" si="24"/>
        <v>3.4236229986909734</v>
      </c>
      <c r="J122" s="39">
        <f t="shared" si="28"/>
        <v>2.7099999999999937</v>
      </c>
    </row>
    <row r="123" spans="1:10" x14ac:dyDescent="0.25">
      <c r="B123" s="1" t="s">
        <v>228</v>
      </c>
      <c r="C123" s="26">
        <v>102.67</v>
      </c>
      <c r="D123" s="26">
        <f t="shared" si="21"/>
        <v>9.7494394072342061E-2</v>
      </c>
      <c r="E123" s="26">
        <f t="shared" si="22"/>
        <v>3.3833450810593035</v>
      </c>
      <c r="F123" s="26">
        <f t="shared" si="27"/>
        <v>2.6699999999999875</v>
      </c>
      <c r="G123" s="39">
        <v>102.94</v>
      </c>
      <c r="H123" s="39">
        <f t="shared" si="23"/>
        <v>0.22393145750170618</v>
      </c>
      <c r="I123" s="39">
        <f t="shared" si="24"/>
        <v>3.7910869126839941</v>
      </c>
      <c r="J123" s="39">
        <f t="shared" si="28"/>
        <v>2.9399999999999835</v>
      </c>
    </row>
    <row r="124" spans="1:10" x14ac:dyDescent="0.25">
      <c r="B124" s="1" t="s">
        <v>229</v>
      </c>
      <c r="C124" s="26">
        <v>102.76</v>
      </c>
      <c r="D124" s="26">
        <f t="shared" si="21"/>
        <v>8.7659491574939352E-2</v>
      </c>
      <c r="E124" s="26">
        <f t="shared" si="22"/>
        <v>3.3906831673206455</v>
      </c>
      <c r="F124" s="26">
        <f t="shared" si="27"/>
        <v>2.7600000000000051</v>
      </c>
      <c r="G124" s="39">
        <v>103.03</v>
      </c>
      <c r="H124" s="39">
        <f t="shared" si="23"/>
        <v>8.7429570623669406E-2</v>
      </c>
      <c r="I124" s="39">
        <f t="shared" si="24"/>
        <v>3.7562940584088693</v>
      </c>
      <c r="J124" s="39">
        <f t="shared" si="28"/>
        <v>3.0300000000000011</v>
      </c>
    </row>
    <row r="125" spans="1:10" x14ac:dyDescent="0.25">
      <c r="B125" s="1" t="s">
        <v>230</v>
      </c>
      <c r="C125" s="26">
        <v>103.08</v>
      </c>
      <c r="D125" s="26">
        <f t="shared" si="21"/>
        <v>0.31140521603735749</v>
      </c>
      <c r="E125" s="26">
        <f t="shared" si="22"/>
        <v>3.5771704180064319</v>
      </c>
      <c r="F125" s="26">
        <f t="shared" si="27"/>
        <v>3.0799999999999983</v>
      </c>
      <c r="G125" s="39">
        <v>103.26</v>
      </c>
      <c r="H125" s="39">
        <f t="shared" si="23"/>
        <v>0.22323595069397584</v>
      </c>
      <c r="I125" s="39">
        <f t="shared" si="24"/>
        <v>3.8101940283502529</v>
      </c>
      <c r="J125" s="39">
        <f t="shared" si="28"/>
        <v>3.2599999999999909</v>
      </c>
    </row>
    <row r="126" spans="1:10" x14ac:dyDescent="0.25">
      <c r="B126" s="1" t="s">
        <v>231</v>
      </c>
      <c r="C126" s="26">
        <v>103.19</v>
      </c>
      <c r="D126" s="26">
        <f t="shared" si="21"/>
        <v>0.10671323244082487</v>
      </c>
      <c r="E126" s="26">
        <f t="shared" si="22"/>
        <v>3.5836177474402717</v>
      </c>
      <c r="F126" s="26">
        <f t="shared" si="27"/>
        <v>3.1899999999999977</v>
      </c>
      <c r="G126" s="39">
        <v>103.43</v>
      </c>
      <c r="H126" s="39">
        <f t="shared" si="23"/>
        <v>0.16463296533024163</v>
      </c>
      <c r="I126" s="39">
        <f t="shared" si="24"/>
        <v>3.8558088161461939</v>
      </c>
      <c r="J126" s="39">
        <f t="shared" si="28"/>
        <v>3.4300000000000068</v>
      </c>
    </row>
    <row r="127" spans="1:10" x14ac:dyDescent="0.25">
      <c r="B127" s="1" t="s">
        <v>232</v>
      </c>
      <c r="C127" s="26">
        <v>103.29</v>
      </c>
      <c r="D127" s="26">
        <f t="shared" si="21"/>
        <v>9.6908615175905766E-2</v>
      </c>
      <c r="E127" s="26">
        <f t="shared" si="22"/>
        <v>3.569638022661195</v>
      </c>
      <c r="F127" s="26">
        <f t="shared" si="27"/>
        <v>3.2900000000000205</v>
      </c>
      <c r="G127" s="39">
        <v>103.54</v>
      </c>
      <c r="H127" s="39">
        <f t="shared" si="23"/>
        <v>0.10635212220826418</v>
      </c>
      <c r="I127" s="39">
        <f t="shared" si="24"/>
        <v>3.8515546639919904</v>
      </c>
      <c r="J127" s="39">
        <f>+G127/$G$116*100-100</f>
        <v>3.5400000000000063</v>
      </c>
    </row>
    <row r="128" spans="1:10" x14ac:dyDescent="0.25">
      <c r="B128" s="1" t="s">
        <v>233</v>
      </c>
      <c r="C128" s="26">
        <v>103.49</v>
      </c>
      <c r="D128" s="26">
        <f t="shared" si="21"/>
        <v>0.19362958660083507</v>
      </c>
      <c r="E128" s="26">
        <f t="shared" si="22"/>
        <v>3.4899999999999949</v>
      </c>
      <c r="F128" s="26">
        <f t="shared" si="27"/>
        <v>3.4899999999999949</v>
      </c>
      <c r="G128" s="39">
        <v>103.8</v>
      </c>
      <c r="H128" s="39">
        <f t="shared" si="23"/>
        <v>0.25111068186207319</v>
      </c>
      <c r="I128" s="39">
        <f t="shared" si="24"/>
        <v>3.7999999999999972</v>
      </c>
      <c r="J128" s="39">
        <f>+G128/$G$116*100-100</f>
        <v>3.7999999999999972</v>
      </c>
    </row>
    <row r="129" spans="1:10" x14ac:dyDescent="0.25">
      <c r="A129" s="1">
        <v>2020</v>
      </c>
      <c r="B129" s="1" t="s">
        <v>222</v>
      </c>
      <c r="C129" s="26">
        <v>103.78</v>
      </c>
      <c r="D129" s="26">
        <f t="shared" si="21"/>
        <v>0.28022031114119272</v>
      </c>
      <c r="E129" s="26">
        <f t="shared" si="22"/>
        <v>3.2123321730482388</v>
      </c>
      <c r="F129" s="26">
        <f>+C129/$C$128*100-100</f>
        <v>0.28022031114119272</v>
      </c>
      <c r="G129" s="39">
        <v>104.24</v>
      </c>
      <c r="H129" s="39">
        <f t="shared" si="23"/>
        <v>0.42389210019267409</v>
      </c>
      <c r="I129" s="39">
        <f t="shared" si="24"/>
        <v>3.6182902584493064</v>
      </c>
      <c r="J129" s="39">
        <f>+G129/$G$128*100-100</f>
        <v>0.42389210019267409</v>
      </c>
    </row>
    <row r="130" spans="1:10" x14ac:dyDescent="0.25">
      <c r="B130" s="1" t="s">
        <v>223</v>
      </c>
      <c r="C130" s="26">
        <v>104.6</v>
      </c>
      <c r="D130" s="26">
        <f t="shared" si="21"/>
        <v>0.79013297359797718</v>
      </c>
      <c r="E130" s="26">
        <f t="shared" si="22"/>
        <v>3.3188463058079947</v>
      </c>
      <c r="F130" s="26">
        <f t="shared" ref="F130:F133" si="29">+C130/$C$128*100-100</f>
        <v>1.0725673978162007</v>
      </c>
      <c r="G130" s="39">
        <v>104.94</v>
      </c>
      <c r="H130" s="39">
        <f t="shared" si="23"/>
        <v>0.67152724481964299</v>
      </c>
      <c r="I130" s="39">
        <f t="shared" si="24"/>
        <v>3.7161494366475551</v>
      </c>
      <c r="J130" s="39">
        <f t="shared" ref="J130:J134" si="30">+G130/$G$128*100-100</f>
        <v>1.0982658959537588</v>
      </c>
    </row>
    <row r="131" spans="1:10" x14ac:dyDescent="0.25">
      <c r="B131" s="1" t="s">
        <v>224</v>
      </c>
      <c r="C131" s="26">
        <v>105.13</v>
      </c>
      <c r="D131" s="26">
        <f t="shared" si="21"/>
        <v>0.50669216061184841</v>
      </c>
      <c r="E131" s="26">
        <f t="shared" si="22"/>
        <v>3.5457500246232456</v>
      </c>
      <c r="F131" s="26">
        <f t="shared" si="29"/>
        <v>1.5846941733500728</v>
      </c>
      <c r="G131" s="39">
        <v>105.53</v>
      </c>
      <c r="H131" s="39">
        <f t="shared" si="23"/>
        <v>0.56222603392414783</v>
      </c>
      <c r="I131" s="39">
        <f t="shared" si="24"/>
        <v>3.8476677819326852</v>
      </c>
      <c r="J131" s="39">
        <f t="shared" si="30"/>
        <v>1.6666666666666572</v>
      </c>
    </row>
    <row r="132" spans="1:10" x14ac:dyDescent="0.25">
      <c r="B132" s="1" t="s">
        <v>225</v>
      </c>
      <c r="C132" s="26">
        <v>105.3</v>
      </c>
      <c r="D132" s="26">
        <f t="shared" si="21"/>
        <v>0.16170455626367186</v>
      </c>
      <c r="E132" s="26">
        <f t="shared" si="22"/>
        <v>3.2352941176470438</v>
      </c>
      <c r="F132" s="26">
        <f t="shared" si="29"/>
        <v>1.7489612522949187</v>
      </c>
      <c r="G132" s="39">
        <v>105.7</v>
      </c>
      <c r="H132" s="39">
        <f t="shared" si="23"/>
        <v>0.16109163271107718</v>
      </c>
      <c r="I132" s="39">
        <f t="shared" si="24"/>
        <v>3.5056795926360991</v>
      </c>
      <c r="J132" s="39">
        <f t="shared" si="30"/>
        <v>1.830443159922936</v>
      </c>
    </row>
    <row r="133" spans="1:10" x14ac:dyDescent="0.25">
      <c r="B133" s="1" t="s">
        <v>226</v>
      </c>
      <c r="C133" s="26">
        <v>104.88</v>
      </c>
      <c r="D133" s="26">
        <f t="shared" si="21"/>
        <v>-0.39886039886040692</v>
      </c>
      <c r="E133" s="26">
        <f t="shared" si="22"/>
        <v>2.4819230017588438</v>
      </c>
      <c r="F133" s="26">
        <f t="shared" si="29"/>
        <v>1.3431249396076907</v>
      </c>
      <c r="G133" s="39">
        <v>105.36</v>
      </c>
      <c r="H133" s="39">
        <f t="shared" si="23"/>
        <v>-0.32166508987701548</v>
      </c>
      <c r="I133" s="39">
        <f t="shared" si="24"/>
        <v>2.8504490433424365</v>
      </c>
      <c r="J133" s="39">
        <f t="shared" si="30"/>
        <v>1.5028901734104068</v>
      </c>
    </row>
    <row r="134" spans="1:10" x14ac:dyDescent="0.25">
      <c r="B134" s="1" t="s">
        <v>227</v>
      </c>
      <c r="C134" s="26">
        <v>104.32</v>
      </c>
      <c r="D134" s="26">
        <f t="shared" si="21"/>
        <v>-0.53394355453852427</v>
      </c>
      <c r="E134" s="26">
        <f>+C134/C122*100-100</f>
        <v>1.706151896265979</v>
      </c>
      <c r="F134" s="26">
        <f>+C134/$C$128*100-100</f>
        <v>0.80200985602473907</v>
      </c>
      <c r="G134" s="39">
        <v>104.97</v>
      </c>
      <c r="H134" s="39">
        <f t="shared" si="23"/>
        <v>-0.37015945330296063</v>
      </c>
      <c r="I134" s="39">
        <f>+G134/G122*100-100</f>
        <v>2.2003699737123981</v>
      </c>
      <c r="J134" s="39">
        <f t="shared" si="30"/>
        <v>1.127167630057798</v>
      </c>
    </row>
    <row r="135" spans="1:10" x14ac:dyDescent="0.25">
      <c r="B135" s="1" t="s">
        <v>228</v>
      </c>
      <c r="C135" s="26">
        <v>104.24</v>
      </c>
      <c r="D135" s="26">
        <f t="shared" si="21"/>
        <v>-7.6687116564414737E-2</v>
      </c>
      <c r="E135" s="26">
        <f>+C135/C123*100-100</f>
        <v>1.5291711308074412</v>
      </c>
      <c r="F135" s="26">
        <f>+C135/$C$128*100-100</f>
        <v>0.72470770122717454</v>
      </c>
      <c r="G135" s="39">
        <v>104.97</v>
      </c>
      <c r="H135" s="39">
        <f>+G135/G134*100-100</f>
        <v>0</v>
      </c>
      <c r="I135" s="39">
        <f>+G135/G123*100-100</f>
        <v>1.9720225374004343</v>
      </c>
      <c r="J135" s="39">
        <f>+G135/$G$128*100-100</f>
        <v>1.127167630057798</v>
      </c>
    </row>
    <row r="136" spans="1:10" x14ac:dyDescent="0.25">
      <c r="B136" s="1" t="s">
        <v>229</v>
      </c>
      <c r="C136" s="26">
        <v>104.13</v>
      </c>
      <c r="D136" s="26">
        <f>+C136/C135*100-100</f>
        <v>-0.10552570990023469</v>
      </c>
      <c r="E136" s="26">
        <f>+C136/C124*100-100</f>
        <v>1.3332035811599781</v>
      </c>
      <c r="F136" s="26">
        <f>+C136/$C$128*100-100</f>
        <v>0.61841723838051621</v>
      </c>
      <c r="G136" s="39">
        <v>104.96</v>
      </c>
      <c r="H136" s="39">
        <f t="shared" ref="H136:H137" si="31">+G136/G135*100-100</f>
        <v>-9.5265313899233206E-3</v>
      </c>
      <c r="I136" s="39">
        <f t="shared" ref="I136:I137" si="32">+G136/G124*100-100</f>
        <v>1.8732408036494093</v>
      </c>
      <c r="J136" s="39">
        <f t="shared" ref="J136:J137" si="33">+G136/$G$128*100-100</f>
        <v>1.1175337186897849</v>
      </c>
    </row>
    <row r="137" spans="1:10" x14ac:dyDescent="0.25">
      <c r="B137" s="1" t="s">
        <v>230</v>
      </c>
      <c r="C137" s="26">
        <v>104.72</v>
      </c>
      <c r="D137" s="26">
        <f>+C137/C136*100-100</f>
        <v>0.56659944300395182</v>
      </c>
      <c r="E137" s="26">
        <f>+C137/C125*100-100</f>
        <v>1.5909972836631709</v>
      </c>
      <c r="F137" s="26">
        <f>+C137/$C$128*100-100</f>
        <v>1.1885206300125617</v>
      </c>
      <c r="G137" s="39">
        <v>105.29</v>
      </c>
      <c r="H137" s="39">
        <f t="shared" si="31"/>
        <v>0.31440548780487632</v>
      </c>
      <c r="I137" s="39">
        <f t="shared" si="32"/>
        <v>1.9659112918845665</v>
      </c>
      <c r="J137" s="39">
        <f t="shared" si="33"/>
        <v>1.4354527938343011</v>
      </c>
    </row>
  </sheetData>
  <mergeCells count="9">
    <mergeCell ref="A17:F17"/>
    <mergeCell ref="N9:O9"/>
    <mergeCell ref="N10:O10"/>
    <mergeCell ref="A16:F16"/>
    <mergeCell ref="A10:F11"/>
    <mergeCell ref="A12:F12"/>
    <mergeCell ref="A13:F13"/>
    <mergeCell ref="A14:F14"/>
    <mergeCell ref="A15:F15"/>
  </mergeCells>
  <pageMargins left="0.7" right="0.7" top="0.75" bottom="0.75" header="0.3" footer="0.3"/>
  <pageSetup paperSize="164" scale="32" orientation="portrait" r:id="rId1"/>
  <rowBreaks count="1" manualBreakCount="1">
    <brk id="135" max="14" man="1"/>
  </rowBreaks>
  <colBreaks count="1" manualBreakCount="1">
    <brk id="15" max="15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zoomScale="90" zoomScaleNormal="90" workbookViewId="0">
      <selection activeCell="A9" sqref="A9"/>
    </sheetView>
  </sheetViews>
  <sheetFormatPr baseColWidth="10" defaultColWidth="11.5703125" defaultRowHeight="15" x14ac:dyDescent="0.25"/>
  <cols>
    <col min="1" max="1" width="7.7109375" style="1" customWidth="1"/>
    <col min="2" max="2" width="11.5703125" style="1"/>
    <col min="3" max="3" width="15.140625" style="1" customWidth="1"/>
    <col min="4" max="4" width="11.5703125" style="1"/>
    <col min="5" max="5" width="14.7109375" style="1" customWidth="1"/>
    <col min="6"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88</v>
      </c>
      <c r="N9" s="90" t="s">
        <v>93</v>
      </c>
      <c r="O9" s="90"/>
    </row>
    <row r="10" spans="1:15" ht="21" x14ac:dyDescent="0.35">
      <c r="A10" s="95" t="s">
        <v>81</v>
      </c>
      <c r="B10" s="95"/>
      <c r="C10" s="95"/>
      <c r="D10" s="95"/>
      <c r="E10" s="95"/>
      <c r="F10" s="95"/>
      <c r="N10" s="91">
        <v>44110</v>
      </c>
      <c r="O10" s="91"/>
    </row>
    <row r="11" spans="1:15" x14ac:dyDescent="0.25">
      <c r="A11" s="95"/>
      <c r="B11" s="95"/>
      <c r="C11" s="95"/>
      <c r="D11" s="95"/>
      <c r="E11" s="95"/>
      <c r="F11" s="95"/>
    </row>
    <row r="12" spans="1:15" x14ac:dyDescent="0.25">
      <c r="A12" s="100" t="s">
        <v>216</v>
      </c>
      <c r="B12" s="100"/>
      <c r="C12" s="100"/>
      <c r="D12" s="100"/>
      <c r="E12" s="100"/>
      <c r="F12" s="100"/>
    </row>
    <row r="13" spans="1:15" x14ac:dyDescent="0.25">
      <c r="A13" s="100" t="s">
        <v>43</v>
      </c>
      <c r="B13" s="100"/>
      <c r="C13" s="100"/>
      <c r="D13" s="100"/>
      <c r="E13" s="100"/>
      <c r="F13" s="100"/>
    </row>
    <row r="14" spans="1:15" x14ac:dyDescent="0.25">
      <c r="A14" s="100" t="s">
        <v>44</v>
      </c>
      <c r="B14" s="100"/>
      <c r="C14" s="100"/>
      <c r="D14" s="100"/>
      <c r="E14" s="100"/>
      <c r="F14" s="100"/>
    </row>
    <row r="15" spans="1:15" x14ac:dyDescent="0.25">
      <c r="A15" s="100" t="s">
        <v>201</v>
      </c>
      <c r="B15" s="100"/>
      <c r="C15" s="100"/>
      <c r="D15" s="100"/>
      <c r="E15" s="100"/>
      <c r="F15" s="100"/>
    </row>
    <row r="16" spans="1:15" ht="14.45" customHeight="1" x14ac:dyDescent="0.25">
      <c r="A16" s="107" t="s">
        <v>45</v>
      </c>
      <c r="B16" s="107"/>
      <c r="C16" s="107"/>
      <c r="D16" s="107"/>
      <c r="E16" s="107"/>
      <c r="F16" s="107"/>
    </row>
    <row r="17" spans="1:6" ht="84" customHeight="1" x14ac:dyDescent="0.25">
      <c r="A17" s="99" t="s">
        <v>217</v>
      </c>
      <c r="B17" s="99"/>
      <c r="C17" s="99"/>
      <c r="D17" s="99"/>
      <c r="E17" s="99"/>
      <c r="F17" s="99"/>
    </row>
    <row r="20" spans="1:6" ht="41.25" customHeight="1" x14ac:dyDescent="0.25">
      <c r="A20" s="23" t="s">
        <v>17</v>
      </c>
      <c r="B20" s="23" t="s">
        <v>80</v>
      </c>
      <c r="C20" s="23" t="s">
        <v>82</v>
      </c>
      <c r="D20" s="36" t="s">
        <v>26</v>
      </c>
      <c r="E20" s="23" t="s">
        <v>131</v>
      </c>
      <c r="F20" s="36" t="s">
        <v>127</v>
      </c>
    </row>
    <row r="21" spans="1:6" x14ac:dyDescent="0.25">
      <c r="A21" s="1">
        <v>2011</v>
      </c>
      <c r="B21" s="1" t="s">
        <v>49</v>
      </c>
      <c r="C21" s="37">
        <v>11.702112715626226</v>
      </c>
      <c r="D21" s="38"/>
      <c r="E21" s="39">
        <v>12.427022853620858</v>
      </c>
      <c r="F21" s="38"/>
    </row>
    <row r="22" spans="1:6" x14ac:dyDescent="0.25">
      <c r="B22" s="1" t="s">
        <v>50</v>
      </c>
      <c r="C22" s="37">
        <v>10.895736683967861</v>
      </c>
      <c r="D22" s="38"/>
      <c r="E22" s="39">
        <v>11.637882363917642</v>
      </c>
      <c r="F22" s="38"/>
    </row>
    <row r="23" spans="1:6" x14ac:dyDescent="0.25">
      <c r="B23" s="1" t="s">
        <v>51</v>
      </c>
      <c r="C23" s="37">
        <v>9.8925218692955141</v>
      </c>
      <c r="D23" s="38"/>
      <c r="E23" s="39">
        <v>11.101567057883804</v>
      </c>
      <c r="F23" s="38"/>
    </row>
    <row r="24" spans="1:6" x14ac:dyDescent="0.25">
      <c r="B24" s="1" t="s">
        <v>52</v>
      </c>
      <c r="C24" s="37">
        <v>9.6059010527599398</v>
      </c>
      <c r="D24" s="38"/>
      <c r="E24" s="39">
        <v>11.113508803560546</v>
      </c>
      <c r="F24" s="38"/>
    </row>
    <row r="25" spans="1:6" x14ac:dyDescent="0.25">
      <c r="B25" s="1" t="s">
        <v>53</v>
      </c>
      <c r="C25" s="37">
        <v>9.5759599551276704</v>
      </c>
      <c r="D25" s="38"/>
      <c r="E25" s="39">
        <v>11.231009363236289</v>
      </c>
      <c r="F25" s="38"/>
    </row>
    <row r="26" spans="1:6" x14ac:dyDescent="0.25">
      <c r="B26" s="1" t="s">
        <v>54</v>
      </c>
      <c r="C26" s="37">
        <v>9.2059730136723861</v>
      </c>
      <c r="D26" s="38"/>
      <c r="E26" s="39">
        <v>10.843627104770803</v>
      </c>
      <c r="F26" s="38"/>
    </row>
    <row r="27" spans="1:6" x14ac:dyDescent="0.25">
      <c r="B27" s="1" t="s">
        <v>55</v>
      </c>
      <c r="C27" s="37">
        <v>8.2619532966200637</v>
      </c>
      <c r="D27" s="38"/>
      <c r="E27" s="39">
        <v>10.449866362675108</v>
      </c>
      <c r="F27" s="38"/>
    </row>
    <row r="28" spans="1:6" x14ac:dyDescent="0.25">
      <c r="B28" s="1" t="s">
        <v>56</v>
      </c>
      <c r="C28" s="37">
        <v>7.8369736512534125</v>
      </c>
      <c r="D28" s="38"/>
      <c r="E28" s="39">
        <v>9.5915834919547489</v>
      </c>
      <c r="F28" s="38"/>
    </row>
    <row r="29" spans="1:6" x14ac:dyDescent="0.25">
      <c r="B29" s="1" t="s">
        <v>57</v>
      </c>
      <c r="C29" s="37">
        <v>7.8736242844279394</v>
      </c>
      <c r="D29" s="38"/>
      <c r="E29" s="39">
        <v>9.3118755427619231</v>
      </c>
      <c r="F29" s="38"/>
    </row>
    <row r="30" spans="1:6" x14ac:dyDescent="0.25">
      <c r="B30" s="1" t="s">
        <v>58</v>
      </c>
      <c r="C30" s="37">
        <v>8.6256361542304489</v>
      </c>
      <c r="D30" s="38"/>
      <c r="E30" s="39">
        <v>9.3416223304458992</v>
      </c>
      <c r="F30" s="38"/>
    </row>
    <row r="31" spans="1:6" x14ac:dyDescent="0.25">
      <c r="B31" s="1" t="s">
        <v>59</v>
      </c>
      <c r="C31" s="37">
        <v>9.7933778643022045</v>
      </c>
      <c r="D31" s="38"/>
      <c r="E31" s="39">
        <v>10.492133488257901</v>
      </c>
      <c r="F31" s="38"/>
    </row>
    <row r="32" spans="1:6" x14ac:dyDescent="0.25">
      <c r="B32" s="1" t="s">
        <v>60</v>
      </c>
      <c r="C32" s="37">
        <v>10.894482536995637</v>
      </c>
      <c r="D32" s="38"/>
      <c r="E32" s="39">
        <v>11.382243027081369</v>
      </c>
      <c r="F32" s="38"/>
    </row>
    <row r="33" spans="1:6" x14ac:dyDescent="0.25">
      <c r="A33" s="1">
        <v>2012</v>
      </c>
      <c r="B33" s="1" t="s">
        <v>49</v>
      </c>
      <c r="C33" s="37">
        <v>10.679509703202307</v>
      </c>
      <c r="D33" s="38">
        <f t="shared" ref="D33:D77" si="0">+C33/C21*100-100</f>
        <v>-8.7386187201769445</v>
      </c>
      <c r="E33" s="39">
        <v>11.568397428941312</v>
      </c>
      <c r="F33" s="38">
        <f t="shared" ref="F33:F41" si="1">+E33/E21*100-100</f>
        <v>-6.9093413184588144</v>
      </c>
    </row>
    <row r="34" spans="1:6" x14ac:dyDescent="0.25">
      <c r="B34" s="1" t="s">
        <v>50</v>
      </c>
      <c r="C34" s="37">
        <v>9.6460964040213248</v>
      </c>
      <c r="D34" s="38">
        <f t="shared" si="0"/>
        <v>-11.469075622810109</v>
      </c>
      <c r="E34" s="39">
        <v>11.032809677511242</v>
      </c>
      <c r="F34" s="38">
        <f t="shared" si="1"/>
        <v>-5.1991648264325221</v>
      </c>
    </row>
    <row r="35" spans="1:6" x14ac:dyDescent="0.25">
      <c r="B35" s="1" t="s">
        <v>51</v>
      </c>
      <c r="C35" s="37">
        <v>9.4809828875479347</v>
      </c>
      <c r="D35" s="38">
        <f t="shared" si="0"/>
        <v>-4.1601018141280832</v>
      </c>
      <c r="E35" s="39">
        <v>10.646637992894135</v>
      </c>
      <c r="F35" s="38">
        <f t="shared" si="1"/>
        <v>-4.0978815208488868</v>
      </c>
    </row>
    <row r="36" spans="1:6" x14ac:dyDescent="0.25">
      <c r="B36" s="1" t="s">
        <v>52</v>
      </c>
      <c r="C36" s="37">
        <v>9.6608987589632758</v>
      </c>
      <c r="D36" s="38">
        <f t="shared" si="0"/>
        <v>0.57254083610962425</v>
      </c>
      <c r="E36" s="39">
        <v>10.531394869873155</v>
      </c>
      <c r="F36" s="38">
        <f t="shared" si="1"/>
        <v>-5.2378951056473966</v>
      </c>
    </row>
    <row r="37" spans="1:6" x14ac:dyDescent="0.25">
      <c r="B37" s="1" t="s">
        <v>53</v>
      </c>
      <c r="C37" s="37">
        <v>10.256540207984575</v>
      </c>
      <c r="D37" s="38">
        <f t="shared" si="0"/>
        <v>7.1071752184225829</v>
      </c>
      <c r="E37" s="39">
        <v>10.530921975691875</v>
      </c>
      <c r="F37" s="38">
        <f t="shared" si="1"/>
        <v>-6.2335215375751432</v>
      </c>
    </row>
    <row r="38" spans="1:6" x14ac:dyDescent="0.25">
      <c r="B38" s="1" t="s">
        <v>54</v>
      </c>
      <c r="C38" s="37">
        <v>9.5711791891092712</v>
      </c>
      <c r="D38" s="38">
        <f t="shared" si="0"/>
        <v>3.9670567673237116</v>
      </c>
      <c r="E38" s="39">
        <v>10.210726023824217</v>
      </c>
      <c r="F38" s="38">
        <f t="shared" si="1"/>
        <v>-5.8366179031380909</v>
      </c>
    </row>
    <row r="39" spans="1:6" x14ac:dyDescent="0.25">
      <c r="B39" s="1" t="s">
        <v>55</v>
      </c>
      <c r="C39" s="37">
        <v>9.3679873736121184</v>
      </c>
      <c r="D39" s="38">
        <f t="shared" si="0"/>
        <v>13.387077332481766</v>
      </c>
      <c r="E39" s="39">
        <v>10.184355590133668</v>
      </c>
      <c r="F39" s="38">
        <f t="shared" si="1"/>
        <v>-2.5408054354627296</v>
      </c>
    </row>
    <row r="40" spans="1:6" x14ac:dyDescent="0.25">
      <c r="B40" s="1" t="s">
        <v>56</v>
      </c>
      <c r="C40" s="37">
        <v>8.6307257778490403</v>
      </c>
      <c r="D40" s="38">
        <f t="shared" si="0"/>
        <v>10.128299033756207</v>
      </c>
      <c r="E40" s="39">
        <v>9.5078742311435782</v>
      </c>
      <c r="F40" s="38">
        <f t="shared" si="1"/>
        <v>-0.87273661206602071</v>
      </c>
    </row>
    <row r="41" spans="1:6" x14ac:dyDescent="0.25">
      <c r="B41" s="1" t="s">
        <v>57</v>
      </c>
      <c r="C41" s="37">
        <v>8.384683555139679</v>
      </c>
      <c r="D41" s="38">
        <f t="shared" si="0"/>
        <v>6.4907754326363687</v>
      </c>
      <c r="E41" s="39">
        <v>9.3416330846752178</v>
      </c>
      <c r="F41" s="38">
        <f t="shared" si="1"/>
        <v>0.31956550296061437</v>
      </c>
    </row>
    <row r="42" spans="1:6" x14ac:dyDescent="0.25">
      <c r="B42" s="1" t="s">
        <v>58</v>
      </c>
      <c r="C42" s="37">
        <v>8.4852341452848279</v>
      </c>
      <c r="D42" s="38">
        <f t="shared" si="0"/>
        <v>-1.6277293226281131</v>
      </c>
      <c r="E42" s="39">
        <v>9.2153890407380015</v>
      </c>
      <c r="F42" s="38">
        <f t="shared" ref="F42:F105" si="2">+E42/E30*100-100</f>
        <v>-1.351299434322911</v>
      </c>
    </row>
    <row r="43" spans="1:6" x14ac:dyDescent="0.25">
      <c r="B43" s="1" t="s">
        <v>59</v>
      </c>
      <c r="C43" s="37">
        <v>9.5032588149774604</v>
      </c>
      <c r="D43" s="38">
        <f t="shared" si="0"/>
        <v>-2.9624002396788569</v>
      </c>
      <c r="E43" s="39">
        <v>10.285513060336418</v>
      </c>
      <c r="F43" s="38">
        <f t="shared" si="2"/>
        <v>-1.9692889739986441</v>
      </c>
    </row>
    <row r="44" spans="1:6" x14ac:dyDescent="0.25">
      <c r="B44" s="1" t="s">
        <v>60</v>
      </c>
      <c r="C44" s="37">
        <v>10.371071517585175</v>
      </c>
      <c r="D44" s="38">
        <f t="shared" si="0"/>
        <v>-4.8043678773457543</v>
      </c>
      <c r="E44" s="39">
        <v>11.13116507353895</v>
      </c>
      <c r="F44" s="38">
        <f t="shared" si="2"/>
        <v>-2.2058741229214434</v>
      </c>
    </row>
    <row r="45" spans="1:6" x14ac:dyDescent="0.25">
      <c r="A45" s="1">
        <v>2013</v>
      </c>
      <c r="B45" s="1" t="s">
        <v>49</v>
      </c>
      <c r="C45" s="37">
        <v>10.346716961576892</v>
      </c>
      <c r="D45" s="38">
        <f t="shared" si="0"/>
        <v>-3.1161799640073866</v>
      </c>
      <c r="E45" s="39">
        <v>11.359888730818451</v>
      </c>
      <c r="F45" s="38">
        <f t="shared" si="2"/>
        <v>-1.8023991603298697</v>
      </c>
    </row>
    <row r="46" spans="1:6" x14ac:dyDescent="0.25">
      <c r="B46" s="1" t="s">
        <v>50</v>
      </c>
      <c r="C46" s="37">
        <v>9.175616002460016</v>
      </c>
      <c r="D46" s="38">
        <f t="shared" si="0"/>
        <v>-4.8774175775930644</v>
      </c>
      <c r="E46" s="39">
        <v>10.725361120725662</v>
      </c>
      <c r="F46" s="38">
        <f t="shared" si="2"/>
        <v>-2.7866750698352831</v>
      </c>
    </row>
    <row r="47" spans="1:6" x14ac:dyDescent="0.25">
      <c r="B47" s="1" t="s">
        <v>51</v>
      </c>
      <c r="C47" s="37">
        <v>8.6486291905181449</v>
      </c>
      <c r="D47" s="38">
        <f t="shared" si="0"/>
        <v>-8.7791920616477483</v>
      </c>
      <c r="E47" s="39">
        <v>9.928840791468863</v>
      </c>
      <c r="F47" s="38">
        <f t="shared" si="2"/>
        <v>-6.7420081522857345</v>
      </c>
    </row>
    <row r="48" spans="1:6" x14ac:dyDescent="0.25">
      <c r="B48" s="1" t="s">
        <v>52</v>
      </c>
      <c r="C48" s="37">
        <v>9.0593255795493892</v>
      </c>
      <c r="D48" s="38">
        <f t="shared" si="0"/>
        <v>-6.2268862806967462</v>
      </c>
      <c r="E48" s="39">
        <v>9.608231798834451</v>
      </c>
      <c r="F48" s="38">
        <f t="shared" si="2"/>
        <v>-8.7658195561498644</v>
      </c>
    </row>
    <row r="49" spans="1:6" x14ac:dyDescent="0.25">
      <c r="B49" s="1" t="s">
        <v>53</v>
      </c>
      <c r="C49" s="37">
        <v>9.4011598560974861</v>
      </c>
      <c r="D49" s="38">
        <f t="shared" si="0"/>
        <v>-8.3398527626419963</v>
      </c>
      <c r="E49" s="39">
        <v>9.513631737567998</v>
      </c>
      <c r="F49" s="38">
        <f t="shared" si="2"/>
        <v>-9.6600301518902967</v>
      </c>
    </row>
    <row r="50" spans="1:6" x14ac:dyDescent="0.25">
      <c r="B50" s="1" t="s">
        <v>54</v>
      </c>
      <c r="C50" s="37">
        <v>9.4272195445012681</v>
      </c>
      <c r="D50" s="38">
        <f t="shared" si="0"/>
        <v>-1.5040951774449098</v>
      </c>
      <c r="E50" s="39">
        <v>9.4624765859480213</v>
      </c>
      <c r="F50" s="38">
        <f t="shared" si="2"/>
        <v>-7.32807281412056</v>
      </c>
    </row>
    <row r="51" spans="1:6" x14ac:dyDescent="0.25">
      <c r="B51" s="1" t="s">
        <v>55</v>
      </c>
      <c r="C51" s="37">
        <v>8.8280137875959568</v>
      </c>
      <c r="D51" s="38">
        <f t="shared" si="0"/>
        <v>-5.7640298228535869</v>
      </c>
      <c r="E51" s="39">
        <v>9.3765914765885512</v>
      </c>
      <c r="F51" s="38">
        <f t="shared" si="2"/>
        <v>-7.9314209563505216</v>
      </c>
    </row>
    <row r="52" spans="1:6" x14ac:dyDescent="0.25">
      <c r="B52" s="1" t="s">
        <v>56</v>
      </c>
      <c r="C52" s="37">
        <v>8.2947423430044616</v>
      </c>
      <c r="D52" s="38">
        <f t="shared" si="0"/>
        <v>-3.8928757962266332</v>
      </c>
      <c r="E52" s="39">
        <v>8.6712922890685338</v>
      </c>
      <c r="F52" s="38">
        <f t="shared" si="2"/>
        <v>-8.7988326489928994</v>
      </c>
    </row>
    <row r="53" spans="1:6" x14ac:dyDescent="0.25">
      <c r="B53" s="1" t="s">
        <v>57</v>
      </c>
      <c r="C53" s="37">
        <v>7.7592579589239001</v>
      </c>
      <c r="D53" s="38">
        <f t="shared" si="0"/>
        <v>-7.4591437124947078</v>
      </c>
      <c r="E53" s="39">
        <v>8.4093350332725905</v>
      </c>
      <c r="F53" s="38">
        <f t="shared" si="2"/>
        <v>-9.9800328588375606</v>
      </c>
    </row>
    <row r="54" spans="1:6" x14ac:dyDescent="0.25">
      <c r="B54" s="1" t="s">
        <v>58</v>
      </c>
      <c r="C54" s="37">
        <v>7.9059115398089883</v>
      </c>
      <c r="D54" s="38">
        <f t="shared" si="0"/>
        <v>-6.8274203817671264</v>
      </c>
      <c r="E54" s="39">
        <v>8.2345441195724582</v>
      </c>
      <c r="F54" s="38">
        <f t="shared" si="2"/>
        <v>-10.643554133521349</v>
      </c>
    </row>
    <row r="55" spans="1:6" x14ac:dyDescent="0.25">
      <c r="B55" s="1" t="s">
        <v>59</v>
      </c>
      <c r="C55" s="37">
        <v>8.7549898358129123</v>
      </c>
      <c r="D55" s="38">
        <f t="shared" si="0"/>
        <v>-7.8738145906880987</v>
      </c>
      <c r="E55" s="39">
        <v>9.3348756000020412</v>
      </c>
      <c r="F55" s="38">
        <f t="shared" si="2"/>
        <v>-9.2424894583069488</v>
      </c>
    </row>
    <row r="56" spans="1:6" x14ac:dyDescent="0.25">
      <c r="B56" s="1" t="s">
        <v>60</v>
      </c>
      <c r="C56" s="37">
        <v>9.7023556010698488</v>
      </c>
      <c r="D56" s="38">
        <f t="shared" si="0"/>
        <v>-6.4478961058310347</v>
      </c>
      <c r="E56" s="39">
        <v>10.065634429405197</v>
      </c>
      <c r="F56" s="38">
        <f t="shared" si="2"/>
        <v>-9.5724988093720498</v>
      </c>
    </row>
    <row r="57" spans="1:6" x14ac:dyDescent="0.25">
      <c r="A57" s="1">
        <v>2014</v>
      </c>
      <c r="B57" s="1" t="s">
        <v>49</v>
      </c>
      <c r="C57" s="37">
        <v>9.9337030432296753</v>
      </c>
      <c r="D57" s="38">
        <f t="shared" si="0"/>
        <v>-3.9917388276973895</v>
      </c>
      <c r="E57" s="39">
        <v>10.507000380504632</v>
      </c>
      <c r="F57" s="38">
        <f t="shared" si="2"/>
        <v>-7.5078935236399218</v>
      </c>
    </row>
    <row r="58" spans="1:6" x14ac:dyDescent="0.25">
      <c r="B58" s="1" t="s">
        <v>50</v>
      </c>
      <c r="C58" s="37">
        <v>8.899066241817156</v>
      </c>
      <c r="D58" s="38">
        <f t="shared" si="0"/>
        <v>-3.0139639733039729</v>
      </c>
      <c r="E58" s="39">
        <v>9.7885932417566064</v>
      </c>
      <c r="F58" s="38">
        <f t="shared" si="2"/>
        <v>-8.7341383513777231</v>
      </c>
    </row>
    <row r="59" spans="1:6" x14ac:dyDescent="0.25">
      <c r="B59" s="1" t="s">
        <v>51</v>
      </c>
      <c r="C59" s="37">
        <v>8.4300942662462415</v>
      </c>
      <c r="D59" s="38">
        <f t="shared" si="0"/>
        <v>-2.5268157468410379</v>
      </c>
      <c r="E59" s="39">
        <v>9.1622958825970482</v>
      </c>
      <c r="F59" s="38">
        <f t="shared" si="2"/>
        <v>-7.7203867497850496</v>
      </c>
    </row>
    <row r="60" spans="1:6" x14ac:dyDescent="0.25">
      <c r="B60" s="1" t="s">
        <v>52</v>
      </c>
      <c r="C60" s="37">
        <v>8.6655499288915241</v>
      </c>
      <c r="D60" s="38">
        <f t="shared" si="0"/>
        <v>-4.3466331704291434</v>
      </c>
      <c r="E60" s="39">
        <v>8.9863861347574083</v>
      </c>
      <c r="F60" s="38">
        <f t="shared" si="2"/>
        <v>-6.4720093883713048</v>
      </c>
    </row>
    <row r="61" spans="1:6" x14ac:dyDescent="0.25">
      <c r="B61" s="1" t="s">
        <v>53</v>
      </c>
      <c r="C61" s="37">
        <v>9.3427070604385936</v>
      </c>
      <c r="D61" s="38">
        <f t="shared" si="0"/>
        <v>-0.62176153318976901</v>
      </c>
      <c r="E61" s="39">
        <v>9.0941437134701548</v>
      </c>
      <c r="F61" s="38">
        <f t="shared" si="2"/>
        <v>-4.4093363677442312</v>
      </c>
    </row>
    <row r="62" spans="1:6" x14ac:dyDescent="0.25">
      <c r="B62" s="1" t="s">
        <v>54</v>
      </c>
      <c r="C62" s="37">
        <v>9.2767036153973095</v>
      </c>
      <c r="D62" s="38">
        <f t="shared" si="0"/>
        <v>-1.596609990819104</v>
      </c>
      <c r="E62" s="39">
        <v>9.1271927804251956</v>
      </c>
      <c r="F62" s="38">
        <f t="shared" si="2"/>
        <v>-3.5432986541887885</v>
      </c>
    </row>
    <row r="63" spans="1:6" x14ac:dyDescent="0.25">
      <c r="B63" s="1" t="s">
        <v>55</v>
      </c>
      <c r="C63" s="37">
        <v>8.4737197274635196</v>
      </c>
      <c r="D63" s="38">
        <f t="shared" si="0"/>
        <v>-4.0132930085615328</v>
      </c>
      <c r="E63" s="39">
        <v>8.8444370570690882</v>
      </c>
      <c r="F63" s="38">
        <f t="shared" si="2"/>
        <v>-5.6753503749005745</v>
      </c>
    </row>
    <row r="64" spans="1:6" x14ac:dyDescent="0.25">
      <c r="B64" s="1" t="s">
        <v>56</v>
      </c>
      <c r="C64" s="37">
        <v>7.9820598791414721</v>
      </c>
      <c r="D64" s="38">
        <f t="shared" si="0"/>
        <v>-3.769646493319911</v>
      </c>
      <c r="E64" s="39">
        <v>8.3655465618901825</v>
      </c>
      <c r="F64" s="38">
        <f t="shared" si="2"/>
        <v>-3.5259534217730106</v>
      </c>
    </row>
    <row r="65" spans="1:6" x14ac:dyDescent="0.25">
      <c r="B65" s="1" t="s">
        <v>57</v>
      </c>
      <c r="C65" s="37">
        <v>7.612989363468003</v>
      </c>
      <c r="D65" s="38">
        <f t="shared" si="0"/>
        <v>-1.8850848396871953</v>
      </c>
      <c r="E65" s="39">
        <v>7.9710576222700018</v>
      </c>
      <c r="F65" s="38">
        <f t="shared" si="2"/>
        <v>-5.2117962867276617</v>
      </c>
    </row>
    <row r="66" spans="1:6" x14ac:dyDescent="0.25">
      <c r="B66" s="1" t="s">
        <v>58</v>
      </c>
      <c r="C66" s="37">
        <v>7.6895398355610558</v>
      </c>
      <c r="D66" s="38">
        <f t="shared" si="0"/>
        <v>-2.7368343695527813</v>
      </c>
      <c r="E66" s="39">
        <v>8.0939368673702887</v>
      </c>
      <c r="F66" s="38">
        <f t="shared" si="2"/>
        <v>-1.7075292834725815</v>
      </c>
    </row>
    <row r="67" spans="1:6" x14ac:dyDescent="0.25">
      <c r="B67" s="1" t="s">
        <v>59</v>
      </c>
      <c r="C67" s="37">
        <v>8.6807763572924657</v>
      </c>
      <c r="D67" s="38">
        <f t="shared" si="0"/>
        <v>-0.84767064168219974</v>
      </c>
      <c r="E67" s="39">
        <v>9.061697539866195</v>
      </c>
      <c r="F67" s="38">
        <f t="shared" si="2"/>
        <v>-2.9264242164704086</v>
      </c>
    </row>
    <row r="68" spans="1:6" x14ac:dyDescent="0.25">
      <c r="B68" s="1" t="s">
        <v>60</v>
      </c>
      <c r="C68" s="37">
        <v>8.8712224470121583</v>
      </c>
      <c r="D68" s="38">
        <f t="shared" si="0"/>
        <v>-8.5663027436970367</v>
      </c>
      <c r="E68" s="39">
        <v>9.7846971708625787</v>
      </c>
      <c r="F68" s="38">
        <f t="shared" si="2"/>
        <v>-2.7910536639588628</v>
      </c>
    </row>
    <row r="69" spans="1:6" x14ac:dyDescent="0.25">
      <c r="A69" s="1">
        <v>2015</v>
      </c>
      <c r="B69" s="1" t="s">
        <v>49</v>
      </c>
      <c r="C69" s="37">
        <v>8.9325426697787655</v>
      </c>
      <c r="D69" s="38">
        <f t="shared" si="0"/>
        <v>-10.078420595965483</v>
      </c>
      <c r="E69" s="39">
        <v>9.8328938930718248</v>
      </c>
      <c r="F69" s="38">
        <f t="shared" si="2"/>
        <v>-6.4157843630003839</v>
      </c>
    </row>
    <row r="70" spans="1:6" x14ac:dyDescent="0.25">
      <c r="B70" s="1" t="s">
        <v>50</v>
      </c>
      <c r="C70" s="37">
        <v>8.5514643150507617</v>
      </c>
      <c r="D70" s="38">
        <f t="shared" si="0"/>
        <v>-3.9060494362093294</v>
      </c>
      <c r="E70" s="39">
        <v>9.4071465796430633</v>
      </c>
      <c r="F70" s="38">
        <f t="shared" si="2"/>
        <v>-3.8968486348615556</v>
      </c>
    </row>
    <row r="71" spans="1:6" x14ac:dyDescent="0.25">
      <c r="B71" s="1" t="s">
        <v>51</v>
      </c>
      <c r="C71" s="37">
        <v>8.6902220843550388</v>
      </c>
      <c r="D71" s="38">
        <f t="shared" si="0"/>
        <v>3.0857047370198387</v>
      </c>
      <c r="E71" s="39">
        <v>9.1022559951798758</v>
      </c>
      <c r="F71" s="38">
        <f t="shared" si="2"/>
        <v>-0.65529304212073214</v>
      </c>
    </row>
    <row r="72" spans="1:6" x14ac:dyDescent="0.25">
      <c r="B72" s="1" t="s">
        <v>52</v>
      </c>
      <c r="C72" s="37">
        <v>8.9071265925204042</v>
      </c>
      <c r="D72" s="38">
        <f t="shared" si="0"/>
        <v>2.7877822597668853</v>
      </c>
      <c r="E72" s="39">
        <v>8.8974905860806981</v>
      </c>
      <c r="F72" s="38">
        <f t="shared" si="2"/>
        <v>-0.98922467100408085</v>
      </c>
    </row>
    <row r="73" spans="1:6" x14ac:dyDescent="0.25">
      <c r="B73" s="1" t="s">
        <v>53</v>
      </c>
      <c r="C73" s="37">
        <v>8.4549653335588069</v>
      </c>
      <c r="D73" s="38">
        <f t="shared" si="0"/>
        <v>-9.5019754032415449</v>
      </c>
      <c r="E73" s="39">
        <v>8.672826880482706</v>
      </c>
      <c r="F73" s="38">
        <f t="shared" si="2"/>
        <v>-4.6328367602482246</v>
      </c>
    </row>
    <row r="74" spans="1:6" x14ac:dyDescent="0.25">
      <c r="B74" s="1" t="s">
        <v>54</v>
      </c>
      <c r="C74" s="37">
        <v>8.7410704965221697</v>
      </c>
      <c r="D74" s="38">
        <f t="shared" si="0"/>
        <v>-5.7739595990337023</v>
      </c>
      <c r="E74" s="39">
        <v>8.7271178682561317</v>
      </c>
      <c r="F74" s="38">
        <f t="shared" si="2"/>
        <v>-4.3833292644710298</v>
      </c>
    </row>
    <row r="75" spans="1:6" x14ac:dyDescent="0.25">
      <c r="B75" s="1" t="s">
        <v>55</v>
      </c>
      <c r="C75" s="37">
        <v>8.8116641173642645</v>
      </c>
      <c r="D75" s="38">
        <f t="shared" si="0"/>
        <v>3.988146891446732</v>
      </c>
      <c r="E75" s="39">
        <v>8.9719214434760914</v>
      </c>
      <c r="F75" s="38">
        <f t="shared" si="2"/>
        <v>1.4414075829180035</v>
      </c>
    </row>
    <row r="76" spans="1:6" x14ac:dyDescent="0.25">
      <c r="B76" s="1" t="s">
        <v>56</v>
      </c>
      <c r="C76" s="37">
        <v>8.9560772003303963</v>
      </c>
      <c r="D76" s="38">
        <f t="shared" si="0"/>
        <v>12.202580987073318</v>
      </c>
      <c r="E76" s="39">
        <v>8.746433168661321</v>
      </c>
      <c r="F76" s="38">
        <f t="shared" si="2"/>
        <v>4.5530391105142343</v>
      </c>
    </row>
    <row r="77" spans="1:6" x14ac:dyDescent="0.25">
      <c r="B77" s="1" t="s">
        <v>57</v>
      </c>
      <c r="C77" s="37">
        <v>8.2102031826836281</v>
      </c>
      <c r="D77" s="38">
        <f t="shared" si="0"/>
        <v>7.8446690347610257</v>
      </c>
      <c r="E77" s="39">
        <v>8.1403581107989034</v>
      </c>
      <c r="F77" s="38">
        <f t="shared" si="2"/>
        <v>2.1239400911605486</v>
      </c>
    </row>
    <row r="78" spans="1:6" x14ac:dyDescent="0.25">
      <c r="B78" s="1" t="s">
        <v>58</v>
      </c>
      <c r="C78" s="37">
        <v>8.3127021702084214</v>
      </c>
      <c r="D78" s="38">
        <f t="shared" ref="D78:D123" si="3">+C78/C66*100-100</f>
        <v>8.1040263523375984</v>
      </c>
      <c r="E78" s="39">
        <v>8.0146393342408366</v>
      </c>
      <c r="F78" s="38">
        <f t="shared" si="2"/>
        <v>-0.97971524153011558</v>
      </c>
    </row>
    <row r="79" spans="1:6" x14ac:dyDescent="0.25">
      <c r="B79" s="1" t="s">
        <v>59</v>
      </c>
      <c r="C79" s="37">
        <v>10.378591953089831</v>
      </c>
      <c r="D79" s="38">
        <f t="shared" si="3"/>
        <v>19.55833817065313</v>
      </c>
      <c r="E79" s="39">
        <v>9.2436876893556263</v>
      </c>
      <c r="F79" s="38">
        <f t="shared" si="2"/>
        <v>2.0083450003576075</v>
      </c>
    </row>
    <row r="80" spans="1:6" x14ac:dyDescent="0.25">
      <c r="B80" s="1" t="s">
        <v>60</v>
      </c>
      <c r="C80" s="37">
        <v>10.979384336960821</v>
      </c>
      <c r="D80" s="38">
        <f t="shared" si="3"/>
        <v>23.764051713737544</v>
      </c>
      <c r="E80" s="39">
        <v>10.16165206676507</v>
      </c>
      <c r="F80" s="38">
        <f t="shared" si="2"/>
        <v>3.852494250154308</v>
      </c>
    </row>
    <row r="81" spans="1:6" x14ac:dyDescent="0.25">
      <c r="A81" s="1">
        <v>2016</v>
      </c>
      <c r="B81" s="1" t="s">
        <v>49</v>
      </c>
      <c r="C81" s="37">
        <v>10.60020605337226</v>
      </c>
      <c r="D81" s="38">
        <f t="shared" si="3"/>
        <v>18.669526082821349</v>
      </c>
      <c r="E81" s="39">
        <v>10.685249958317375</v>
      </c>
      <c r="F81" s="38">
        <f t="shared" si="2"/>
        <v>8.6684151635777766</v>
      </c>
    </row>
    <row r="82" spans="1:6" x14ac:dyDescent="0.25">
      <c r="B82" s="1" t="s">
        <v>50</v>
      </c>
      <c r="C82" s="37">
        <v>8.5373860017267926</v>
      </c>
      <c r="D82" s="38">
        <f t="shared" si="3"/>
        <v>-0.16463043994922089</v>
      </c>
      <c r="E82" s="39">
        <v>9.7151027670266199</v>
      </c>
      <c r="F82" s="38">
        <f t="shared" si="2"/>
        <v>3.2736407876323455</v>
      </c>
    </row>
    <row r="83" spans="1:6" x14ac:dyDescent="0.25">
      <c r="B83" s="1" t="s">
        <v>51</v>
      </c>
      <c r="C83" s="37">
        <v>8.0377952640040018</v>
      </c>
      <c r="D83" s="38">
        <f t="shared" si="3"/>
        <v>-7.5075966300746018</v>
      </c>
      <c r="E83" s="39">
        <v>9.329490859666512</v>
      </c>
      <c r="F83" s="38">
        <f t="shared" si="2"/>
        <v>2.4964675197771697</v>
      </c>
    </row>
    <row r="84" spans="1:6" x14ac:dyDescent="0.25">
      <c r="B84" s="1" t="s">
        <v>52</v>
      </c>
      <c r="C84" s="37">
        <v>8.5068685516659777</v>
      </c>
      <c r="D84" s="38">
        <f t="shared" si="3"/>
        <v>-4.4936830828309553</v>
      </c>
      <c r="E84" s="39">
        <v>8.9156771513476141</v>
      </c>
      <c r="F84" s="38">
        <f t="shared" si="2"/>
        <v>0.20440106219798793</v>
      </c>
    </row>
    <row r="85" spans="1:6" x14ac:dyDescent="0.25">
      <c r="B85" s="1" t="s">
        <v>53</v>
      </c>
      <c r="C85" s="37">
        <v>8.9732886598320647</v>
      </c>
      <c r="D85" s="38">
        <f t="shared" si="3"/>
        <v>6.1304015548823969</v>
      </c>
      <c r="E85" s="39">
        <v>9.1901698324345116</v>
      </c>
      <c r="F85" s="38">
        <f t="shared" si="2"/>
        <v>5.9651017953100478</v>
      </c>
    </row>
    <row r="86" spans="1:6" x14ac:dyDescent="0.25">
      <c r="B86" s="1" t="s">
        <v>54</v>
      </c>
      <c r="C86" s="37">
        <v>9.6375874220983704</v>
      </c>
      <c r="D86" s="38">
        <f t="shared" si="3"/>
        <v>10.256374501646008</v>
      </c>
      <c r="E86" s="39">
        <v>9.2358108253739868</v>
      </c>
      <c r="F86" s="38">
        <f t="shared" si="2"/>
        <v>5.8288768960960766</v>
      </c>
    </row>
    <row r="87" spans="1:6" x14ac:dyDescent="0.25">
      <c r="B87" s="1" t="s">
        <v>55</v>
      </c>
      <c r="C87" s="37">
        <v>9.2748277178041167</v>
      </c>
      <c r="D87" s="38">
        <f t="shared" si="3"/>
        <v>5.2562557341143048</v>
      </c>
      <c r="E87" s="39">
        <v>9.1107489775051143</v>
      </c>
      <c r="F87" s="38">
        <f t="shared" si="2"/>
        <v>1.5473556573544442</v>
      </c>
    </row>
    <row r="88" spans="1:6" x14ac:dyDescent="0.25">
      <c r="B88" s="1" t="s">
        <v>56</v>
      </c>
      <c r="C88" s="37">
        <v>8.8967766225758265</v>
      </c>
      <c r="D88" s="38">
        <f t="shared" si="3"/>
        <v>-0.66212669261473422</v>
      </c>
      <c r="E88" s="39">
        <v>8.594213913196274</v>
      </c>
      <c r="F88" s="38">
        <f t="shared" si="2"/>
        <v>-1.7403580697381074</v>
      </c>
    </row>
    <row r="89" spans="1:6" x14ac:dyDescent="0.25">
      <c r="B89" s="1" t="s">
        <v>57</v>
      </c>
      <c r="C89" s="37">
        <v>8.323485737607017</v>
      </c>
      <c r="D89" s="38">
        <f t="shared" si="3"/>
        <v>1.3797777278194019</v>
      </c>
      <c r="E89" s="39">
        <v>8.1022937421602279</v>
      </c>
      <c r="F89" s="38">
        <f t="shared" si="2"/>
        <v>-0.4676006647444666</v>
      </c>
    </row>
    <row r="90" spans="1:6" x14ac:dyDescent="0.25">
      <c r="B90" s="1" t="s">
        <v>58</v>
      </c>
      <c r="C90" s="37">
        <v>8.7574054828462877</v>
      </c>
      <c r="D90" s="38">
        <f t="shared" si="3"/>
        <v>5.3496841764838052</v>
      </c>
      <c r="E90" s="39">
        <v>8.1811526703665862</v>
      </c>
      <c r="F90" s="38">
        <f t="shared" si="2"/>
        <v>2.0776148393148048</v>
      </c>
    </row>
    <row r="91" spans="1:6" x14ac:dyDescent="0.25">
      <c r="B91" s="1" t="s">
        <v>59</v>
      </c>
      <c r="C91" s="37">
        <v>10.62318192271472</v>
      </c>
      <c r="D91" s="38">
        <f t="shared" si="3"/>
        <v>2.3566777721911478</v>
      </c>
      <c r="E91" s="39">
        <v>9.3143577753864122</v>
      </c>
      <c r="F91" s="38">
        <f t="shared" si="2"/>
        <v>0.76452264946343007</v>
      </c>
    </row>
    <row r="92" spans="1:6" x14ac:dyDescent="0.25">
      <c r="B92" s="1" t="s">
        <v>60</v>
      </c>
      <c r="C92" s="37">
        <v>11.525262067719833</v>
      </c>
      <c r="D92" s="38">
        <f t="shared" si="3"/>
        <v>4.9718428101781456</v>
      </c>
      <c r="E92" s="39">
        <v>10.3209919292668</v>
      </c>
      <c r="F92" s="38">
        <f t="shared" si="2"/>
        <v>1.5680507603962326</v>
      </c>
    </row>
    <row r="93" spans="1:6" x14ac:dyDescent="0.25">
      <c r="A93" s="1">
        <v>2017</v>
      </c>
      <c r="B93" s="1" t="s">
        <v>49</v>
      </c>
      <c r="C93" s="37">
        <v>11.745824433753357</v>
      </c>
      <c r="D93" s="38">
        <f t="shared" si="3"/>
        <v>10.80751048246502</v>
      </c>
      <c r="E93" s="39">
        <v>10.647837415862693</v>
      </c>
      <c r="F93" s="38">
        <f t="shared" si="2"/>
        <v>-0.35013259025878085</v>
      </c>
    </row>
    <row r="94" spans="1:6" x14ac:dyDescent="0.25">
      <c r="B94" s="1" t="s">
        <v>50</v>
      </c>
      <c r="C94" s="37">
        <v>10.702526854294236</v>
      </c>
      <c r="D94" s="38">
        <f t="shared" si="3"/>
        <v>25.360700009692863</v>
      </c>
      <c r="E94" s="39">
        <v>9.7004463484344239</v>
      </c>
      <c r="F94" s="38">
        <f t="shared" si="2"/>
        <v>-0.15086220849809706</v>
      </c>
    </row>
    <row r="95" spans="1:6" x14ac:dyDescent="0.25">
      <c r="B95" s="1" t="s">
        <v>51</v>
      </c>
      <c r="C95" s="37">
        <v>10.520779606105517</v>
      </c>
      <c r="D95" s="38">
        <f t="shared" si="3"/>
        <v>30.891360883763355</v>
      </c>
      <c r="E95" s="39">
        <v>9.3398803906399142</v>
      </c>
      <c r="F95" s="38">
        <f t="shared" si="2"/>
        <v>0.11136225041300918</v>
      </c>
    </row>
    <row r="96" spans="1:6" x14ac:dyDescent="0.25">
      <c r="B96" s="1" t="s">
        <v>52</v>
      </c>
      <c r="C96" s="37">
        <v>10.649406246240968</v>
      </c>
      <c r="D96" s="38">
        <f t="shared" si="3"/>
        <v>25.185973916987308</v>
      </c>
      <c r="E96" s="39">
        <v>9.0113653985465785</v>
      </c>
      <c r="F96" s="38">
        <f t="shared" si="2"/>
        <v>1.0732583243494958</v>
      </c>
    </row>
    <row r="97" spans="1:6" x14ac:dyDescent="0.25">
      <c r="B97" s="1" t="s">
        <v>53</v>
      </c>
      <c r="C97" s="37">
        <v>10.846384662017474</v>
      </c>
      <c r="D97" s="38">
        <f t="shared" si="3"/>
        <v>20.874130691572603</v>
      </c>
      <c r="E97" s="39">
        <v>9.265531977082949</v>
      </c>
      <c r="F97" s="38">
        <f t="shared" si="2"/>
        <v>0.82002994528420459</v>
      </c>
    </row>
    <row r="98" spans="1:6" x14ac:dyDescent="0.25">
      <c r="B98" s="1" t="s">
        <v>54</v>
      </c>
      <c r="C98" s="37">
        <v>10.421870670373355</v>
      </c>
      <c r="D98" s="38">
        <f t="shared" si="3"/>
        <v>8.137754958016501</v>
      </c>
      <c r="E98" s="39">
        <v>9.1602194693452699</v>
      </c>
      <c r="F98" s="38">
        <f t="shared" si="2"/>
        <v>-0.81845933679196037</v>
      </c>
    </row>
    <row r="99" spans="1:6" x14ac:dyDescent="0.25">
      <c r="B99" s="1" t="s">
        <v>55</v>
      </c>
      <c r="C99" s="37">
        <v>10.145436702748546</v>
      </c>
      <c r="D99" s="38">
        <f t="shared" si="3"/>
        <v>9.3867941425283163</v>
      </c>
      <c r="E99" s="39">
        <v>9.3321036429239985</v>
      </c>
      <c r="F99" s="38">
        <f t="shared" si="2"/>
        <v>2.4295989930731281</v>
      </c>
    </row>
    <row r="100" spans="1:6" x14ac:dyDescent="0.25">
      <c r="B100" s="1" t="s">
        <v>56</v>
      </c>
      <c r="C100" s="37">
        <v>9.2837862690635049</v>
      </c>
      <c r="D100" s="38">
        <f t="shared" si="3"/>
        <v>4.3499984646757355</v>
      </c>
      <c r="E100" s="39">
        <v>8.9573394095392231</v>
      </c>
      <c r="F100" s="38">
        <f t="shared" si="2"/>
        <v>4.2252322319482403</v>
      </c>
    </row>
    <row r="101" spans="1:6" x14ac:dyDescent="0.25">
      <c r="B101" s="1" t="s">
        <v>57</v>
      </c>
      <c r="C101" s="37">
        <v>9.454416100465906</v>
      </c>
      <c r="D101" s="38">
        <f t="shared" si="3"/>
        <v>13.587220528884188</v>
      </c>
      <c r="E101" s="39">
        <v>8.7143841134604028</v>
      </c>
      <c r="F101" s="38">
        <f t="shared" si="2"/>
        <v>7.5545319730284177</v>
      </c>
    </row>
    <row r="102" spans="1:6" x14ac:dyDescent="0.25">
      <c r="B102" s="1" t="s">
        <v>58</v>
      </c>
      <c r="C102" s="37">
        <v>9.5083183474050621</v>
      </c>
      <c r="D102" s="38">
        <f t="shared" si="3"/>
        <v>8.5746042709754278</v>
      </c>
      <c r="E102" s="39">
        <v>8.5177305019391305</v>
      </c>
      <c r="F102" s="38">
        <f t="shared" si="2"/>
        <v>4.1140636916810109</v>
      </c>
    </row>
    <row r="103" spans="1:6" x14ac:dyDescent="0.25">
      <c r="B103" s="1" t="s">
        <v>59</v>
      </c>
      <c r="C103" s="37">
        <v>10.919743946587115</v>
      </c>
      <c r="D103" s="38">
        <f t="shared" si="3"/>
        <v>2.7916496773747355</v>
      </c>
      <c r="E103" s="39">
        <v>9.5745712425731426</v>
      </c>
      <c r="F103" s="38">
        <f t="shared" si="2"/>
        <v>2.7936812549154553</v>
      </c>
    </row>
    <row r="104" spans="1:6" x14ac:dyDescent="0.25">
      <c r="B104" s="1" t="s">
        <v>60</v>
      </c>
      <c r="C104" s="37">
        <v>11.693837216688101</v>
      </c>
      <c r="D104" s="38">
        <f t="shared" si="3"/>
        <v>1.4626578378674537</v>
      </c>
      <c r="E104" s="39">
        <v>10.390097502000277</v>
      </c>
      <c r="F104" s="38">
        <f t="shared" si="2"/>
        <v>0.66956328623335537</v>
      </c>
    </row>
    <row r="105" spans="1:6" x14ac:dyDescent="0.25">
      <c r="B105" s="1" t="s">
        <v>49</v>
      </c>
      <c r="C105" s="37">
        <v>11.652986858947951</v>
      </c>
      <c r="D105" s="38">
        <f t="shared" si="3"/>
        <v>-0.79038789766534023</v>
      </c>
      <c r="E105" s="39">
        <v>10.669031116351904</v>
      </c>
      <c r="F105" s="38">
        <f t="shared" si="2"/>
        <v>0.19904229996636502</v>
      </c>
    </row>
    <row r="106" spans="1:6" x14ac:dyDescent="0.25">
      <c r="B106" s="1" t="s">
        <v>50</v>
      </c>
      <c r="C106" s="37">
        <v>10.541678575574617</v>
      </c>
      <c r="D106" s="38">
        <f t="shared" si="3"/>
        <v>-1.5029000245402813</v>
      </c>
      <c r="E106" s="39">
        <v>9.8980746946057518</v>
      </c>
      <c r="F106" s="38">
        <f t="shared" ref="F106:F123" si="4">+E106/E94*100-100</f>
        <v>2.0373118831096235</v>
      </c>
    </row>
    <row r="107" spans="1:6" x14ac:dyDescent="0.25">
      <c r="B107" s="1" t="s">
        <v>51</v>
      </c>
      <c r="C107" s="37">
        <v>10.042716043564488</v>
      </c>
      <c r="D107" s="38">
        <f t="shared" si="3"/>
        <v>-4.5439937004629911</v>
      </c>
      <c r="E107" s="39">
        <v>9.5433931884553242</v>
      </c>
      <c r="F107" s="38">
        <f t="shared" si="4"/>
        <v>2.1789657822531012</v>
      </c>
    </row>
    <row r="108" spans="1:6" x14ac:dyDescent="0.25">
      <c r="A108" s="1">
        <v>2018</v>
      </c>
      <c r="B108" s="1" t="s">
        <v>52</v>
      </c>
      <c r="C108" s="37">
        <v>10.595684327466063</v>
      </c>
      <c r="D108" s="38">
        <f t="shared" si="3"/>
        <v>-0.50445928658105288</v>
      </c>
      <c r="E108" s="39">
        <v>9.4248042906547678</v>
      </c>
      <c r="F108" s="38">
        <f t="shared" si="4"/>
        <v>4.5879716760222777</v>
      </c>
    </row>
    <row r="109" spans="1:6" x14ac:dyDescent="0.25">
      <c r="B109" s="1" t="s">
        <v>53</v>
      </c>
      <c r="C109" s="37">
        <v>10.616935176264915</v>
      </c>
      <c r="D109" s="38">
        <f t="shared" si="3"/>
        <v>-2.115446694012789</v>
      </c>
      <c r="E109" s="39">
        <v>9.510321003957694</v>
      </c>
      <c r="F109" s="38">
        <f t="shared" si="4"/>
        <v>2.6419317043014701</v>
      </c>
    </row>
    <row r="110" spans="1:6" x14ac:dyDescent="0.25">
      <c r="B110" s="1" t="s">
        <v>54</v>
      </c>
      <c r="C110" s="37">
        <v>10.342778483310575</v>
      </c>
      <c r="D110" s="38">
        <f t="shared" si="3"/>
        <v>-0.75890585830832435</v>
      </c>
      <c r="E110" s="39">
        <v>9.3186751046308949</v>
      </c>
      <c r="F110" s="38">
        <f t="shared" si="4"/>
        <v>1.729823568265985</v>
      </c>
    </row>
    <row r="111" spans="1:6" x14ac:dyDescent="0.25">
      <c r="B111" s="1" t="s">
        <v>55</v>
      </c>
      <c r="C111" s="37">
        <v>9.6307140254361236</v>
      </c>
      <c r="D111" s="38">
        <f t="shared" si="3"/>
        <v>-5.0734403298083492</v>
      </c>
      <c r="E111" s="39">
        <v>9.4523161210751994</v>
      </c>
      <c r="F111" s="38">
        <f t="shared" si="4"/>
        <v>1.2881605557644207</v>
      </c>
    </row>
    <row r="112" spans="1:6" x14ac:dyDescent="0.25">
      <c r="B112" s="1" t="s">
        <v>56</v>
      </c>
      <c r="C112" s="37">
        <v>9.6150632987213012</v>
      </c>
      <c r="D112" s="38">
        <f t="shared" si="3"/>
        <v>3.5683396844422788</v>
      </c>
      <c r="E112" s="39">
        <v>9.2326630652388193</v>
      </c>
      <c r="F112" s="38">
        <f t="shared" si="4"/>
        <v>3.0737213709506932</v>
      </c>
    </row>
    <row r="113" spans="1:6" x14ac:dyDescent="0.25">
      <c r="B113" s="1" t="s">
        <v>57</v>
      </c>
      <c r="C113" s="37">
        <v>9.6866427542778446</v>
      </c>
      <c r="D113" s="38">
        <f t="shared" si="3"/>
        <v>2.4562770597805041</v>
      </c>
      <c r="E113" s="39">
        <v>9.1025268954978582</v>
      </c>
      <c r="F113" s="38">
        <f t="shared" si="4"/>
        <v>4.4540472049874751</v>
      </c>
    </row>
    <row r="114" spans="1:6" x14ac:dyDescent="0.25">
      <c r="B114" s="1" t="s">
        <v>58</v>
      </c>
      <c r="C114" s="37">
        <v>10.120398577331402</v>
      </c>
      <c r="D114" s="38">
        <f t="shared" si="3"/>
        <v>6.43731317739676</v>
      </c>
      <c r="E114" s="39">
        <v>9.1847628749450738</v>
      </c>
      <c r="F114" s="38">
        <f t="shared" si="4"/>
        <v>7.8311044573914188</v>
      </c>
    </row>
    <row r="115" spans="1:6" x14ac:dyDescent="0.25">
      <c r="B115" s="1" t="s">
        <v>59</v>
      </c>
      <c r="C115" s="37">
        <v>11.581218631603939</v>
      </c>
      <c r="D115" s="38">
        <f t="shared" si="3"/>
        <v>6.0576025248610534</v>
      </c>
      <c r="E115" s="39">
        <v>10.423989947111099</v>
      </c>
      <c r="F115" s="38">
        <f t="shared" si="4"/>
        <v>8.8716108848930304</v>
      </c>
    </row>
    <row r="116" spans="1:6" x14ac:dyDescent="0.25">
      <c r="B116" s="1" t="s">
        <v>60</v>
      </c>
      <c r="C116" s="37">
        <v>12.903649074588728</v>
      </c>
      <c r="D116" s="38">
        <f t="shared" si="3"/>
        <v>10.34572172916964</v>
      </c>
      <c r="E116" s="39">
        <v>11.415602325709868</v>
      </c>
      <c r="F116" s="38">
        <f t="shared" si="4"/>
        <v>9.8700211765304573</v>
      </c>
    </row>
    <row r="117" spans="1:6" x14ac:dyDescent="0.25">
      <c r="A117" s="1">
        <v>2019</v>
      </c>
      <c r="B117" s="1" t="s">
        <v>49</v>
      </c>
      <c r="C117" s="37">
        <v>13.418557751796564</v>
      </c>
      <c r="D117" s="38">
        <f t="shared" si="3"/>
        <v>15.15123044606274</v>
      </c>
      <c r="E117" s="39">
        <v>11.79380873177425</v>
      </c>
      <c r="F117" s="38">
        <f t="shared" si="4"/>
        <v>10.542453228938982</v>
      </c>
    </row>
    <row r="118" spans="1:6" x14ac:dyDescent="0.25">
      <c r="B118" s="1" t="s">
        <v>50</v>
      </c>
      <c r="C118" s="37">
        <v>11.915277775501467</v>
      </c>
      <c r="D118" s="38">
        <f t="shared" si="3"/>
        <v>13.03017531865865</v>
      </c>
      <c r="E118" s="39">
        <v>10.97868800805789</v>
      </c>
      <c r="F118" s="38">
        <f t="shared" si="4"/>
        <v>10.917409160804283</v>
      </c>
    </row>
    <row r="119" spans="1:6" x14ac:dyDescent="0.25">
      <c r="B119" s="1" t="s">
        <v>51</v>
      </c>
      <c r="C119" s="37">
        <v>10.985555708059035</v>
      </c>
      <c r="D119" s="38">
        <f t="shared" si="3"/>
        <v>9.3882935692355147</v>
      </c>
      <c r="E119" s="39">
        <v>10.564021245484296</v>
      </c>
      <c r="F119" s="38">
        <f t="shared" si="4"/>
        <v>10.694603448421574</v>
      </c>
    </row>
    <row r="120" spans="1:6" x14ac:dyDescent="0.25">
      <c r="B120" s="1" t="s">
        <v>52</v>
      </c>
      <c r="C120" s="37">
        <v>10.327193377809408</v>
      </c>
      <c r="D120" s="38">
        <f t="shared" si="3"/>
        <v>-2.5339651631624633</v>
      </c>
      <c r="E120" s="39">
        <v>10.100121963814257</v>
      </c>
      <c r="F120" s="38">
        <f t="shared" si="4"/>
        <v>7.165323038369138</v>
      </c>
    </row>
    <row r="121" spans="1:6" x14ac:dyDescent="0.25">
      <c r="B121" s="1" t="s">
        <v>53</v>
      </c>
      <c r="C121" s="37">
        <v>10.311965475323209</v>
      </c>
      <c r="D121" s="38">
        <f t="shared" si="3"/>
        <v>-2.872483403906358</v>
      </c>
      <c r="E121" s="39">
        <v>10.228287993175652</v>
      </c>
      <c r="F121" s="38">
        <f t="shared" si="4"/>
        <v>7.5493454839134984</v>
      </c>
    </row>
    <row r="122" spans="1:6" x14ac:dyDescent="0.25">
      <c r="B122" s="1" t="s">
        <v>54</v>
      </c>
      <c r="C122" s="37">
        <v>10.360039752090501</v>
      </c>
      <c r="D122" s="38">
        <f t="shared" si="3"/>
        <v>0.1668919894956673</v>
      </c>
      <c r="E122" s="39">
        <v>10.3143737897382</v>
      </c>
      <c r="F122" s="38">
        <f t="shared" si="4"/>
        <v>10.684981222411068</v>
      </c>
    </row>
    <row r="123" spans="1:6" x14ac:dyDescent="0.25">
      <c r="B123" s="1" t="s">
        <v>55</v>
      </c>
      <c r="C123" s="37">
        <v>9.992474241296275</v>
      </c>
      <c r="D123" s="38">
        <f t="shared" si="3"/>
        <v>3.7563177029729076</v>
      </c>
      <c r="E123" s="39">
        <v>10.578864828210385</v>
      </c>
      <c r="F123" s="38">
        <f t="shared" si="4"/>
        <v>11.918229275292603</v>
      </c>
    </row>
    <row r="124" spans="1:6" x14ac:dyDescent="0.25">
      <c r="B124" s="1" t="s">
        <v>56</v>
      </c>
      <c r="C124" s="37">
        <v>10.065977225062445</v>
      </c>
      <c r="D124" s="38">
        <f t="shared" ref="D124:D129" si="5">+C124/C112*100-100</f>
        <v>4.6896615480535644</v>
      </c>
      <c r="E124" s="39">
        <v>10.284207272261852</v>
      </c>
      <c r="F124" s="38">
        <f t="shared" ref="F124:F129" si="6">+E124/E112*100-100</f>
        <v>11.389392200199751</v>
      </c>
    </row>
    <row r="125" spans="1:6" x14ac:dyDescent="0.25">
      <c r="B125" s="1" t="s">
        <v>57</v>
      </c>
      <c r="C125" s="37">
        <v>9.6687783039823056</v>
      </c>
      <c r="D125" s="38">
        <f t="shared" si="5"/>
        <v>-0.1844235484750385</v>
      </c>
      <c r="E125" s="39">
        <v>9.7695135051717443</v>
      </c>
      <c r="F125" s="38">
        <f t="shared" si="6"/>
        <v>7.3274884801909081</v>
      </c>
    </row>
    <row r="126" spans="1:6" x14ac:dyDescent="0.25">
      <c r="B126" s="1" t="s">
        <v>58</v>
      </c>
      <c r="C126" s="37">
        <v>9.8535217596808984</v>
      </c>
      <c r="D126" s="38">
        <f t="shared" si="5"/>
        <v>-2.6370188447743459</v>
      </c>
      <c r="E126" s="39">
        <v>9.5418327896313428</v>
      </c>
      <c r="F126" s="38">
        <f t="shared" si="6"/>
        <v>3.8876334593276596</v>
      </c>
    </row>
    <row r="127" spans="1:6" x14ac:dyDescent="0.25">
      <c r="B127" s="1" t="s">
        <v>59</v>
      </c>
      <c r="C127" s="37">
        <v>10.566526792513979</v>
      </c>
      <c r="D127" s="38">
        <f t="shared" si="5"/>
        <v>-8.7615290874569212</v>
      </c>
      <c r="E127" s="39">
        <v>10.576682083863892</v>
      </c>
      <c r="F127" s="38">
        <f t="shared" si="6"/>
        <v>1.4648146969396265</v>
      </c>
    </row>
    <row r="128" spans="1:6" x14ac:dyDescent="0.25">
      <c r="B128" s="1" t="s">
        <v>60</v>
      </c>
      <c r="C128" s="37">
        <v>10.826013062310279</v>
      </c>
      <c r="D128" s="38">
        <f t="shared" si="5"/>
        <v>-16.101150924585795</v>
      </c>
      <c r="E128" s="39">
        <v>11.549886310398657</v>
      </c>
      <c r="F128" s="38">
        <f t="shared" si="6"/>
        <v>1.1763197495620545</v>
      </c>
    </row>
    <row r="129" spans="1:6" x14ac:dyDescent="0.25">
      <c r="A129" s="1">
        <v>2020</v>
      </c>
      <c r="B129" s="1" t="s">
        <v>49</v>
      </c>
      <c r="C129" s="37">
        <v>11.792871240909687</v>
      </c>
      <c r="D129" s="38">
        <f t="shared" si="5"/>
        <v>-12.115210449269185</v>
      </c>
      <c r="E129" s="39">
        <v>12.590009709168401</v>
      </c>
      <c r="F129" s="38">
        <f t="shared" si="6"/>
        <v>6.7510080543282669</v>
      </c>
    </row>
    <row r="130" spans="1:6" x14ac:dyDescent="0.25">
      <c r="B130" s="1" t="s">
        <v>50</v>
      </c>
      <c r="C130" s="37">
        <v>14.502792418317329</v>
      </c>
      <c r="D130" s="38">
        <f>+C130/C118*100-100</f>
        <v>21.715940589618057</v>
      </c>
      <c r="E130" s="39">
        <v>14.599226287597524</v>
      </c>
      <c r="F130" s="38">
        <f>+E130/E118*100-100</f>
        <v>32.977877473905011</v>
      </c>
    </row>
    <row r="131" spans="1:6" x14ac:dyDescent="0.25">
      <c r="B131" s="1" t="s">
        <v>51</v>
      </c>
      <c r="C131" s="37">
        <v>19.172950166650715</v>
      </c>
      <c r="D131" s="38">
        <f>+C131/C119*100-100</f>
        <v>74.52872368200164</v>
      </c>
      <c r="E131" s="39">
        <v>17.779082054336094</v>
      </c>
      <c r="F131" s="38">
        <f>+E131/E119*100-100</f>
        <v>68.298431451337279</v>
      </c>
    </row>
    <row r="132" spans="1:6" x14ac:dyDescent="0.25">
      <c r="B132" s="1" t="s">
        <v>52</v>
      </c>
      <c r="C132" s="37">
        <v>23.633063150586668</v>
      </c>
      <c r="D132" s="38">
        <f>+C132/C120*100-100</f>
        <v>128.84303881990138</v>
      </c>
      <c r="E132" s="39">
        <v>20.337721385373506</v>
      </c>
      <c r="F132" s="38">
        <f>+E132/E120*100-100</f>
        <v>101.36114651127514</v>
      </c>
    </row>
    <row r="133" spans="1:6" x14ac:dyDescent="0.25">
      <c r="B133" s="1" t="s">
        <v>53</v>
      </c>
      <c r="C133" s="37">
        <v>25.071575297677747</v>
      </c>
      <c r="D133" s="38">
        <f>+C133/C121*100-100</f>
        <v>143.13090804730342</v>
      </c>
      <c r="E133" s="39">
        <v>20.460570722835818</v>
      </c>
      <c r="F133" s="38">
        <f>+E133/E121*100-100</f>
        <v>100.03905576854288</v>
      </c>
    </row>
    <row r="134" spans="1:6" x14ac:dyDescent="0.25">
      <c r="B134" s="1" t="s">
        <v>54</v>
      </c>
      <c r="C134" s="37">
        <v>24.07630516726184</v>
      </c>
      <c r="D134" s="38">
        <f>+C134/C122*100-100</f>
        <v>132.39587630350167</v>
      </c>
      <c r="E134" s="39">
        <v>18.900355710543</v>
      </c>
      <c r="F134" s="38">
        <f>+E134/E122*100-100</f>
        <v>83.242881204741849</v>
      </c>
    </row>
  </sheetData>
  <mergeCells count="9">
    <mergeCell ref="A17:F17"/>
    <mergeCell ref="N9:O9"/>
    <mergeCell ref="N10:O10"/>
    <mergeCell ref="A16:F16"/>
    <mergeCell ref="A10:F11"/>
    <mergeCell ref="A12:F12"/>
    <mergeCell ref="A13:F13"/>
    <mergeCell ref="A14:F14"/>
    <mergeCell ref="A15:F15"/>
  </mergeCells>
  <pageMargins left="0.7" right="0.7" top="0.75" bottom="0.75" header="0.3" footer="0.3"/>
  <pageSetup paperSize="9" scale="35" orientation="portrait" r:id="rId1"/>
  <rowBreaks count="1" manualBreakCount="1">
    <brk id="133" max="14" man="1"/>
  </rowBreaks>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zoomScale="90" zoomScaleNormal="90" workbookViewId="0">
      <selection activeCell="A9" sqref="A9"/>
    </sheetView>
  </sheetViews>
  <sheetFormatPr baseColWidth="10" defaultColWidth="11.42578125" defaultRowHeight="15" x14ac:dyDescent="0.25"/>
  <cols>
    <col min="1" max="1" width="7" style="1" customWidth="1"/>
    <col min="2" max="2" width="11.42578125" style="1"/>
    <col min="3" max="3" width="12" style="1" customWidth="1"/>
    <col min="4" max="5" width="11.42578125" style="1"/>
    <col min="6" max="6" width="11.7109375" style="1" bestFit="1" customWidth="1"/>
    <col min="7" max="7" width="11.42578125" style="1" customWidth="1"/>
    <col min="8" max="16384" width="11.42578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89</v>
      </c>
      <c r="N9" s="90" t="s">
        <v>93</v>
      </c>
      <c r="O9" s="90"/>
    </row>
    <row r="10" spans="1:15" ht="21" x14ac:dyDescent="0.35">
      <c r="A10" s="95" t="s">
        <v>64</v>
      </c>
      <c r="B10" s="95"/>
      <c r="C10" s="95"/>
      <c r="D10" s="95"/>
      <c r="E10" s="95"/>
      <c r="F10" s="95"/>
      <c r="N10" s="91">
        <v>44110</v>
      </c>
      <c r="O10" s="91"/>
    </row>
    <row r="11" spans="1:15" x14ac:dyDescent="0.25">
      <c r="A11" s="95"/>
      <c r="B11" s="95"/>
      <c r="C11" s="95"/>
      <c r="D11" s="95"/>
      <c r="E11" s="95"/>
      <c r="F11" s="95"/>
    </row>
    <row r="12" spans="1:15" x14ac:dyDescent="0.25">
      <c r="A12" s="100" t="s">
        <v>216</v>
      </c>
      <c r="B12" s="100"/>
      <c r="C12" s="100"/>
      <c r="D12" s="100"/>
      <c r="E12" s="100"/>
      <c r="F12" s="100"/>
    </row>
    <row r="13" spans="1:15" x14ac:dyDescent="0.25">
      <c r="A13" s="100" t="s">
        <v>35</v>
      </c>
      <c r="B13" s="100"/>
      <c r="C13" s="100"/>
      <c r="D13" s="100"/>
      <c r="E13" s="100"/>
      <c r="F13" s="100"/>
    </row>
    <row r="14" spans="1:15" x14ac:dyDescent="0.25">
      <c r="A14" s="100" t="s">
        <v>44</v>
      </c>
      <c r="B14" s="100"/>
      <c r="C14" s="100"/>
      <c r="D14" s="100"/>
      <c r="E14" s="100"/>
      <c r="F14" s="100"/>
    </row>
    <row r="15" spans="1:15" x14ac:dyDescent="0.25">
      <c r="A15" s="100" t="s">
        <v>201</v>
      </c>
      <c r="B15" s="100"/>
      <c r="C15" s="100"/>
      <c r="D15" s="100"/>
      <c r="E15" s="100"/>
      <c r="F15" s="100"/>
    </row>
    <row r="16" spans="1:15" ht="14.45" customHeight="1" x14ac:dyDescent="0.25">
      <c r="A16" s="107" t="s">
        <v>45</v>
      </c>
      <c r="B16" s="107"/>
      <c r="C16" s="107"/>
      <c r="D16" s="107"/>
      <c r="E16" s="107"/>
      <c r="F16" s="107"/>
    </row>
    <row r="17" spans="1:13" ht="84" customHeight="1" x14ac:dyDescent="0.25">
      <c r="A17" s="99" t="s">
        <v>92</v>
      </c>
      <c r="B17" s="99"/>
      <c r="C17" s="99"/>
      <c r="D17" s="99"/>
      <c r="E17" s="99"/>
      <c r="F17" s="99"/>
      <c r="H17" s="40"/>
      <c r="I17" s="40"/>
      <c r="J17" s="40"/>
      <c r="K17" s="40"/>
      <c r="L17" s="40"/>
      <c r="M17" s="40"/>
    </row>
    <row r="18" spans="1:13" x14ac:dyDescent="0.25">
      <c r="H18" s="40"/>
      <c r="I18" s="40"/>
      <c r="J18" s="40"/>
      <c r="K18" s="40"/>
      <c r="L18" s="40"/>
      <c r="M18" s="40"/>
    </row>
    <row r="19" spans="1:13" x14ac:dyDescent="0.25">
      <c r="H19" s="40"/>
      <c r="I19" s="40"/>
      <c r="J19" s="40"/>
      <c r="K19" s="40"/>
      <c r="L19" s="40"/>
      <c r="M19" s="40"/>
    </row>
    <row r="20" spans="1:13" ht="45" x14ac:dyDescent="0.25">
      <c r="A20" s="23" t="s">
        <v>17</v>
      </c>
      <c r="B20" s="23" t="s">
        <v>24</v>
      </c>
      <c r="C20" s="23" t="s">
        <v>132</v>
      </c>
      <c r="D20" s="23" t="s">
        <v>133</v>
      </c>
      <c r="E20" s="23" t="s">
        <v>134</v>
      </c>
      <c r="F20" s="23" t="s">
        <v>135</v>
      </c>
    </row>
    <row r="21" spans="1:13" x14ac:dyDescent="0.25">
      <c r="A21" s="1">
        <v>2011</v>
      </c>
      <c r="B21" s="1" t="s">
        <v>49</v>
      </c>
      <c r="C21" s="33">
        <v>3687640.0000000009</v>
      </c>
      <c r="D21" s="30"/>
      <c r="E21" s="33">
        <v>19194487.666666668</v>
      </c>
      <c r="F21" s="30"/>
    </row>
    <row r="22" spans="1:13" x14ac:dyDescent="0.25">
      <c r="B22" s="1" t="s">
        <v>50</v>
      </c>
      <c r="C22" s="33">
        <v>3750475.6666666665</v>
      </c>
      <c r="D22" s="30"/>
      <c r="E22" s="33">
        <v>19415049.333333332</v>
      </c>
      <c r="F22" s="30"/>
    </row>
    <row r="23" spans="1:13" x14ac:dyDescent="0.25">
      <c r="B23" s="1" t="s">
        <v>51</v>
      </c>
      <c r="C23" s="33">
        <v>3786737.333333333</v>
      </c>
      <c r="D23" s="30"/>
      <c r="E23" s="33">
        <v>19670921</v>
      </c>
      <c r="F23" s="30"/>
    </row>
    <row r="24" spans="1:13" x14ac:dyDescent="0.25">
      <c r="B24" s="1" t="s">
        <v>52</v>
      </c>
      <c r="C24" s="33">
        <v>3820057.3333333335</v>
      </c>
      <c r="D24" s="30"/>
      <c r="E24" s="33">
        <v>19723507.666666668</v>
      </c>
      <c r="F24" s="30"/>
    </row>
    <row r="25" spans="1:13" x14ac:dyDescent="0.25">
      <c r="B25" s="1" t="s">
        <v>53</v>
      </c>
      <c r="C25" s="33">
        <v>3859128.3333333335</v>
      </c>
      <c r="D25" s="30"/>
      <c r="E25" s="33">
        <v>19778308.999999996</v>
      </c>
      <c r="F25" s="30"/>
    </row>
    <row r="26" spans="1:13" x14ac:dyDescent="0.25">
      <c r="B26" s="1" t="s">
        <v>54</v>
      </c>
      <c r="C26" s="33">
        <v>3890711.6666666665</v>
      </c>
      <c r="D26" s="30"/>
      <c r="E26" s="33">
        <v>19808107.333333332</v>
      </c>
      <c r="F26" s="30"/>
    </row>
    <row r="27" spans="1:13" x14ac:dyDescent="0.25">
      <c r="B27" s="1" t="s">
        <v>55</v>
      </c>
      <c r="C27" s="33">
        <v>3956720.333333333</v>
      </c>
      <c r="D27" s="30"/>
      <c r="E27" s="33">
        <v>20023652</v>
      </c>
      <c r="F27" s="30"/>
    </row>
    <row r="28" spans="1:13" x14ac:dyDescent="0.25">
      <c r="B28" s="1" t="s">
        <v>56</v>
      </c>
      <c r="C28" s="33">
        <v>3989852.0000000005</v>
      </c>
      <c r="D28" s="30"/>
      <c r="E28" s="33">
        <v>20622387.666666664</v>
      </c>
      <c r="F28" s="30"/>
    </row>
    <row r="29" spans="1:13" x14ac:dyDescent="0.25">
      <c r="B29" s="1" t="s">
        <v>57</v>
      </c>
      <c r="C29" s="33">
        <v>4023606</v>
      </c>
      <c r="D29" s="30"/>
      <c r="E29" s="33">
        <v>21009372</v>
      </c>
      <c r="F29" s="30"/>
    </row>
    <row r="30" spans="1:13" x14ac:dyDescent="0.25">
      <c r="B30" s="1" t="s">
        <v>58</v>
      </c>
      <c r="C30" s="33">
        <v>3982954.6666666665</v>
      </c>
      <c r="D30" s="30"/>
      <c r="E30" s="33">
        <v>21136396.666666668</v>
      </c>
      <c r="F30" s="30"/>
    </row>
    <row r="31" spans="1:13" x14ac:dyDescent="0.25">
      <c r="B31" s="1" t="s">
        <v>59</v>
      </c>
      <c r="C31" s="33">
        <v>3906730.666666667</v>
      </c>
      <c r="D31" s="30"/>
      <c r="E31" s="33">
        <v>20581298.000000004</v>
      </c>
      <c r="F31" s="30"/>
    </row>
    <row r="32" spans="1:13" x14ac:dyDescent="0.25">
      <c r="B32" s="1" t="s">
        <v>60</v>
      </c>
      <c r="C32" s="33">
        <v>3838472.333333333</v>
      </c>
      <c r="D32" s="30"/>
      <c r="E32" s="33">
        <v>20280397</v>
      </c>
      <c r="F32" s="30"/>
    </row>
    <row r="33" spans="1:6" x14ac:dyDescent="0.25">
      <c r="A33" s="1">
        <v>2012</v>
      </c>
      <c r="B33" s="1" t="s">
        <v>49</v>
      </c>
      <c r="C33" s="33">
        <v>3878850.6666666665</v>
      </c>
      <c r="D33" s="30">
        <f t="shared" ref="D33:D89" si="0">+C33-C21</f>
        <v>191210.66666666558</v>
      </c>
      <c r="E33" s="33">
        <v>20188314.333333332</v>
      </c>
      <c r="F33" s="30">
        <f>+E33-E21</f>
        <v>993826.66666666418</v>
      </c>
    </row>
    <row r="34" spans="1:6" x14ac:dyDescent="0.25">
      <c r="B34" s="1" t="s">
        <v>50</v>
      </c>
      <c r="C34" s="33">
        <v>3924563.3333333335</v>
      </c>
      <c r="D34" s="30">
        <f t="shared" si="0"/>
        <v>174087.66666666698</v>
      </c>
      <c r="E34" s="33">
        <v>20395126</v>
      </c>
      <c r="F34" s="30">
        <f t="shared" ref="F34:F41" si="1">+E34-E22</f>
        <v>980076.66666666791</v>
      </c>
    </row>
    <row r="35" spans="1:6" x14ac:dyDescent="0.25">
      <c r="B35" s="1" t="s">
        <v>51</v>
      </c>
      <c r="C35" s="33">
        <v>3979903</v>
      </c>
      <c r="D35" s="30">
        <f t="shared" si="0"/>
        <v>193165.66666666698</v>
      </c>
      <c r="E35" s="33">
        <v>20601717.333333336</v>
      </c>
      <c r="F35" s="30">
        <f t="shared" si="1"/>
        <v>930796.33333333582</v>
      </c>
    </row>
    <row r="36" spans="1:6" x14ac:dyDescent="0.25">
      <c r="B36" s="1" t="s">
        <v>52</v>
      </c>
      <c r="C36" s="33">
        <v>3981548</v>
      </c>
      <c r="D36" s="30">
        <f t="shared" si="0"/>
        <v>161490.66666666651</v>
      </c>
      <c r="E36" s="33">
        <v>20777804.666666668</v>
      </c>
      <c r="F36" s="30">
        <f t="shared" si="1"/>
        <v>1054297</v>
      </c>
    </row>
    <row r="37" spans="1:6" x14ac:dyDescent="0.25">
      <c r="B37" s="1" t="s">
        <v>53</v>
      </c>
      <c r="C37" s="33">
        <v>4019596.9999999995</v>
      </c>
      <c r="D37" s="30">
        <f t="shared" si="0"/>
        <v>160468.66666666605</v>
      </c>
      <c r="E37" s="33">
        <v>20771408</v>
      </c>
      <c r="F37" s="30">
        <f t="shared" si="1"/>
        <v>993099.00000000373</v>
      </c>
    </row>
    <row r="38" spans="1:6" x14ac:dyDescent="0.25">
      <c r="B38" s="1" t="s">
        <v>54</v>
      </c>
      <c r="C38" s="33">
        <v>4048813</v>
      </c>
      <c r="D38" s="30">
        <f t="shared" si="0"/>
        <v>158101.33333333349</v>
      </c>
      <c r="E38" s="33">
        <v>20783003</v>
      </c>
      <c r="F38" s="30">
        <f t="shared" si="1"/>
        <v>974895.66666666791</v>
      </c>
    </row>
    <row r="39" spans="1:6" x14ac:dyDescent="0.25">
      <c r="B39" s="1" t="s">
        <v>55</v>
      </c>
      <c r="C39" s="33">
        <v>4044172</v>
      </c>
      <c r="D39" s="30">
        <f t="shared" si="0"/>
        <v>87451.666666666977</v>
      </c>
      <c r="E39" s="33">
        <v>20627382.999999996</v>
      </c>
      <c r="F39" s="30">
        <f t="shared" si="1"/>
        <v>603730.99999999627</v>
      </c>
    </row>
    <row r="40" spans="1:6" x14ac:dyDescent="0.25">
      <c r="B40" s="1" t="s">
        <v>56</v>
      </c>
      <c r="C40" s="33">
        <v>4049728.6666666665</v>
      </c>
      <c r="D40" s="30">
        <f t="shared" si="0"/>
        <v>59876.666666666046</v>
      </c>
      <c r="E40" s="33">
        <v>20978467.666666668</v>
      </c>
      <c r="F40" s="30">
        <f t="shared" si="1"/>
        <v>356080.00000000373</v>
      </c>
    </row>
    <row r="41" spans="1:6" x14ac:dyDescent="0.25">
      <c r="B41" s="1" t="s">
        <v>57</v>
      </c>
      <c r="C41" s="33">
        <v>4077572.666666667</v>
      </c>
      <c r="D41" s="30">
        <f t="shared" si="0"/>
        <v>53966.666666666977</v>
      </c>
      <c r="E41" s="33">
        <v>21030506.999999996</v>
      </c>
      <c r="F41" s="30">
        <f t="shared" si="1"/>
        <v>21134.999999996275</v>
      </c>
    </row>
    <row r="42" spans="1:6" x14ac:dyDescent="0.25">
      <c r="B42" s="1" t="s">
        <v>58</v>
      </c>
      <c r="C42" s="33">
        <v>4069945.333333333</v>
      </c>
      <c r="D42" s="30">
        <f t="shared" si="0"/>
        <v>86990.666666666511</v>
      </c>
      <c r="E42" s="33">
        <v>21192167.666666664</v>
      </c>
      <c r="F42" s="30">
        <f t="shared" ref="F42:F105" si="2">+E42-E30</f>
        <v>55770.999999996275</v>
      </c>
    </row>
    <row r="43" spans="1:6" x14ac:dyDescent="0.25">
      <c r="B43" s="1" t="s">
        <v>59</v>
      </c>
      <c r="C43" s="33">
        <v>4020331</v>
      </c>
      <c r="D43" s="30">
        <f t="shared" si="0"/>
        <v>113600.33333333302</v>
      </c>
      <c r="E43" s="33">
        <v>20764292.666666664</v>
      </c>
      <c r="F43" s="30">
        <f t="shared" si="2"/>
        <v>182994.66666666046</v>
      </c>
    </row>
    <row r="44" spans="1:6" x14ac:dyDescent="0.25">
      <c r="B44" s="1" t="s">
        <v>60</v>
      </c>
      <c r="C44" s="33">
        <v>3965311.6666666665</v>
      </c>
      <c r="D44" s="30">
        <f t="shared" si="0"/>
        <v>126839.33333333349</v>
      </c>
      <c r="E44" s="33">
        <v>20529428.666666668</v>
      </c>
      <c r="F44" s="30">
        <f t="shared" si="2"/>
        <v>249031.66666666791</v>
      </c>
    </row>
    <row r="45" spans="1:6" x14ac:dyDescent="0.25">
      <c r="A45" s="1">
        <v>2013</v>
      </c>
      <c r="B45" s="1" t="s">
        <v>49</v>
      </c>
      <c r="C45" s="33">
        <v>3983726.3333333335</v>
      </c>
      <c r="D45" s="30">
        <f t="shared" si="0"/>
        <v>104875.66666666698</v>
      </c>
      <c r="E45" s="33">
        <v>20321441.333333332</v>
      </c>
      <c r="F45" s="30">
        <f t="shared" si="2"/>
        <v>133127</v>
      </c>
    </row>
    <row r="46" spans="1:6" x14ac:dyDescent="0.25">
      <c r="B46" s="1" t="s">
        <v>50</v>
      </c>
      <c r="C46" s="33">
        <v>4016923.3333333335</v>
      </c>
      <c r="D46" s="30">
        <f t="shared" si="0"/>
        <v>92360</v>
      </c>
      <c r="E46" s="33">
        <v>20447585.666666668</v>
      </c>
      <c r="F46" s="30">
        <f t="shared" si="2"/>
        <v>52459.666666667908</v>
      </c>
    </row>
    <row r="47" spans="1:6" x14ac:dyDescent="0.25">
      <c r="B47" s="1" t="s">
        <v>51</v>
      </c>
      <c r="C47" s="33">
        <v>4085715.666666667</v>
      </c>
      <c r="D47" s="30">
        <f t="shared" si="0"/>
        <v>105812.66666666698</v>
      </c>
      <c r="E47" s="33">
        <v>20777945.333333336</v>
      </c>
      <c r="F47" s="30">
        <f t="shared" si="2"/>
        <v>176228</v>
      </c>
    </row>
    <row r="48" spans="1:6" x14ac:dyDescent="0.25">
      <c r="B48" s="1" t="s">
        <v>52</v>
      </c>
      <c r="C48" s="33">
        <v>4059565.3333333335</v>
      </c>
      <c r="D48" s="30">
        <f t="shared" si="0"/>
        <v>78017.333333333489</v>
      </c>
      <c r="E48" s="33">
        <v>20968562.666666664</v>
      </c>
      <c r="F48" s="30">
        <f t="shared" si="2"/>
        <v>190757.99999999627</v>
      </c>
    </row>
    <row r="49" spans="1:6" x14ac:dyDescent="0.25">
      <c r="B49" s="1" t="s">
        <v>53</v>
      </c>
      <c r="C49" s="33">
        <v>4085837.9999999995</v>
      </c>
      <c r="D49" s="30">
        <f t="shared" si="0"/>
        <v>66241</v>
      </c>
      <c r="E49" s="33">
        <v>21091124.333333332</v>
      </c>
      <c r="F49" s="30">
        <f t="shared" si="2"/>
        <v>319716.33333333209</v>
      </c>
    </row>
    <row r="50" spans="1:6" x14ac:dyDescent="0.25">
      <c r="B50" s="1" t="s">
        <v>54</v>
      </c>
      <c r="C50" s="33">
        <v>4102796.3333333326</v>
      </c>
      <c r="D50" s="30">
        <f t="shared" si="0"/>
        <v>53983.333333332557</v>
      </c>
      <c r="E50" s="33">
        <v>21099854.333333332</v>
      </c>
      <c r="F50" s="30">
        <f t="shared" si="2"/>
        <v>316851.33333333209</v>
      </c>
    </row>
    <row r="51" spans="1:6" x14ac:dyDescent="0.25">
      <c r="B51" s="1" t="s">
        <v>55</v>
      </c>
      <c r="C51" s="33">
        <v>4121419.3333333335</v>
      </c>
      <c r="D51" s="30">
        <f t="shared" si="0"/>
        <v>77247.333333333489</v>
      </c>
      <c r="E51" s="33">
        <v>21144823.999999996</v>
      </c>
      <c r="F51" s="30">
        <f t="shared" si="2"/>
        <v>517441</v>
      </c>
    </row>
    <row r="52" spans="1:6" x14ac:dyDescent="0.25">
      <c r="B52" s="1" t="s">
        <v>56</v>
      </c>
      <c r="C52" s="33">
        <v>4110999.9999999991</v>
      </c>
      <c r="D52" s="30">
        <f t="shared" si="0"/>
        <v>61271.333333332557</v>
      </c>
      <c r="E52" s="33">
        <v>21548393.666666668</v>
      </c>
      <c r="F52" s="30">
        <f t="shared" si="2"/>
        <v>569926</v>
      </c>
    </row>
    <row r="53" spans="1:6" x14ac:dyDescent="0.25">
      <c r="B53" s="1" t="s">
        <v>57</v>
      </c>
      <c r="C53" s="33">
        <v>4116046.3333333326</v>
      </c>
      <c r="D53" s="30">
        <f t="shared" si="0"/>
        <v>38473.66666666558</v>
      </c>
      <c r="E53" s="33">
        <v>21604436</v>
      </c>
      <c r="F53" s="30">
        <f t="shared" si="2"/>
        <v>573929.00000000373</v>
      </c>
    </row>
    <row r="54" spans="1:6" x14ac:dyDescent="0.25">
      <c r="B54" s="1" t="s">
        <v>58</v>
      </c>
      <c r="C54" s="33">
        <v>4132363.666666667</v>
      </c>
      <c r="D54" s="30">
        <f t="shared" si="0"/>
        <v>62418.333333333954</v>
      </c>
      <c r="E54" s="33">
        <v>21757945.666666668</v>
      </c>
      <c r="F54" s="30">
        <f t="shared" si="2"/>
        <v>565778.00000000373</v>
      </c>
    </row>
    <row r="55" spans="1:6" x14ac:dyDescent="0.25">
      <c r="B55" s="1" t="s">
        <v>59</v>
      </c>
      <c r="C55" s="33">
        <v>4129170.666666666</v>
      </c>
      <c r="D55" s="30">
        <f t="shared" si="0"/>
        <v>108839.66666666605</v>
      </c>
      <c r="E55" s="33">
        <v>21252651.333333336</v>
      </c>
      <c r="F55" s="30">
        <f t="shared" si="2"/>
        <v>488358.66666667163</v>
      </c>
    </row>
    <row r="56" spans="1:6" x14ac:dyDescent="0.25">
      <c r="B56" s="1" t="s">
        <v>60</v>
      </c>
      <c r="C56" s="33">
        <v>4072809.0000000005</v>
      </c>
      <c r="D56" s="30">
        <f t="shared" si="0"/>
        <v>107497.33333333395</v>
      </c>
      <c r="E56" s="33">
        <v>20966735</v>
      </c>
      <c r="F56" s="30">
        <f t="shared" si="2"/>
        <v>437306.33333333209</v>
      </c>
    </row>
    <row r="57" spans="1:6" x14ac:dyDescent="0.25">
      <c r="A57" s="1">
        <v>2014</v>
      </c>
      <c r="B57" s="1" t="s">
        <v>49</v>
      </c>
      <c r="C57" s="33">
        <v>4060007.3333333335</v>
      </c>
      <c r="D57" s="30">
        <f t="shared" si="0"/>
        <v>76281</v>
      </c>
      <c r="E57" s="33">
        <v>20706617</v>
      </c>
      <c r="F57" s="30">
        <f t="shared" si="2"/>
        <v>385175.66666666791</v>
      </c>
    </row>
    <row r="58" spans="1:6" x14ac:dyDescent="0.25">
      <c r="B58" s="1" t="s">
        <v>50</v>
      </c>
      <c r="C58" s="33">
        <v>4112311.333333334</v>
      </c>
      <c r="D58" s="30">
        <f t="shared" si="0"/>
        <v>95388.000000000466</v>
      </c>
      <c r="E58" s="33">
        <v>20922303.666666672</v>
      </c>
      <c r="F58" s="30">
        <f t="shared" si="2"/>
        <v>474718.00000000373</v>
      </c>
    </row>
    <row r="59" spans="1:6" x14ac:dyDescent="0.25">
      <c r="B59" s="1" t="s">
        <v>51</v>
      </c>
      <c r="C59" s="33">
        <v>4155117</v>
      </c>
      <c r="D59" s="30">
        <f t="shared" si="0"/>
        <v>69401.333333333023</v>
      </c>
      <c r="E59" s="33">
        <v>21195530.000000004</v>
      </c>
      <c r="F59" s="30">
        <f t="shared" si="2"/>
        <v>417584.66666666791</v>
      </c>
    </row>
    <row r="60" spans="1:6" x14ac:dyDescent="0.25">
      <c r="B60" s="1" t="s">
        <v>52</v>
      </c>
      <c r="C60" s="33">
        <v>4171856</v>
      </c>
      <c r="D60" s="30">
        <f t="shared" si="0"/>
        <v>112290.66666666651</v>
      </c>
      <c r="E60" s="33">
        <v>21419453.333333336</v>
      </c>
      <c r="F60" s="30">
        <f t="shared" si="2"/>
        <v>450890.66666667163</v>
      </c>
    </row>
    <row r="61" spans="1:6" x14ac:dyDescent="0.25">
      <c r="B61" s="1" t="s">
        <v>53</v>
      </c>
      <c r="C61" s="33">
        <v>4147407.666666666</v>
      </c>
      <c r="D61" s="30">
        <f t="shared" si="0"/>
        <v>61569.666666666511</v>
      </c>
      <c r="E61" s="33">
        <v>21385446</v>
      </c>
      <c r="F61" s="30">
        <f t="shared" si="2"/>
        <v>294321.66666666791</v>
      </c>
    </row>
    <row r="62" spans="1:6" x14ac:dyDescent="0.25">
      <c r="B62" s="1" t="s">
        <v>54</v>
      </c>
      <c r="C62" s="33">
        <v>4182281.3333333335</v>
      </c>
      <c r="D62" s="30">
        <f t="shared" si="0"/>
        <v>79485.000000000931</v>
      </c>
      <c r="E62" s="33">
        <v>21490275.999999996</v>
      </c>
      <c r="F62" s="30">
        <f t="shared" si="2"/>
        <v>390421.66666666418</v>
      </c>
    </row>
    <row r="63" spans="1:6" x14ac:dyDescent="0.25">
      <c r="B63" s="1" t="s">
        <v>55</v>
      </c>
      <c r="C63" s="33">
        <v>4239803</v>
      </c>
      <c r="D63" s="30">
        <f t="shared" si="0"/>
        <v>118383.66666666651</v>
      </c>
      <c r="E63" s="33">
        <v>21614921</v>
      </c>
      <c r="F63" s="30">
        <f t="shared" si="2"/>
        <v>470097.00000000373</v>
      </c>
    </row>
    <row r="64" spans="1:6" x14ac:dyDescent="0.25">
      <c r="B64" s="1" t="s">
        <v>56</v>
      </c>
      <c r="C64" s="33">
        <v>4295441.333333333</v>
      </c>
      <c r="D64" s="30">
        <f t="shared" si="0"/>
        <v>184441.33333333395</v>
      </c>
      <c r="E64" s="33">
        <v>22087382.666666668</v>
      </c>
      <c r="F64" s="30">
        <f t="shared" si="2"/>
        <v>538989</v>
      </c>
    </row>
    <row r="65" spans="1:6" x14ac:dyDescent="0.25">
      <c r="B65" s="1" t="s">
        <v>57</v>
      </c>
      <c r="C65" s="33">
        <v>4280054.333333334</v>
      </c>
      <c r="D65" s="30">
        <f t="shared" si="0"/>
        <v>164008.0000000014</v>
      </c>
      <c r="E65" s="33">
        <v>22281003.333333336</v>
      </c>
      <c r="F65" s="30">
        <f t="shared" si="2"/>
        <v>676567.33333333582</v>
      </c>
    </row>
    <row r="66" spans="1:6" x14ac:dyDescent="0.25">
      <c r="B66" s="1" t="s">
        <v>58</v>
      </c>
      <c r="C66" s="33">
        <v>4272333.666666666</v>
      </c>
      <c r="D66" s="30">
        <f t="shared" si="0"/>
        <v>139969.99999999907</v>
      </c>
      <c r="E66" s="33">
        <v>22272300</v>
      </c>
      <c r="F66" s="30">
        <f t="shared" si="2"/>
        <v>514354.33333333209</v>
      </c>
    </row>
    <row r="67" spans="1:6" x14ac:dyDescent="0.25">
      <c r="B67" s="1" t="s">
        <v>59</v>
      </c>
      <c r="C67" s="33">
        <v>4208082.666666666</v>
      </c>
      <c r="D67" s="30">
        <f t="shared" si="0"/>
        <v>78912</v>
      </c>
      <c r="E67" s="33">
        <v>21761941.333333332</v>
      </c>
      <c r="F67" s="30">
        <f t="shared" si="2"/>
        <v>509289.99999999627</v>
      </c>
    </row>
    <row r="68" spans="1:6" x14ac:dyDescent="0.25">
      <c r="B68" s="1" t="s">
        <v>60</v>
      </c>
      <c r="C68" s="33">
        <v>4187582.9999999995</v>
      </c>
      <c r="D68" s="30">
        <f t="shared" si="0"/>
        <v>114773.99999999907</v>
      </c>
      <c r="E68" s="33">
        <v>21423387.333333332</v>
      </c>
      <c r="F68" s="30">
        <f t="shared" si="2"/>
        <v>456652.33333333209</v>
      </c>
    </row>
    <row r="69" spans="1:6" x14ac:dyDescent="0.25">
      <c r="A69" s="1">
        <v>2015</v>
      </c>
      <c r="B69" s="1" t="s">
        <v>49</v>
      </c>
      <c r="C69" s="33">
        <v>4193367.9999999995</v>
      </c>
      <c r="D69" s="30">
        <f t="shared" si="0"/>
        <v>133360.66666666605</v>
      </c>
      <c r="E69" s="33">
        <v>21368211.333333332</v>
      </c>
      <c r="F69" s="30">
        <f t="shared" si="2"/>
        <v>661594.33333333209</v>
      </c>
    </row>
    <row r="70" spans="1:6" x14ac:dyDescent="0.25">
      <c r="B70" s="1" t="s">
        <v>50</v>
      </c>
      <c r="C70" s="33">
        <v>4226815</v>
      </c>
      <c r="D70" s="30">
        <f t="shared" si="0"/>
        <v>114503.66666666605</v>
      </c>
      <c r="E70" s="33">
        <v>21682717</v>
      </c>
      <c r="F70" s="30">
        <f t="shared" si="2"/>
        <v>760413.33333332837</v>
      </c>
    </row>
    <row r="71" spans="1:6" x14ac:dyDescent="0.25">
      <c r="B71" s="1" t="s">
        <v>51</v>
      </c>
      <c r="C71" s="33">
        <v>4237754.333333333</v>
      </c>
      <c r="D71" s="30">
        <f t="shared" si="0"/>
        <v>82637.333333333023</v>
      </c>
      <c r="E71" s="33">
        <v>21884283.333333336</v>
      </c>
      <c r="F71" s="30">
        <f t="shared" si="2"/>
        <v>688753.33333333209</v>
      </c>
    </row>
    <row r="72" spans="1:6" x14ac:dyDescent="0.25">
      <c r="B72" s="1" t="s">
        <v>52</v>
      </c>
      <c r="C72" s="33">
        <v>4170102.6666666665</v>
      </c>
      <c r="D72" s="30">
        <f t="shared" si="0"/>
        <v>-1753.3333333334886</v>
      </c>
      <c r="E72" s="33">
        <v>22017274</v>
      </c>
      <c r="F72" s="30">
        <f t="shared" si="2"/>
        <v>597820.66666666418</v>
      </c>
    </row>
    <row r="73" spans="1:6" x14ac:dyDescent="0.25">
      <c r="B73" s="1" t="s">
        <v>53</v>
      </c>
      <c r="C73" s="33">
        <v>4157580.3333333335</v>
      </c>
      <c r="D73" s="30">
        <f t="shared" si="0"/>
        <v>10172.666666667443</v>
      </c>
      <c r="E73" s="33">
        <v>21928039.999999996</v>
      </c>
      <c r="F73" s="30">
        <f t="shared" si="2"/>
        <v>542593.99999999627</v>
      </c>
    </row>
    <row r="74" spans="1:6" x14ac:dyDescent="0.25">
      <c r="B74" s="1" t="s">
        <v>54</v>
      </c>
      <c r="C74" s="33">
        <v>4146695.333333333</v>
      </c>
      <c r="D74" s="30">
        <f t="shared" si="0"/>
        <v>-35586.000000000466</v>
      </c>
      <c r="E74" s="33">
        <v>21959012.333333332</v>
      </c>
      <c r="F74" s="30">
        <f t="shared" si="2"/>
        <v>468736.33333333582</v>
      </c>
    </row>
    <row r="75" spans="1:6" x14ac:dyDescent="0.25">
      <c r="B75" s="1" t="s">
        <v>55</v>
      </c>
      <c r="C75" s="33">
        <v>4176734.0000000005</v>
      </c>
      <c r="D75" s="30">
        <f t="shared" si="0"/>
        <v>-63068.999999999534</v>
      </c>
      <c r="E75" s="33">
        <v>21936312.333333336</v>
      </c>
      <c r="F75" s="30">
        <f t="shared" si="2"/>
        <v>321391.33333333582</v>
      </c>
    </row>
    <row r="76" spans="1:6" x14ac:dyDescent="0.25">
      <c r="B76" s="1" t="s">
        <v>56</v>
      </c>
      <c r="C76" s="33">
        <v>4216793.666666667</v>
      </c>
      <c r="D76" s="30">
        <f t="shared" si="0"/>
        <v>-78647.666666666046</v>
      </c>
      <c r="E76" s="33">
        <v>22343407.000000004</v>
      </c>
      <c r="F76" s="30">
        <f t="shared" si="2"/>
        <v>256024.33333333582</v>
      </c>
    </row>
    <row r="77" spans="1:6" x14ac:dyDescent="0.25">
      <c r="B77" s="1" t="s">
        <v>57</v>
      </c>
      <c r="C77" s="33">
        <v>4264915.333333333</v>
      </c>
      <c r="D77" s="30">
        <f t="shared" si="0"/>
        <v>-15139.000000000931</v>
      </c>
      <c r="E77" s="33">
        <v>22620577.999999996</v>
      </c>
      <c r="F77" s="30">
        <f t="shared" si="2"/>
        <v>339574.66666666046</v>
      </c>
    </row>
    <row r="78" spans="1:6" x14ac:dyDescent="0.25">
      <c r="B78" s="1" t="s">
        <v>58</v>
      </c>
      <c r="C78" s="33">
        <v>4258698.666666667</v>
      </c>
      <c r="D78" s="30">
        <f t="shared" si="0"/>
        <v>-13634.999999999069</v>
      </c>
      <c r="E78" s="33">
        <v>22746970.666666664</v>
      </c>
      <c r="F78" s="30">
        <f t="shared" si="2"/>
        <v>474670.66666666418</v>
      </c>
    </row>
    <row r="79" spans="1:6" x14ac:dyDescent="0.25">
      <c r="B79" s="1" t="s">
        <v>59</v>
      </c>
      <c r="C79" s="33">
        <v>4139700.6666666665</v>
      </c>
      <c r="D79" s="30">
        <f t="shared" si="0"/>
        <v>-68381.999999999534</v>
      </c>
      <c r="E79" s="33">
        <v>22202823.333333332</v>
      </c>
      <c r="F79" s="30">
        <f t="shared" si="2"/>
        <v>440882</v>
      </c>
    </row>
    <row r="80" spans="1:6" x14ac:dyDescent="0.25">
      <c r="B80" s="1" t="s">
        <v>60</v>
      </c>
      <c r="C80" s="33">
        <v>4128296.3333333326</v>
      </c>
      <c r="D80" s="30">
        <f t="shared" si="0"/>
        <v>-59286.666666666977</v>
      </c>
      <c r="E80" s="33">
        <v>21859274</v>
      </c>
      <c r="F80" s="30">
        <f t="shared" si="2"/>
        <v>435886.66666666791</v>
      </c>
    </row>
    <row r="81" spans="1:6" x14ac:dyDescent="0.25">
      <c r="A81" s="1">
        <v>2016</v>
      </c>
      <c r="B81" s="1" t="s">
        <v>49</v>
      </c>
      <c r="C81" s="33">
        <v>4138514.3333333335</v>
      </c>
      <c r="D81" s="30">
        <f t="shared" si="0"/>
        <v>-54853.666666666046</v>
      </c>
      <c r="E81" s="33">
        <v>21552325</v>
      </c>
      <c r="F81" s="30">
        <f t="shared" si="2"/>
        <v>184113.66666666791</v>
      </c>
    </row>
    <row r="82" spans="1:6" x14ac:dyDescent="0.25">
      <c r="B82" s="1" t="s">
        <v>50</v>
      </c>
      <c r="C82" s="33">
        <v>4220749.333333333</v>
      </c>
      <c r="D82" s="30">
        <f t="shared" si="0"/>
        <v>-6065.6666666669771</v>
      </c>
      <c r="E82" s="33">
        <v>21814942.333333332</v>
      </c>
      <c r="F82" s="30">
        <f t="shared" si="2"/>
        <v>132225.33333333209</v>
      </c>
    </row>
    <row r="83" spans="1:6" x14ac:dyDescent="0.25">
      <c r="B83" s="1" t="s">
        <v>51</v>
      </c>
      <c r="C83" s="33">
        <v>4166393.666666667</v>
      </c>
      <c r="D83" s="30">
        <f t="shared" si="0"/>
        <v>-71360.666666666046</v>
      </c>
      <c r="E83" s="33">
        <v>21875595</v>
      </c>
      <c r="F83" s="30">
        <f t="shared" si="2"/>
        <v>-8688.3333333358169</v>
      </c>
    </row>
    <row r="84" spans="1:6" x14ac:dyDescent="0.25">
      <c r="B84" s="1" t="s">
        <v>52</v>
      </c>
      <c r="C84" s="33">
        <v>4178290.3333333335</v>
      </c>
      <c r="D84" s="30">
        <f t="shared" si="0"/>
        <v>8187.6666666669771</v>
      </c>
      <c r="E84" s="33">
        <v>22143667</v>
      </c>
      <c r="F84" s="30">
        <f t="shared" si="2"/>
        <v>126393</v>
      </c>
    </row>
    <row r="85" spans="1:6" x14ac:dyDescent="0.25">
      <c r="B85" s="1" t="s">
        <v>53</v>
      </c>
      <c r="C85" s="33">
        <v>4170559</v>
      </c>
      <c r="D85" s="30">
        <f t="shared" si="0"/>
        <v>12978.666666666511</v>
      </c>
      <c r="E85" s="33">
        <v>21983955.333333332</v>
      </c>
      <c r="F85" s="30">
        <f t="shared" si="2"/>
        <v>55915.333333335817</v>
      </c>
    </row>
    <row r="86" spans="1:6" x14ac:dyDescent="0.25">
      <c r="B86" s="1" t="s">
        <v>54</v>
      </c>
      <c r="C86" s="33">
        <v>4185699.0000000005</v>
      </c>
      <c r="D86" s="30">
        <f t="shared" si="0"/>
        <v>39003.666666667443</v>
      </c>
      <c r="E86" s="33">
        <v>22080259.666666668</v>
      </c>
      <c r="F86" s="30">
        <f t="shared" si="2"/>
        <v>121247.33333333582</v>
      </c>
    </row>
    <row r="87" spans="1:6" x14ac:dyDescent="0.25">
      <c r="B87" s="1" t="s">
        <v>55</v>
      </c>
      <c r="C87" s="33">
        <v>4181662.3333333335</v>
      </c>
      <c r="D87" s="30">
        <f t="shared" si="0"/>
        <v>4928.3333333330229</v>
      </c>
      <c r="E87" s="33">
        <v>22092050.000000004</v>
      </c>
      <c r="F87" s="30">
        <f t="shared" si="2"/>
        <v>155737.66666666791</v>
      </c>
    </row>
    <row r="88" spans="1:6" x14ac:dyDescent="0.25">
      <c r="B88" s="1" t="s">
        <v>56</v>
      </c>
      <c r="C88" s="33">
        <v>4221649</v>
      </c>
      <c r="D88" s="30">
        <f t="shared" si="0"/>
        <v>4855.3333333330229</v>
      </c>
      <c r="E88" s="33">
        <v>22556068.666666664</v>
      </c>
      <c r="F88" s="30">
        <f t="shared" si="2"/>
        <v>212661.66666666046</v>
      </c>
    </row>
    <row r="89" spans="1:6" x14ac:dyDescent="0.25">
      <c r="B89" s="1" t="s">
        <v>57</v>
      </c>
      <c r="C89" s="33">
        <v>4241009.666666666</v>
      </c>
      <c r="D89" s="30">
        <f t="shared" si="0"/>
        <v>-23905.666666666977</v>
      </c>
      <c r="E89" s="33">
        <v>22778261.666666668</v>
      </c>
      <c r="F89" s="30">
        <f t="shared" si="2"/>
        <v>157683.66666667163</v>
      </c>
    </row>
    <row r="90" spans="1:6" x14ac:dyDescent="0.25">
      <c r="B90" s="1" t="s">
        <v>58</v>
      </c>
      <c r="C90" s="33">
        <v>4247545.333333333</v>
      </c>
      <c r="D90" s="30">
        <f t="shared" ref="D90:D116" si="3">+C90-C78</f>
        <v>-11153.333333333954</v>
      </c>
      <c r="E90" s="33">
        <v>22836521.666666668</v>
      </c>
      <c r="F90" s="30">
        <f t="shared" si="2"/>
        <v>89551.000000003725</v>
      </c>
    </row>
    <row r="91" spans="1:6" x14ac:dyDescent="0.25">
      <c r="B91" s="1" t="s">
        <v>59</v>
      </c>
      <c r="C91" s="33">
        <v>4133850.333333333</v>
      </c>
      <c r="D91" s="30">
        <f t="shared" si="3"/>
        <v>-5850.3333333334886</v>
      </c>
      <c r="E91" s="33">
        <v>22299340.333333336</v>
      </c>
      <c r="F91" s="30">
        <f t="shared" si="2"/>
        <v>96517.000000003725</v>
      </c>
    </row>
    <row r="92" spans="1:6" x14ac:dyDescent="0.25">
      <c r="B92" s="1" t="s">
        <v>60</v>
      </c>
      <c r="C92" s="33">
        <v>4085160.333333333</v>
      </c>
      <c r="D92" s="30">
        <f t="shared" si="3"/>
        <v>-43135.999999999534</v>
      </c>
      <c r="E92" s="33">
        <v>21930877.333333332</v>
      </c>
      <c r="F92" s="30">
        <f t="shared" si="2"/>
        <v>71603.333333332092</v>
      </c>
    </row>
    <row r="93" spans="1:6" x14ac:dyDescent="0.25">
      <c r="A93" s="1">
        <v>2017</v>
      </c>
      <c r="B93" s="1" t="s">
        <v>49</v>
      </c>
      <c r="C93" s="33">
        <v>4046689.333333333</v>
      </c>
      <c r="D93" s="30">
        <f t="shared" si="3"/>
        <v>-91825.000000000466</v>
      </c>
      <c r="E93" s="33">
        <v>21754665.999999996</v>
      </c>
      <c r="F93" s="30">
        <f t="shared" si="2"/>
        <v>202340.99999999627</v>
      </c>
    </row>
    <row r="94" spans="1:6" x14ac:dyDescent="0.25">
      <c r="B94" s="1" t="s">
        <v>50</v>
      </c>
      <c r="C94" s="33">
        <v>4099074.0000000005</v>
      </c>
      <c r="D94" s="30">
        <f t="shared" si="3"/>
        <v>-121675.33333333256</v>
      </c>
      <c r="E94" s="33">
        <v>22150627.999999996</v>
      </c>
      <c r="F94" s="30">
        <f t="shared" si="2"/>
        <v>335685.66666666418</v>
      </c>
    </row>
    <row r="95" spans="1:6" x14ac:dyDescent="0.25">
      <c r="B95" s="1" t="s">
        <v>51</v>
      </c>
      <c r="C95" s="33">
        <v>4111543.0000000005</v>
      </c>
      <c r="D95" s="30">
        <f t="shared" si="3"/>
        <v>-54850.666666666511</v>
      </c>
      <c r="E95" s="33">
        <v>22288011.333333332</v>
      </c>
      <c r="F95" s="30">
        <f t="shared" si="2"/>
        <v>412416.33333333209</v>
      </c>
    </row>
    <row r="96" spans="1:6" x14ac:dyDescent="0.25">
      <c r="B96" s="1" t="s">
        <v>52</v>
      </c>
      <c r="C96" s="33">
        <v>4120058</v>
      </c>
      <c r="D96" s="30">
        <f t="shared" si="3"/>
        <v>-58232.333333333489</v>
      </c>
      <c r="E96" s="33">
        <v>22578160.000000004</v>
      </c>
      <c r="F96" s="30">
        <f t="shared" si="2"/>
        <v>434493.00000000373</v>
      </c>
    </row>
    <row r="97" spans="1:9" x14ac:dyDescent="0.25">
      <c r="B97" s="1" t="s">
        <v>53</v>
      </c>
      <c r="C97" s="33">
        <v>4088353.0000000005</v>
      </c>
      <c r="D97" s="30">
        <f t="shared" si="3"/>
        <v>-82205.999999999534</v>
      </c>
      <c r="E97" s="33">
        <v>22379668.333333336</v>
      </c>
      <c r="F97" s="30">
        <f t="shared" si="2"/>
        <v>395713.00000000373</v>
      </c>
    </row>
    <row r="98" spans="1:9" x14ac:dyDescent="0.25">
      <c r="B98" s="1" t="s">
        <v>54</v>
      </c>
      <c r="C98" s="33">
        <v>4121750.666666667</v>
      </c>
      <c r="D98" s="30">
        <f t="shared" si="3"/>
        <v>-63948.333333333489</v>
      </c>
      <c r="E98" s="33">
        <v>22464635.333333336</v>
      </c>
      <c r="F98" s="30">
        <f t="shared" si="2"/>
        <v>384375.66666666791</v>
      </c>
    </row>
    <row r="99" spans="1:9" x14ac:dyDescent="0.25">
      <c r="B99" s="1" t="s">
        <v>55</v>
      </c>
      <c r="C99" s="33">
        <v>4161201.3333333335</v>
      </c>
      <c r="D99" s="30">
        <f t="shared" si="3"/>
        <v>-20461</v>
      </c>
      <c r="E99" s="33">
        <v>22329415.999999996</v>
      </c>
      <c r="F99" s="30">
        <f t="shared" si="2"/>
        <v>237365.99999999255</v>
      </c>
    </row>
    <row r="100" spans="1:9" x14ac:dyDescent="0.25">
      <c r="B100" s="1" t="s">
        <v>56</v>
      </c>
      <c r="C100" s="33">
        <v>4212459.666666667</v>
      </c>
      <c r="D100" s="30">
        <f t="shared" si="3"/>
        <v>-9189.3333333330229</v>
      </c>
      <c r="E100" s="33">
        <v>22665531.333333332</v>
      </c>
      <c r="F100" s="30">
        <f t="shared" si="2"/>
        <v>109462.66666666791</v>
      </c>
    </row>
    <row r="101" spans="1:9" x14ac:dyDescent="0.25">
      <c r="B101" s="1" t="s">
        <v>57</v>
      </c>
      <c r="C101" s="33">
        <v>4206682.333333333</v>
      </c>
      <c r="D101" s="30">
        <f t="shared" si="3"/>
        <v>-34327.333333333023</v>
      </c>
      <c r="E101" s="33">
        <v>22784045.333333332</v>
      </c>
      <c r="F101" s="30">
        <f t="shared" si="2"/>
        <v>5783.6666666641831</v>
      </c>
      <c r="I101" s="33"/>
    </row>
    <row r="102" spans="1:9" x14ac:dyDescent="0.25">
      <c r="B102" s="1" t="s">
        <v>58</v>
      </c>
      <c r="C102" s="33">
        <v>4170551.666666666</v>
      </c>
      <c r="D102" s="30">
        <f t="shared" si="3"/>
        <v>-76993.666666666977</v>
      </c>
      <c r="E102" s="33">
        <v>22868079.666666668</v>
      </c>
      <c r="F102" s="30">
        <f t="shared" si="2"/>
        <v>31558</v>
      </c>
    </row>
    <row r="103" spans="1:9" x14ac:dyDescent="0.25">
      <c r="B103" s="1" t="s">
        <v>59</v>
      </c>
      <c r="C103" s="33">
        <v>4072020.3333333335</v>
      </c>
      <c r="D103" s="30">
        <f t="shared" si="3"/>
        <v>-61829.999999999534</v>
      </c>
      <c r="E103" s="33">
        <v>22371355.666666672</v>
      </c>
      <c r="F103" s="30">
        <f t="shared" si="2"/>
        <v>72015.333333335817</v>
      </c>
    </row>
    <row r="104" spans="1:9" x14ac:dyDescent="0.25">
      <c r="B104" s="1" t="s">
        <v>60</v>
      </c>
      <c r="C104" s="33">
        <v>4013221.3333333335</v>
      </c>
      <c r="D104" s="30">
        <f t="shared" si="3"/>
        <v>-71938.999999999534</v>
      </c>
      <c r="E104" s="33">
        <v>22026795.666666668</v>
      </c>
      <c r="F104" s="30">
        <f t="shared" si="2"/>
        <v>95918.333333335817</v>
      </c>
    </row>
    <row r="105" spans="1:9" x14ac:dyDescent="0.25">
      <c r="B105" s="1" t="s">
        <v>49</v>
      </c>
      <c r="C105" s="33">
        <v>4028162.666666667</v>
      </c>
      <c r="D105" s="30">
        <f t="shared" si="3"/>
        <v>-18526.666666666046</v>
      </c>
      <c r="E105" s="33">
        <v>21831130.666666668</v>
      </c>
      <c r="F105" s="30">
        <f t="shared" si="2"/>
        <v>76464.666666671634</v>
      </c>
    </row>
    <row r="106" spans="1:9" x14ac:dyDescent="0.25">
      <c r="B106" s="1" t="s">
        <v>50</v>
      </c>
      <c r="C106" s="33">
        <v>4125276</v>
      </c>
      <c r="D106" s="30">
        <f t="shared" si="3"/>
        <v>26201.999999999534</v>
      </c>
      <c r="E106" s="33">
        <v>22191040.999999996</v>
      </c>
      <c r="F106" s="30">
        <f t="shared" ref="F106:F122" si="4">+E106-E94</f>
        <v>40413</v>
      </c>
    </row>
    <row r="107" spans="1:9" x14ac:dyDescent="0.25">
      <c r="B107" s="1" t="s">
        <v>51</v>
      </c>
      <c r="C107" s="33">
        <v>4212084.333333333</v>
      </c>
      <c r="D107" s="30">
        <f t="shared" si="3"/>
        <v>100541.33333333256</v>
      </c>
      <c r="E107" s="33">
        <v>22394880.333333336</v>
      </c>
      <c r="F107" s="30">
        <f t="shared" si="4"/>
        <v>106869.00000000373</v>
      </c>
    </row>
    <row r="108" spans="1:9" x14ac:dyDescent="0.25">
      <c r="A108" s="1">
        <v>2018</v>
      </c>
      <c r="B108" s="1" t="s">
        <v>52</v>
      </c>
      <c r="C108" s="33">
        <v>4159328.6666666674</v>
      </c>
      <c r="D108" s="30">
        <f t="shared" si="3"/>
        <v>39270.666666667443</v>
      </c>
      <c r="E108" s="33">
        <v>22589032.000000004</v>
      </c>
      <c r="F108" s="30">
        <f t="shared" si="4"/>
        <v>10872</v>
      </c>
    </row>
    <row r="109" spans="1:9" x14ac:dyDescent="0.25">
      <c r="B109" s="1" t="s">
        <v>53</v>
      </c>
      <c r="C109" s="33">
        <v>4206328</v>
      </c>
      <c r="D109" s="30">
        <f t="shared" si="3"/>
        <v>117974.99999999953</v>
      </c>
      <c r="E109" s="33">
        <v>22475554.666666664</v>
      </c>
      <c r="F109" s="30">
        <f t="shared" si="4"/>
        <v>95886.333333328366</v>
      </c>
    </row>
    <row r="110" spans="1:9" x14ac:dyDescent="0.25">
      <c r="B110" s="1" t="s">
        <v>54</v>
      </c>
      <c r="C110" s="33">
        <v>4166724.666666666</v>
      </c>
      <c r="D110" s="30">
        <f t="shared" si="3"/>
        <v>44973.999999999069</v>
      </c>
      <c r="E110" s="33">
        <v>22551185.333333332</v>
      </c>
      <c r="F110" s="30">
        <f t="shared" si="4"/>
        <v>86549.999999996275</v>
      </c>
    </row>
    <row r="111" spans="1:9" x14ac:dyDescent="0.25">
      <c r="B111" s="1" t="s">
        <v>55</v>
      </c>
      <c r="C111" s="33">
        <v>4251580.333333333</v>
      </c>
      <c r="D111" s="30">
        <f t="shared" si="3"/>
        <v>90378.999999999534</v>
      </c>
      <c r="E111" s="33">
        <v>22570899.333333336</v>
      </c>
      <c r="F111" s="30">
        <f t="shared" si="4"/>
        <v>241483.33333333954</v>
      </c>
    </row>
    <row r="112" spans="1:9" x14ac:dyDescent="0.25">
      <c r="B112" s="1" t="s">
        <v>56</v>
      </c>
      <c r="C112" s="33">
        <v>4205008.0000000009</v>
      </c>
      <c r="D112" s="30">
        <f t="shared" si="3"/>
        <v>-7451.6666666660458</v>
      </c>
      <c r="E112" s="33">
        <v>22826663.666666664</v>
      </c>
      <c r="F112" s="30">
        <f t="shared" si="4"/>
        <v>161132.33333333209</v>
      </c>
    </row>
    <row r="113" spans="1:10" x14ac:dyDescent="0.25">
      <c r="B113" s="1" t="s">
        <v>57</v>
      </c>
      <c r="C113" s="33">
        <v>4206984.666666667</v>
      </c>
      <c r="D113" s="30">
        <f t="shared" si="3"/>
        <v>302.33333333395422</v>
      </c>
      <c r="E113" s="33">
        <v>22754505.333333336</v>
      </c>
      <c r="F113" s="30">
        <f t="shared" si="4"/>
        <v>-29539.999999996275</v>
      </c>
      <c r="H113" s="33"/>
      <c r="I113" s="33"/>
      <c r="J113" s="41"/>
    </row>
    <row r="114" spans="1:10" x14ac:dyDescent="0.25">
      <c r="B114" s="1" t="s">
        <v>58</v>
      </c>
      <c r="C114" s="33">
        <v>4176490</v>
      </c>
      <c r="D114" s="30">
        <f t="shared" si="3"/>
        <v>5938.3333333339542</v>
      </c>
      <c r="E114" s="33">
        <v>22837554.999999996</v>
      </c>
      <c r="F114" s="30">
        <f t="shared" si="4"/>
        <v>-30524.666666671634</v>
      </c>
    </row>
    <row r="115" spans="1:10" x14ac:dyDescent="0.25">
      <c r="B115" s="1" t="s">
        <v>59</v>
      </c>
      <c r="C115" s="33">
        <v>4113807.333333333</v>
      </c>
      <c r="D115" s="30">
        <f t="shared" si="3"/>
        <v>41786.999999999534</v>
      </c>
      <c r="E115" s="33">
        <v>22354836</v>
      </c>
      <c r="F115" s="30">
        <f t="shared" si="4"/>
        <v>-16519.666666671634</v>
      </c>
      <c r="H115" s="42"/>
    </row>
    <row r="116" spans="1:10" x14ac:dyDescent="0.25">
      <c r="B116" s="1" t="s">
        <v>60</v>
      </c>
      <c r="C116" s="33">
        <v>4086658.666666666</v>
      </c>
      <c r="D116" s="30">
        <f t="shared" si="3"/>
        <v>73437.333333332557</v>
      </c>
      <c r="E116" s="33">
        <v>22224684.999999996</v>
      </c>
      <c r="F116" s="30">
        <f t="shared" si="4"/>
        <v>197889.33333332837</v>
      </c>
    </row>
    <row r="117" spans="1:10" x14ac:dyDescent="0.25">
      <c r="A117" s="1">
        <v>2019</v>
      </c>
      <c r="B117" s="1" t="s">
        <v>49</v>
      </c>
      <c r="C117" s="33">
        <v>4075183</v>
      </c>
      <c r="D117" s="30">
        <f>+C117-C105</f>
        <v>47020.333333333023</v>
      </c>
      <c r="E117" s="33">
        <v>21945032.666666664</v>
      </c>
      <c r="F117" s="30">
        <f t="shared" si="4"/>
        <v>113901.99999999627</v>
      </c>
    </row>
    <row r="118" spans="1:10" x14ac:dyDescent="0.25">
      <c r="B118" s="1" t="s">
        <v>50</v>
      </c>
      <c r="C118" s="33">
        <v>4120437.6666666674</v>
      </c>
      <c r="D118" s="30">
        <f t="shared" ref="D118:D127" si="5">+C118-C106</f>
        <v>-4838.3333333325572</v>
      </c>
      <c r="E118" s="33">
        <v>22027088.333333332</v>
      </c>
      <c r="F118" s="30">
        <f t="shared" si="4"/>
        <v>-163952.66666666418</v>
      </c>
    </row>
    <row r="119" spans="1:10" x14ac:dyDescent="0.25">
      <c r="B119" s="1" t="s">
        <v>51</v>
      </c>
      <c r="C119" s="33">
        <v>4172287.666666667</v>
      </c>
      <c r="D119" s="30">
        <f t="shared" si="5"/>
        <v>-39796.666666666046</v>
      </c>
      <c r="E119" s="33">
        <v>22058099</v>
      </c>
      <c r="F119" s="30">
        <f t="shared" si="4"/>
        <v>-336781.33333333582</v>
      </c>
    </row>
    <row r="120" spans="1:10" x14ac:dyDescent="0.25">
      <c r="B120" s="1" t="s">
        <v>52</v>
      </c>
      <c r="C120" s="33">
        <v>4198765.6666666698</v>
      </c>
      <c r="D120" s="30">
        <f t="shared" si="5"/>
        <v>39437.000000002328</v>
      </c>
      <c r="E120" s="33">
        <v>22226108.666666701</v>
      </c>
      <c r="F120" s="30">
        <f t="shared" si="4"/>
        <v>-362923.33333330229</v>
      </c>
    </row>
    <row r="121" spans="1:10" x14ac:dyDescent="0.25">
      <c r="B121" s="1" t="s">
        <v>53</v>
      </c>
      <c r="C121" s="33">
        <v>4254357</v>
      </c>
      <c r="D121" s="30">
        <f t="shared" si="5"/>
        <v>48029</v>
      </c>
      <c r="E121" s="33">
        <v>22307431.666666701</v>
      </c>
      <c r="F121" s="30">
        <f t="shared" si="4"/>
        <v>-168122.99999996275</v>
      </c>
    </row>
    <row r="122" spans="1:10" x14ac:dyDescent="0.25">
      <c r="B122" s="1" t="s">
        <v>54</v>
      </c>
      <c r="C122" s="33">
        <v>4197259.6666666698</v>
      </c>
      <c r="D122" s="30">
        <f t="shared" si="5"/>
        <v>30535.000000003725</v>
      </c>
      <c r="E122" s="33">
        <v>22291351.333333299</v>
      </c>
      <c r="F122" s="30">
        <f t="shared" si="4"/>
        <v>-259834.00000003353</v>
      </c>
    </row>
    <row r="123" spans="1:10" x14ac:dyDescent="0.25">
      <c r="B123" s="1" t="s">
        <v>55</v>
      </c>
      <c r="C123" s="33">
        <v>4213083.6666666698</v>
      </c>
      <c r="D123" s="30">
        <f t="shared" si="5"/>
        <v>-38496.666666663252</v>
      </c>
      <c r="E123" s="33">
        <v>22161837.333333299</v>
      </c>
      <c r="F123" s="30">
        <f t="shared" ref="F123:F128" si="6">+E123-E111</f>
        <v>-409062.00000003725</v>
      </c>
    </row>
    <row r="124" spans="1:10" x14ac:dyDescent="0.25">
      <c r="B124" s="1" t="s">
        <v>56</v>
      </c>
      <c r="C124" s="33">
        <v>4203277.3333333302</v>
      </c>
      <c r="D124" s="30">
        <f t="shared" si="5"/>
        <v>-1730.6666666707024</v>
      </c>
      <c r="E124" s="33">
        <v>22386254</v>
      </c>
      <c r="F124" s="30">
        <f t="shared" si="6"/>
        <v>-440409.66666666418</v>
      </c>
    </row>
    <row r="125" spans="1:10" x14ac:dyDescent="0.25">
      <c r="B125" s="1" t="s">
        <v>57</v>
      </c>
      <c r="C125" s="33">
        <v>4278162</v>
      </c>
      <c r="D125" s="30">
        <f t="shared" si="5"/>
        <v>71177.333333333023</v>
      </c>
      <c r="E125" s="33">
        <v>22639079.333333299</v>
      </c>
      <c r="F125" s="30">
        <f t="shared" si="6"/>
        <v>-115426.00000003725</v>
      </c>
    </row>
    <row r="126" spans="1:10" x14ac:dyDescent="0.25">
      <c r="B126" s="1" t="s">
        <v>58</v>
      </c>
      <c r="C126" s="33">
        <v>4258172.3333333302</v>
      </c>
      <c r="D126" s="30">
        <f t="shared" si="5"/>
        <v>81682.333333330229</v>
      </c>
      <c r="E126" s="33">
        <v>22816142</v>
      </c>
      <c r="F126" s="30">
        <f t="shared" si="6"/>
        <v>-21412.999999996275</v>
      </c>
    </row>
    <row r="127" spans="1:10" x14ac:dyDescent="0.25">
      <c r="B127" s="1" t="s">
        <v>59</v>
      </c>
      <c r="C127" s="33">
        <v>4209215.6666666698</v>
      </c>
      <c r="D127" s="30">
        <f t="shared" si="5"/>
        <v>95408.333333336748</v>
      </c>
      <c r="E127" s="33">
        <v>22393341.666666701</v>
      </c>
      <c r="F127" s="30">
        <f t="shared" si="6"/>
        <v>38505.666666701436</v>
      </c>
    </row>
    <row r="128" spans="1:10" x14ac:dyDescent="0.25">
      <c r="B128" s="1" t="s">
        <v>60</v>
      </c>
      <c r="C128" s="33">
        <v>4187523.3333333302</v>
      </c>
      <c r="D128" s="30">
        <f t="shared" ref="D128:D134" si="7">+C128-C116</f>
        <v>100864.66666666418</v>
      </c>
      <c r="E128" s="33">
        <v>22103788.666666701</v>
      </c>
      <c r="F128" s="30">
        <f t="shared" si="6"/>
        <v>-120896.33333329484</v>
      </c>
    </row>
    <row r="129" spans="1:6" x14ac:dyDescent="0.25">
      <c r="A129" s="1">
        <v>2020</v>
      </c>
      <c r="B129" s="1" t="s">
        <v>49</v>
      </c>
      <c r="C129" s="33">
        <v>4026030.3333333302</v>
      </c>
      <c r="D129" s="30">
        <f t="shared" si="7"/>
        <v>-49152.666666669771</v>
      </c>
      <c r="E129" s="33">
        <v>21360414</v>
      </c>
      <c r="F129" s="30">
        <f t="shared" ref="F129:F134" si="8">+E129-E117</f>
        <v>-584618.66666666418</v>
      </c>
    </row>
    <row r="130" spans="1:6" x14ac:dyDescent="0.25">
      <c r="B130" s="1" t="s">
        <v>50</v>
      </c>
      <c r="C130" s="33">
        <v>3605888.3333333302</v>
      </c>
      <c r="D130" s="30">
        <f t="shared" si="7"/>
        <v>-514549.33333333721</v>
      </c>
      <c r="E130" s="33">
        <v>19687007.666666701</v>
      </c>
      <c r="F130" s="30">
        <f t="shared" si="8"/>
        <v>-2340080.6666666307</v>
      </c>
    </row>
    <row r="131" spans="1:6" x14ac:dyDescent="0.25">
      <c r="B131" s="1" t="s">
        <v>51</v>
      </c>
      <c r="C131" s="33">
        <v>3282377.3333333302</v>
      </c>
      <c r="D131" s="30">
        <f t="shared" si="7"/>
        <v>-889910.33333333675</v>
      </c>
      <c r="E131" s="33">
        <v>18105873</v>
      </c>
      <c r="F131" s="30">
        <f t="shared" si="8"/>
        <v>-3952226</v>
      </c>
    </row>
    <row r="132" spans="1:6" x14ac:dyDescent="0.25">
      <c r="B132" s="1" t="s">
        <v>52</v>
      </c>
      <c r="C132" s="33">
        <v>3092370.6666666698</v>
      </c>
      <c r="D132" s="30">
        <f t="shared" si="7"/>
        <v>-1106395</v>
      </c>
      <c r="E132" s="33">
        <v>17377212.333333299</v>
      </c>
      <c r="F132" s="30">
        <f t="shared" si="8"/>
        <v>-4848896.3333334029</v>
      </c>
    </row>
    <row r="133" spans="1:6" x14ac:dyDescent="0.25">
      <c r="B133" s="1" t="s">
        <v>53</v>
      </c>
      <c r="C133" s="33">
        <v>3225599</v>
      </c>
      <c r="D133" s="30">
        <f t="shared" si="7"/>
        <v>-1028758</v>
      </c>
      <c r="E133" s="33">
        <v>17863521.666666701</v>
      </c>
      <c r="F133" s="30">
        <f t="shared" si="8"/>
        <v>-4443910</v>
      </c>
    </row>
    <row r="134" spans="1:6" x14ac:dyDescent="0.25">
      <c r="B134" s="1" t="s">
        <v>54</v>
      </c>
      <c r="C134" s="33">
        <v>3317067</v>
      </c>
      <c r="D134" s="30">
        <f t="shared" si="7"/>
        <v>-880192.66666666977</v>
      </c>
      <c r="E134" s="33">
        <v>18675087.666666701</v>
      </c>
      <c r="F134" s="30">
        <f t="shared" si="8"/>
        <v>-3616263.6666665971</v>
      </c>
    </row>
  </sheetData>
  <mergeCells count="9">
    <mergeCell ref="A16:F16"/>
    <mergeCell ref="A17:F17"/>
    <mergeCell ref="N9:O9"/>
    <mergeCell ref="N10:O10"/>
    <mergeCell ref="A10:F11"/>
    <mergeCell ref="A12:F12"/>
    <mergeCell ref="A13:F13"/>
    <mergeCell ref="A14:F14"/>
    <mergeCell ref="A15:F15"/>
  </mergeCells>
  <pageMargins left="0.7" right="0.7" top="0.75" bottom="0.75" header="0.3" footer="0.3"/>
  <pageSetup paperSize="9" scale="19" orientation="portrait" r:id="rId1"/>
  <colBreaks count="1" manualBreakCount="1">
    <brk id="1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zoomScale="90" zoomScaleNormal="90" workbookViewId="0">
      <selection activeCell="A9" sqref="A9"/>
    </sheetView>
  </sheetViews>
  <sheetFormatPr baseColWidth="10" defaultColWidth="11.5703125" defaultRowHeight="15" x14ac:dyDescent="0.25"/>
  <cols>
    <col min="1" max="1" width="5.7109375" style="1" customWidth="1"/>
    <col min="2" max="2" width="11.5703125" style="1"/>
    <col min="3" max="6" width="11.5703125" style="39"/>
    <col min="7" max="7" width="11.5703125" style="1" customWidth="1"/>
    <col min="8" max="12" width="11.5703125" style="1"/>
    <col min="13" max="15" width="11.7109375" style="1" customWidth="1"/>
    <col min="16" max="16384" width="11.5703125" style="1"/>
  </cols>
  <sheetData>
    <row r="1" spans="1:15" ht="12" customHeight="1" x14ac:dyDescent="0.25">
      <c r="C1" s="1"/>
      <c r="D1" s="1"/>
      <c r="E1" s="1"/>
      <c r="F1" s="1"/>
    </row>
    <row r="2" spans="1:15" ht="12" customHeight="1" x14ac:dyDescent="0.25">
      <c r="C2" s="1"/>
      <c r="D2" s="1"/>
      <c r="E2" s="1"/>
      <c r="F2" s="1"/>
    </row>
    <row r="3" spans="1:15" ht="12" customHeight="1" x14ac:dyDescent="0.25">
      <c r="C3" s="1"/>
      <c r="D3" s="1"/>
      <c r="E3" s="1"/>
      <c r="F3" s="1"/>
    </row>
    <row r="4" spans="1:15" ht="12" customHeight="1" x14ac:dyDescent="0.25">
      <c r="C4" s="1"/>
      <c r="D4" s="1"/>
      <c r="E4" s="1"/>
      <c r="F4" s="1"/>
    </row>
    <row r="5" spans="1:15" ht="12" customHeight="1" x14ac:dyDescent="0.25">
      <c r="C5" s="1"/>
      <c r="D5" s="1"/>
      <c r="E5" s="1"/>
      <c r="F5" s="1"/>
    </row>
    <row r="6" spans="1:15" ht="12" customHeight="1" x14ac:dyDescent="0.25">
      <c r="C6" s="1"/>
      <c r="D6" s="1"/>
      <c r="E6" s="1"/>
      <c r="F6" s="1"/>
    </row>
    <row r="7" spans="1:15" ht="12" customHeight="1" x14ac:dyDescent="0.25">
      <c r="C7" s="1"/>
      <c r="D7" s="1"/>
      <c r="E7" s="1"/>
      <c r="F7" s="1"/>
    </row>
    <row r="8" spans="1:15" ht="12" customHeight="1" x14ac:dyDescent="0.25">
      <c r="C8" s="1"/>
      <c r="D8" s="1"/>
      <c r="E8" s="1"/>
      <c r="F8" s="1"/>
    </row>
    <row r="9" spans="1:15" ht="21" x14ac:dyDescent="0.35">
      <c r="A9" s="28" t="s">
        <v>91</v>
      </c>
      <c r="C9" s="1"/>
      <c r="D9" s="1"/>
      <c r="E9" s="1"/>
      <c r="F9" s="1"/>
      <c r="N9" s="90" t="s">
        <v>93</v>
      </c>
      <c r="O9" s="90"/>
    </row>
    <row r="10" spans="1:15" ht="21" x14ac:dyDescent="0.35">
      <c r="A10" s="95" t="s">
        <v>110</v>
      </c>
      <c r="B10" s="95"/>
      <c r="C10" s="95"/>
      <c r="D10" s="95"/>
      <c r="E10" s="95"/>
      <c r="F10" s="95"/>
      <c r="N10" s="91">
        <v>44110</v>
      </c>
      <c r="O10" s="91"/>
    </row>
    <row r="11" spans="1:15" x14ac:dyDescent="0.25">
      <c r="A11" s="95"/>
      <c r="B11" s="95"/>
      <c r="C11" s="95"/>
      <c r="D11" s="95"/>
      <c r="E11" s="95"/>
      <c r="F11" s="95"/>
    </row>
    <row r="12" spans="1:15" x14ac:dyDescent="0.25">
      <c r="A12" s="100" t="s">
        <v>216</v>
      </c>
      <c r="B12" s="100"/>
      <c r="C12" s="100"/>
      <c r="D12" s="100"/>
      <c r="E12" s="100"/>
      <c r="F12" s="100"/>
    </row>
    <row r="13" spans="1:15" x14ac:dyDescent="0.25">
      <c r="A13" s="100" t="s">
        <v>43</v>
      </c>
      <c r="B13" s="100"/>
      <c r="C13" s="100"/>
      <c r="D13" s="100"/>
      <c r="E13" s="100"/>
      <c r="F13" s="100"/>
    </row>
    <row r="14" spans="1:15" x14ac:dyDescent="0.25">
      <c r="A14" s="100" t="s">
        <v>44</v>
      </c>
      <c r="B14" s="100"/>
      <c r="C14" s="100"/>
      <c r="D14" s="100"/>
      <c r="E14" s="100"/>
      <c r="F14" s="100"/>
    </row>
    <row r="15" spans="1:15" ht="15" customHeight="1" x14ac:dyDescent="0.25">
      <c r="A15" s="100" t="s">
        <v>201</v>
      </c>
      <c r="B15" s="100"/>
      <c r="C15" s="100"/>
      <c r="D15" s="100"/>
      <c r="E15" s="100"/>
      <c r="F15" s="100"/>
    </row>
    <row r="16" spans="1:15" ht="15" customHeight="1" x14ac:dyDescent="0.25">
      <c r="A16" s="100" t="s">
        <v>45</v>
      </c>
      <c r="B16" s="100"/>
      <c r="C16" s="100"/>
      <c r="D16" s="100"/>
      <c r="E16" s="100"/>
      <c r="F16" s="100"/>
      <c r="H16" s="43"/>
      <c r="I16" s="43"/>
      <c r="J16" s="43"/>
      <c r="K16" s="43"/>
      <c r="L16" s="43"/>
      <c r="M16" s="43"/>
    </row>
    <row r="17" spans="1:13" ht="83.45" customHeight="1" x14ac:dyDescent="0.25">
      <c r="A17" s="99" t="s">
        <v>218</v>
      </c>
      <c r="B17" s="99"/>
      <c r="C17" s="99"/>
      <c r="D17" s="99"/>
      <c r="E17" s="99"/>
      <c r="F17" s="99"/>
      <c r="H17" s="43"/>
      <c r="I17" s="43"/>
      <c r="J17" s="43"/>
      <c r="K17" s="43"/>
      <c r="L17" s="43"/>
      <c r="M17" s="43"/>
    </row>
    <row r="18" spans="1:13" ht="15" customHeight="1" x14ac:dyDescent="0.25">
      <c r="C18" s="1"/>
      <c r="D18" s="1"/>
      <c r="E18" s="1"/>
      <c r="F18" s="1"/>
      <c r="H18" s="43"/>
      <c r="I18" s="43"/>
      <c r="J18" s="43"/>
      <c r="K18" s="43"/>
      <c r="L18" s="43"/>
      <c r="M18" s="43"/>
    </row>
    <row r="19" spans="1:13" ht="15" customHeight="1" x14ac:dyDescent="0.25">
      <c r="C19" s="1"/>
      <c r="D19" s="1"/>
      <c r="E19" s="1"/>
      <c r="F19" s="1"/>
      <c r="H19" s="43"/>
      <c r="I19" s="43"/>
      <c r="J19" s="43"/>
      <c r="K19" s="43"/>
      <c r="L19" s="43"/>
      <c r="M19" s="43"/>
    </row>
    <row r="20" spans="1:13" ht="45" x14ac:dyDescent="0.25">
      <c r="A20" s="23" t="s">
        <v>17</v>
      </c>
      <c r="B20" s="23" t="s">
        <v>80</v>
      </c>
      <c r="C20" s="23" t="s">
        <v>129</v>
      </c>
      <c r="D20" s="36" t="s">
        <v>127</v>
      </c>
      <c r="E20" s="23" t="s">
        <v>130</v>
      </c>
      <c r="F20" s="36" t="s">
        <v>127</v>
      </c>
      <c r="H20" s="40"/>
      <c r="I20" s="40"/>
      <c r="J20" s="40"/>
      <c r="K20" s="40"/>
      <c r="L20" s="40"/>
      <c r="M20" s="40"/>
    </row>
    <row r="21" spans="1:13" x14ac:dyDescent="0.25">
      <c r="A21" s="1">
        <v>2011</v>
      </c>
      <c r="B21" s="1" t="s">
        <v>49</v>
      </c>
      <c r="C21" s="39">
        <v>61.680361835464304</v>
      </c>
      <c r="E21" s="39">
        <v>54.768936117285826</v>
      </c>
    </row>
    <row r="22" spans="1:13" x14ac:dyDescent="0.25">
      <c r="B22" s="1" t="s">
        <v>50</v>
      </c>
      <c r="C22" s="39">
        <v>62.63921958202171</v>
      </c>
      <c r="E22" s="39">
        <v>55.32725338914306</v>
      </c>
    </row>
    <row r="23" spans="1:13" x14ac:dyDescent="0.25">
      <c r="B23" s="1" t="s">
        <v>51</v>
      </c>
      <c r="C23" s="39">
        <v>63.152246718771124</v>
      </c>
      <c r="E23" s="39">
        <v>55.984748916362548</v>
      </c>
    </row>
    <row r="24" spans="1:13" x14ac:dyDescent="0.25">
      <c r="B24" s="1" t="s">
        <v>52</v>
      </c>
      <c r="C24" s="39">
        <v>63.614963169376459</v>
      </c>
      <c r="E24" s="39">
        <v>56.062822816724811</v>
      </c>
    </row>
    <row r="25" spans="1:13" x14ac:dyDescent="0.25">
      <c r="B25" s="1" t="s">
        <v>53</v>
      </c>
      <c r="C25" s="39">
        <v>64.172086774493479</v>
      </c>
      <c r="E25" s="39">
        <v>56.147084743916018</v>
      </c>
    </row>
    <row r="26" spans="1:13" x14ac:dyDescent="0.25">
      <c r="B26" s="1" t="s">
        <v>54</v>
      </c>
      <c r="C26" s="39">
        <v>64.603383978213998</v>
      </c>
      <c r="E26" s="39">
        <v>56.160337120481252</v>
      </c>
    </row>
    <row r="27" spans="1:13" x14ac:dyDescent="0.25">
      <c r="B27" s="1" t="s">
        <v>55</v>
      </c>
      <c r="C27" s="39">
        <v>65.60434209740923</v>
      </c>
      <c r="E27" s="39">
        <v>56.699609682209918</v>
      </c>
    </row>
    <row r="28" spans="1:13" x14ac:dyDescent="0.25">
      <c r="B28" s="1" t="s">
        <v>56</v>
      </c>
      <c r="C28" s="39">
        <v>66.058216832191789</v>
      </c>
      <c r="E28" s="39">
        <v>58.321286517791904</v>
      </c>
    </row>
    <row r="29" spans="1:13" x14ac:dyDescent="0.25">
      <c r="B29" s="1" t="s">
        <v>57</v>
      </c>
      <c r="C29" s="39">
        <v>66.521211664307444</v>
      </c>
      <c r="E29" s="39">
        <v>59.340891383885634</v>
      </c>
    </row>
    <row r="30" spans="1:13" x14ac:dyDescent="0.25">
      <c r="B30" s="1" t="s">
        <v>58</v>
      </c>
      <c r="C30" s="39">
        <v>65.754632001270977</v>
      </c>
      <c r="E30" s="39">
        <v>59.624675877776525</v>
      </c>
    </row>
    <row r="31" spans="1:13" x14ac:dyDescent="0.25">
      <c r="B31" s="1" t="s">
        <v>59</v>
      </c>
      <c r="C31" s="39">
        <v>64.403941940247961</v>
      </c>
      <c r="E31" s="39">
        <v>57.986013554930125</v>
      </c>
    </row>
    <row r="32" spans="1:13" x14ac:dyDescent="0.25">
      <c r="B32" s="1" t="s">
        <v>60</v>
      </c>
      <c r="C32" s="39">
        <v>63.1883737163663</v>
      </c>
      <c r="E32" s="39">
        <v>57.066816843378362</v>
      </c>
    </row>
    <row r="33" spans="1:6" x14ac:dyDescent="0.25">
      <c r="A33" s="1">
        <v>2012</v>
      </c>
      <c r="B33" s="1" t="s">
        <v>49</v>
      </c>
      <c r="C33" s="39">
        <v>63.762215260364464</v>
      </c>
      <c r="D33" s="39">
        <f t="shared" ref="D33:D41" si="0">+C33/C21*100-100</f>
        <v>3.3752289431336635</v>
      </c>
      <c r="E33" s="39">
        <v>56.736867407572568</v>
      </c>
      <c r="F33" s="39">
        <f t="shared" ref="F33:F41" si="1">+E33/E21*100-100</f>
        <v>3.593152304570026</v>
      </c>
    </row>
    <row r="34" spans="1:6" x14ac:dyDescent="0.25">
      <c r="B34" s="1" t="s">
        <v>50</v>
      </c>
      <c r="C34" s="39">
        <v>64.422130476360422</v>
      </c>
      <c r="D34" s="39">
        <f t="shared" si="0"/>
        <v>2.8463172214400174</v>
      </c>
      <c r="E34" s="39">
        <v>57.246795064738308</v>
      </c>
      <c r="F34" s="39">
        <f t="shared" si="1"/>
        <v>3.4694324370201315</v>
      </c>
    </row>
    <row r="35" spans="1:6" x14ac:dyDescent="0.25">
      <c r="B35" s="1" t="s">
        <v>51</v>
      </c>
      <c r="C35" s="39">
        <v>65.238119201472514</v>
      </c>
      <c r="D35" s="39">
        <f t="shared" si="0"/>
        <v>3.3029268016230304</v>
      </c>
      <c r="E35" s="39">
        <v>57.754906664637261</v>
      </c>
      <c r="F35" s="39">
        <f t="shared" si="1"/>
        <v>3.1618570816834648</v>
      </c>
    </row>
    <row r="36" spans="1:6" x14ac:dyDescent="0.25">
      <c r="B36" s="1" t="s">
        <v>52</v>
      </c>
      <c r="C36" s="39">
        <v>65.173038346296039</v>
      </c>
      <c r="D36" s="39">
        <f t="shared" si="0"/>
        <v>2.449227507640245</v>
      </c>
      <c r="E36" s="39">
        <v>58.176454427133642</v>
      </c>
      <c r="F36" s="39">
        <f t="shared" si="1"/>
        <v>3.7701127132297785</v>
      </c>
    </row>
    <row r="37" spans="1:6" x14ac:dyDescent="0.25">
      <c r="B37" s="1" t="s">
        <v>53</v>
      </c>
      <c r="C37" s="39">
        <v>65.703333438127771</v>
      </c>
      <c r="D37" s="39">
        <f t="shared" si="0"/>
        <v>2.3861568800391808</v>
      </c>
      <c r="E37" s="39">
        <v>58.08673854901911</v>
      </c>
      <c r="F37" s="39">
        <f t="shared" si="1"/>
        <v>3.4545939721532477</v>
      </c>
    </row>
    <row r="38" spans="1:6" x14ac:dyDescent="0.25">
      <c r="B38" s="1" t="s">
        <v>54</v>
      </c>
      <c r="C38" s="39">
        <v>66.088128974815717</v>
      </c>
      <c r="D38" s="39">
        <f t="shared" si="0"/>
        <v>2.2982464774637918</v>
      </c>
      <c r="E38" s="39">
        <v>58.047573512345515</v>
      </c>
      <c r="F38" s="39">
        <f t="shared" si="1"/>
        <v>3.3604434884633179</v>
      </c>
    </row>
    <row r="39" spans="1:6" x14ac:dyDescent="0.25">
      <c r="B39" s="1" t="s">
        <v>55</v>
      </c>
      <c r="C39" s="39">
        <v>65.920110961887403</v>
      </c>
      <c r="D39" s="39">
        <f t="shared" si="0"/>
        <v>0.48132311731640698</v>
      </c>
      <c r="E39" s="39">
        <v>57.542122453399678</v>
      </c>
      <c r="F39" s="39">
        <f t="shared" si="1"/>
        <v>1.4859234056669521</v>
      </c>
    </row>
    <row r="40" spans="1:6" x14ac:dyDescent="0.25">
      <c r="B40" s="1" t="s">
        <v>56</v>
      </c>
      <c r="C40" s="39">
        <v>65.91870956918396</v>
      </c>
      <c r="D40" s="39">
        <f t="shared" si="0"/>
        <v>-0.21118835732762875</v>
      </c>
      <c r="E40" s="39">
        <v>58.449770626402838</v>
      </c>
      <c r="F40" s="39">
        <f t="shared" si="1"/>
        <v>0.22030396838337651</v>
      </c>
    </row>
    <row r="41" spans="1:6" x14ac:dyDescent="0.25">
      <c r="B41" s="1" t="s">
        <v>57</v>
      </c>
      <c r="C41" s="39">
        <v>66.279714537151264</v>
      </c>
      <c r="D41" s="39">
        <f t="shared" si="0"/>
        <v>-0.36303777564195627</v>
      </c>
      <c r="E41" s="39">
        <v>58.523108264796988</v>
      </c>
      <c r="F41" s="39">
        <f t="shared" si="1"/>
        <v>-1.3781106080767813</v>
      </c>
    </row>
    <row r="42" spans="1:6" x14ac:dyDescent="0.25">
      <c r="B42" s="1" t="s">
        <v>58</v>
      </c>
      <c r="C42" s="39">
        <v>66.06410273544229</v>
      </c>
      <c r="D42" s="39">
        <f t="shared" ref="D42:D105" si="2">+C42/C30*100-100</f>
        <v>0.47064476638745134</v>
      </c>
      <c r="E42" s="39">
        <v>58.901040318330665</v>
      </c>
      <c r="F42" s="39">
        <f t="shared" ref="F42:F105" si="3">+E42/E30*100-100</f>
        <v>-1.2136511415663307</v>
      </c>
    </row>
    <row r="43" spans="1:6" x14ac:dyDescent="0.25">
      <c r="B43" s="1" t="s">
        <v>59</v>
      </c>
      <c r="C43" s="39">
        <v>65.1686196461376</v>
      </c>
      <c r="D43" s="39">
        <f t="shared" si="2"/>
        <v>1.187315066209905</v>
      </c>
      <c r="E43" s="39">
        <v>57.641574709130069</v>
      </c>
      <c r="F43" s="39">
        <f t="shared" si="3"/>
        <v>-0.59400332025543889</v>
      </c>
    </row>
    <row r="44" spans="1:6" x14ac:dyDescent="0.25">
      <c r="B44" s="1" t="s">
        <v>60</v>
      </c>
      <c r="C44" s="39">
        <v>64.188248932195449</v>
      </c>
      <c r="D44" s="39">
        <f t="shared" si="2"/>
        <v>1.5823721311728747</v>
      </c>
      <c r="E44" s="39">
        <v>56.920409430222954</v>
      </c>
      <c r="F44" s="39">
        <f t="shared" si="3"/>
        <v>-0.2565543712683791</v>
      </c>
    </row>
    <row r="45" spans="1:6" x14ac:dyDescent="0.25">
      <c r="A45" s="1">
        <v>2013</v>
      </c>
      <c r="B45" s="1" t="s">
        <v>49</v>
      </c>
      <c r="C45" s="39">
        <v>64.39776997704648</v>
      </c>
      <c r="D45" s="39">
        <f t="shared" si="2"/>
        <v>0.99675758454567642</v>
      </c>
      <c r="E45" s="39">
        <v>56.275490118891916</v>
      </c>
      <c r="F45" s="39">
        <f t="shared" si="3"/>
        <v>-0.81318780849552752</v>
      </c>
    </row>
    <row r="46" spans="1:6" x14ac:dyDescent="0.25">
      <c r="B46" s="1" t="s">
        <v>50</v>
      </c>
      <c r="C46" s="39">
        <v>64.845470203742224</v>
      </c>
      <c r="D46" s="39">
        <f t="shared" si="2"/>
        <v>0.6571340069809537</v>
      </c>
      <c r="E46" s="39">
        <v>56.556386086548407</v>
      </c>
      <c r="F46" s="39">
        <f t="shared" si="3"/>
        <v>-1.2060220618623987</v>
      </c>
    </row>
    <row r="47" spans="1:6" x14ac:dyDescent="0.25">
      <c r="B47" s="1" t="s">
        <v>51</v>
      </c>
      <c r="C47" s="39">
        <v>65.865919296005643</v>
      </c>
      <c r="D47" s="39">
        <f t="shared" si="2"/>
        <v>0.96232095930650985</v>
      </c>
      <c r="E47" s="39">
        <v>57.400835729783552</v>
      </c>
      <c r="F47" s="39">
        <f t="shared" si="3"/>
        <v>-0.61305775613087121</v>
      </c>
    </row>
    <row r="48" spans="1:6" x14ac:dyDescent="0.25">
      <c r="B48" s="1" t="s">
        <v>52</v>
      </c>
      <c r="C48" s="39">
        <v>65.355229214275184</v>
      </c>
      <c r="D48" s="39">
        <f t="shared" si="2"/>
        <v>0.27954944652277902</v>
      </c>
      <c r="E48" s="39">
        <v>57.857756681237738</v>
      </c>
      <c r="F48" s="39">
        <f t="shared" si="3"/>
        <v>-0.54781225331474559</v>
      </c>
    </row>
    <row r="49" spans="1:6" x14ac:dyDescent="0.25">
      <c r="B49" s="1" t="s">
        <v>53</v>
      </c>
      <c r="C49" s="39">
        <v>65.688872240045598</v>
      </c>
      <c r="D49" s="39">
        <f t="shared" si="2"/>
        <v>-2.2009839266061704E-2</v>
      </c>
      <c r="E49" s="39">
        <v>58.126093515204516</v>
      </c>
      <c r="F49" s="39">
        <f t="shared" si="3"/>
        <v>6.7752067285027806E-2</v>
      </c>
    </row>
    <row r="50" spans="1:6" x14ac:dyDescent="0.25">
      <c r="B50" s="1" t="s">
        <v>54</v>
      </c>
      <c r="C50" s="39">
        <v>65.872163660929417</v>
      </c>
      <c r="D50" s="39">
        <f t="shared" si="2"/>
        <v>-0.3267838222029269</v>
      </c>
      <c r="E50" s="39">
        <v>58.08052859408118</v>
      </c>
      <c r="F50" s="39">
        <f t="shared" si="3"/>
        <v>5.6772539731838378E-2</v>
      </c>
    </row>
    <row r="51" spans="1:6" x14ac:dyDescent="0.25">
      <c r="B51" s="1" t="s">
        <v>55</v>
      </c>
      <c r="C51" s="39">
        <v>66.081752389080222</v>
      </c>
      <c r="D51" s="39">
        <f t="shared" si="2"/>
        <v>0.24520806296317232</v>
      </c>
      <c r="E51" s="39">
        <v>58.134753254844696</v>
      </c>
      <c r="F51" s="39">
        <f t="shared" si="3"/>
        <v>1.0299077895935511</v>
      </c>
    </row>
    <row r="52" spans="1:6" x14ac:dyDescent="0.25">
      <c r="B52" s="1" t="s">
        <v>56</v>
      </c>
      <c r="C52" s="39">
        <v>65.82583805851084</v>
      </c>
      <c r="D52" s="39">
        <f t="shared" si="2"/>
        <v>-0.14088793800740973</v>
      </c>
      <c r="E52" s="39">
        <v>59.173664989057464</v>
      </c>
      <c r="F52" s="39">
        <f t="shared" si="3"/>
        <v>1.2384896551290012</v>
      </c>
    </row>
    <row r="53" spans="1:6" x14ac:dyDescent="0.25">
      <c r="B53" s="1" t="s">
        <v>57</v>
      </c>
      <c r="C53" s="39">
        <v>65.818008751543218</v>
      </c>
      <c r="D53" s="39">
        <f t="shared" si="2"/>
        <v>-0.69660195254650148</v>
      </c>
      <c r="E53" s="39">
        <v>59.256958410449087</v>
      </c>
      <c r="F53" s="39">
        <f t="shared" si="3"/>
        <v>1.2539493670289659</v>
      </c>
    </row>
    <row r="54" spans="1:6" x14ac:dyDescent="0.25">
      <c r="B54" s="1" t="s">
        <v>58</v>
      </c>
      <c r="C54" s="39">
        <v>65.990255104199917</v>
      </c>
      <c r="D54" s="39">
        <f t="shared" si="2"/>
        <v>-0.11178178191279642</v>
      </c>
      <c r="E54" s="39">
        <v>59.607137266163143</v>
      </c>
      <c r="F54" s="39">
        <f t="shared" si="3"/>
        <v>1.198785189559274</v>
      </c>
    </row>
    <row r="55" spans="1:6" x14ac:dyDescent="0.25">
      <c r="B55" s="1" t="s">
        <v>59</v>
      </c>
      <c r="C55" s="39">
        <v>65.850943271653477</v>
      </c>
      <c r="D55" s="39">
        <f t="shared" si="2"/>
        <v>1.0470125487095743</v>
      </c>
      <c r="E55" s="39">
        <v>58.153844237025851</v>
      </c>
      <c r="F55" s="39">
        <f t="shared" si="3"/>
        <v>0.8887153594966577</v>
      </c>
    </row>
    <row r="56" spans="1:6" x14ac:dyDescent="0.25">
      <c r="B56" s="1" t="s">
        <v>60</v>
      </c>
      <c r="C56" s="39">
        <v>64.865249251060305</v>
      </c>
      <c r="D56" s="39">
        <f t="shared" si="2"/>
        <v>1.0547106832280235</v>
      </c>
      <c r="E56" s="39">
        <v>57.303606966973511</v>
      </c>
      <c r="F56" s="39">
        <f t="shared" si="3"/>
        <v>0.67321640969626628</v>
      </c>
    </row>
    <row r="57" spans="1:6" x14ac:dyDescent="0.25">
      <c r="A57" s="1">
        <v>2014</v>
      </c>
      <c r="B57" s="1" t="s">
        <v>49</v>
      </c>
      <c r="C57" s="39">
        <v>64.575057128675809</v>
      </c>
      <c r="D57" s="39">
        <f t="shared" si="2"/>
        <v>0.27530014112682011</v>
      </c>
      <c r="E57" s="39">
        <v>56.525845845295322</v>
      </c>
      <c r="F57" s="39">
        <f t="shared" si="3"/>
        <v>0.44487524830879011</v>
      </c>
    </row>
    <row r="58" spans="1:6" x14ac:dyDescent="0.25">
      <c r="B58" s="1" t="s">
        <v>50</v>
      </c>
      <c r="C58" s="39">
        <v>65.319784598691001</v>
      </c>
      <c r="D58" s="39">
        <f t="shared" si="2"/>
        <v>0.73145339752875316</v>
      </c>
      <c r="E58" s="39">
        <v>57.047290341208488</v>
      </c>
      <c r="F58" s="39">
        <f t="shared" si="3"/>
        <v>0.86799084706163399</v>
      </c>
    </row>
    <row r="59" spans="1:6" x14ac:dyDescent="0.25">
      <c r="B59" s="1" t="s">
        <v>51</v>
      </c>
      <c r="C59" s="39">
        <v>65.911852240627894</v>
      </c>
      <c r="D59" s="39">
        <f t="shared" si="2"/>
        <v>6.9737043243605967E-2</v>
      </c>
      <c r="E59" s="39">
        <v>57.724256510467896</v>
      </c>
      <c r="F59" s="39">
        <f t="shared" si="3"/>
        <v>0.56344263384397664</v>
      </c>
    </row>
    <row r="60" spans="1:6" x14ac:dyDescent="0.25">
      <c r="B60" s="1" t="s">
        <v>52</v>
      </c>
      <c r="C60" s="39">
        <v>66.089369789493659</v>
      </c>
      <c r="D60" s="39">
        <f t="shared" si="2"/>
        <v>1.1233080872710417</v>
      </c>
      <c r="E60" s="39">
        <v>58.265518901554692</v>
      </c>
      <c r="F60" s="39">
        <f t="shared" si="3"/>
        <v>0.70476673086979247</v>
      </c>
    </row>
    <row r="61" spans="1:6" x14ac:dyDescent="0.25">
      <c r="B61" s="1" t="s">
        <v>53</v>
      </c>
      <c r="C61" s="39">
        <v>65.614776549882663</v>
      </c>
      <c r="D61" s="39">
        <f t="shared" si="2"/>
        <v>-0.11279793309918773</v>
      </c>
      <c r="E61" s="39">
        <v>58.104735071707779</v>
      </c>
      <c r="F61" s="39">
        <f t="shared" si="3"/>
        <v>-3.6745017951616887E-2</v>
      </c>
    </row>
    <row r="62" spans="1:6" x14ac:dyDescent="0.25">
      <c r="B62" s="1" t="s">
        <v>54</v>
      </c>
      <c r="C62" s="39">
        <v>66.078680057346489</v>
      </c>
      <c r="D62" s="39">
        <f t="shared" si="2"/>
        <v>0.31351087460873828</v>
      </c>
      <c r="E62" s="39">
        <v>58.321104859466075</v>
      </c>
      <c r="F62" s="39">
        <f t="shared" si="3"/>
        <v>0.41421156316647512</v>
      </c>
    </row>
    <row r="63" spans="1:6" x14ac:dyDescent="0.25">
      <c r="B63" s="1" t="s">
        <v>55</v>
      </c>
      <c r="C63" s="39">
        <v>66.898678768596866</v>
      </c>
      <c r="D63" s="39">
        <f t="shared" si="2"/>
        <v>1.2362359501405109</v>
      </c>
      <c r="E63" s="39">
        <v>58.590723546984499</v>
      </c>
      <c r="F63" s="39">
        <f t="shared" si="3"/>
        <v>0.78433340921044703</v>
      </c>
    </row>
    <row r="64" spans="1:6" x14ac:dyDescent="0.25">
      <c r="B64" s="1" t="s">
        <v>56</v>
      </c>
      <c r="C64" s="39">
        <v>67.686824937939107</v>
      </c>
      <c r="D64" s="39">
        <f t="shared" si="2"/>
        <v>2.8271373890812868</v>
      </c>
      <c r="E64" s="39">
        <v>59.80144290265531</v>
      </c>
      <c r="F64" s="39">
        <f t="shared" si="3"/>
        <v>1.060907607656091</v>
      </c>
    </row>
    <row r="65" spans="1:6" x14ac:dyDescent="0.25">
      <c r="B65" s="1" t="s">
        <v>57</v>
      </c>
      <c r="C65" s="39">
        <v>67.355200484615565</v>
      </c>
      <c r="D65" s="39">
        <f t="shared" si="2"/>
        <v>2.3355184427944238</v>
      </c>
      <c r="E65" s="39">
        <v>60.255309649621879</v>
      </c>
      <c r="F65" s="39">
        <f t="shared" si="3"/>
        <v>1.6847831308816268</v>
      </c>
    </row>
    <row r="66" spans="1:6" x14ac:dyDescent="0.25">
      <c r="B66" s="1" t="s">
        <v>58</v>
      </c>
      <c r="C66" s="39">
        <v>67.145011315167238</v>
      </c>
      <c r="D66" s="39">
        <f t="shared" si="2"/>
        <v>1.749888993676322</v>
      </c>
      <c r="E66" s="39">
        <v>60.161620048777124</v>
      </c>
      <c r="F66" s="39">
        <f t="shared" si="3"/>
        <v>0.93022884178795096</v>
      </c>
    </row>
    <row r="67" spans="1:6" x14ac:dyDescent="0.25">
      <c r="B67" s="1" t="s">
        <v>59</v>
      </c>
      <c r="C67" s="39">
        <v>66.048192049971306</v>
      </c>
      <c r="D67" s="39">
        <f t="shared" si="2"/>
        <v>0.29953827313318016</v>
      </c>
      <c r="E67" s="39">
        <v>58.714721866292486</v>
      </c>
      <c r="F67" s="39">
        <f t="shared" si="3"/>
        <v>0.96447214560843975</v>
      </c>
    </row>
    <row r="68" spans="1:6" x14ac:dyDescent="0.25">
      <c r="B68" s="1" t="s">
        <v>60</v>
      </c>
      <c r="C68" s="39">
        <v>65.640185114976859</v>
      </c>
      <c r="D68" s="39">
        <f t="shared" si="2"/>
        <v>1.1946857105523065</v>
      </c>
      <c r="E68" s="39">
        <v>57.734223029211741</v>
      </c>
      <c r="F68" s="39">
        <f t="shared" si="3"/>
        <v>0.75146414864670419</v>
      </c>
    </row>
    <row r="69" spans="1:6" x14ac:dyDescent="0.25">
      <c r="A69" s="1">
        <v>2015</v>
      </c>
      <c r="B69" s="1" t="s">
        <v>49</v>
      </c>
      <c r="C69" s="39">
        <v>65.644883112372469</v>
      </c>
      <c r="D69" s="39">
        <f t="shared" si="2"/>
        <v>1.6567170534048046</v>
      </c>
      <c r="E69" s="39">
        <v>57.518869019953897</v>
      </c>
      <c r="F69" s="39">
        <f t="shared" si="3"/>
        <v>1.7567595138273049</v>
      </c>
    </row>
    <row r="70" spans="1:6" x14ac:dyDescent="0.25">
      <c r="B70" s="1" t="s">
        <v>50</v>
      </c>
      <c r="C70" s="39">
        <v>66.082250127964727</v>
      </c>
      <c r="D70" s="39">
        <f t="shared" si="2"/>
        <v>1.1672811445385634</v>
      </c>
      <c r="E70" s="39">
        <v>58.298044313437259</v>
      </c>
      <c r="F70" s="39">
        <f t="shared" si="3"/>
        <v>2.1924862070535198</v>
      </c>
    </row>
    <row r="71" spans="1:6" x14ac:dyDescent="0.25">
      <c r="B71" s="1" t="s">
        <v>51</v>
      </c>
      <c r="C71" s="39">
        <v>66.167277910662435</v>
      </c>
      <c r="D71" s="39">
        <f t="shared" si="2"/>
        <v>0.38752616009341523</v>
      </c>
      <c r="E71" s="39">
        <v>58.772182536881154</v>
      </c>
      <c r="F71" s="39">
        <f t="shared" si="3"/>
        <v>1.8153997812396625</v>
      </c>
    </row>
    <row r="72" spans="1:6" x14ac:dyDescent="0.25">
      <c r="B72" s="1" t="s">
        <v>52</v>
      </c>
      <c r="C72" s="39">
        <v>65.026838634077038</v>
      </c>
      <c r="D72" s="39">
        <f t="shared" si="2"/>
        <v>-1.6077186978798181</v>
      </c>
      <c r="E72" s="39">
        <v>59.061365972578393</v>
      </c>
      <c r="F72" s="39">
        <f t="shared" si="3"/>
        <v>1.3658971653000407</v>
      </c>
    </row>
    <row r="73" spans="1:6" x14ac:dyDescent="0.25">
      <c r="B73" s="1" t="s">
        <v>53</v>
      </c>
      <c r="C73" s="39">
        <v>64.748196546445442</v>
      </c>
      <c r="D73" s="39">
        <f t="shared" si="2"/>
        <v>-1.3207086101686514</v>
      </c>
      <c r="E73" s="39">
        <v>58.754542619307628</v>
      </c>
      <c r="F73" s="39">
        <f t="shared" si="3"/>
        <v>1.1183383708710153</v>
      </c>
    </row>
    <row r="74" spans="1:6" x14ac:dyDescent="0.25">
      <c r="B74" s="1" t="s">
        <v>54</v>
      </c>
      <c r="C74" s="39">
        <v>64.49605752427891</v>
      </c>
      <c r="D74" s="39">
        <f t="shared" si="2"/>
        <v>-2.3950577276878136</v>
      </c>
      <c r="E74" s="39">
        <v>58.770246682969329</v>
      </c>
      <c r="F74" s="39">
        <f t="shared" si="3"/>
        <v>0.7701188524900715</v>
      </c>
    </row>
    <row r="75" spans="1:6" x14ac:dyDescent="0.25">
      <c r="B75" s="1" t="s">
        <v>55</v>
      </c>
      <c r="C75" s="39">
        <v>64.880585918685483</v>
      </c>
      <c r="D75" s="39">
        <f t="shared" si="2"/>
        <v>-3.0166408172155172</v>
      </c>
      <c r="E75" s="39">
        <v>58.642532214927968</v>
      </c>
      <c r="F75" s="39">
        <f t="shared" si="3"/>
        <v>8.8424693888484285E-2</v>
      </c>
    </row>
    <row r="76" spans="1:6" x14ac:dyDescent="0.25">
      <c r="B76" s="1" t="s">
        <v>56</v>
      </c>
      <c r="C76" s="39">
        <v>65.419890740178687</v>
      </c>
      <c r="D76" s="39">
        <f t="shared" si="2"/>
        <v>-3.3491513301723472</v>
      </c>
      <c r="E76" s="39">
        <v>59.662871264299255</v>
      </c>
      <c r="F76" s="39">
        <f t="shared" si="3"/>
        <v>-0.23171955663615051</v>
      </c>
    </row>
    <row r="77" spans="1:6" x14ac:dyDescent="0.25">
      <c r="B77" s="1" t="s">
        <v>57</v>
      </c>
      <c r="C77" s="39">
        <v>66.083020721815487</v>
      </c>
      <c r="D77" s="39">
        <f t="shared" si="2"/>
        <v>-1.8887624914584791</v>
      </c>
      <c r="E77" s="39">
        <v>60.334440568573811</v>
      </c>
      <c r="F77" s="39">
        <f t="shared" si="3"/>
        <v>0.13132605145018772</v>
      </c>
    </row>
    <row r="78" spans="1:6" x14ac:dyDescent="0.25">
      <c r="B78" s="1" t="s">
        <v>58</v>
      </c>
      <c r="C78" s="39">
        <v>65.903839922137479</v>
      </c>
      <c r="D78" s="39">
        <f t="shared" si="2"/>
        <v>-1.8484938325558034</v>
      </c>
      <c r="E78" s="39">
        <v>60.602868281923463</v>
      </c>
      <c r="F78" s="39">
        <f t="shared" si="3"/>
        <v>0.733438083596468</v>
      </c>
    </row>
    <row r="79" spans="1:6" x14ac:dyDescent="0.25">
      <c r="B79" s="1" t="s">
        <v>59</v>
      </c>
      <c r="C79" s="39">
        <v>63.982201152020501</v>
      </c>
      <c r="D79" s="39">
        <f t="shared" si="2"/>
        <v>-3.1280052244090086</v>
      </c>
      <c r="E79" s="39">
        <v>59.086349351518855</v>
      </c>
      <c r="F79" s="39">
        <f t="shared" si="3"/>
        <v>0.63293748725006083</v>
      </c>
    </row>
    <row r="80" spans="1:6" x14ac:dyDescent="0.25">
      <c r="B80" s="1" t="s">
        <v>60</v>
      </c>
      <c r="C80" s="39">
        <v>63.726401402950458</v>
      </c>
      <c r="D80" s="39">
        <f t="shared" si="2"/>
        <v>-2.9155672073047469</v>
      </c>
      <c r="E80" s="39">
        <v>58.106570404681591</v>
      </c>
      <c r="F80" s="39">
        <f t="shared" si="3"/>
        <v>0.64493355229092231</v>
      </c>
    </row>
    <row r="81" spans="1:6" x14ac:dyDescent="0.25">
      <c r="A81" s="1">
        <v>2016</v>
      </c>
      <c r="B81" s="1" t="s">
        <v>49</v>
      </c>
      <c r="C81" s="39">
        <v>63.804714003702514</v>
      </c>
      <c r="D81" s="39">
        <f t="shared" si="2"/>
        <v>-2.8032178921240671</v>
      </c>
      <c r="E81" s="39">
        <v>57.226259131969435</v>
      </c>
      <c r="F81" s="39">
        <f t="shared" si="3"/>
        <v>-0.50871982180829889</v>
      </c>
    </row>
    <row r="82" spans="1:6" x14ac:dyDescent="0.25">
      <c r="B82" s="1" t="s">
        <v>50</v>
      </c>
      <c r="C82" s="39">
        <v>64.991894650109771</v>
      </c>
      <c r="D82" s="39">
        <f t="shared" si="2"/>
        <v>-1.6499975042368362</v>
      </c>
      <c r="E82" s="39">
        <v>57.85860207890321</v>
      </c>
      <c r="F82" s="39">
        <f t="shared" si="3"/>
        <v>-0.75378555097216804</v>
      </c>
    </row>
    <row r="83" spans="1:6" x14ac:dyDescent="0.25">
      <c r="B83" s="1" t="s">
        <v>51</v>
      </c>
      <c r="C83" s="39">
        <v>64.075549920866649</v>
      </c>
      <c r="D83" s="39">
        <f t="shared" si="2"/>
        <v>-3.1612725441418092</v>
      </c>
      <c r="E83" s="39">
        <v>57.954541932209366</v>
      </c>
      <c r="F83" s="39">
        <f t="shared" si="3"/>
        <v>-1.3912034050440383</v>
      </c>
    </row>
    <row r="84" spans="1:6" x14ac:dyDescent="0.25">
      <c r="B84" s="1" t="s">
        <v>52</v>
      </c>
      <c r="C84" s="39">
        <v>64.179170426916968</v>
      </c>
      <c r="D84" s="39">
        <f t="shared" si="2"/>
        <v>-1.3035666887177513</v>
      </c>
      <c r="E84" s="39">
        <v>58.599217358070419</v>
      </c>
      <c r="F84" s="39">
        <f t="shared" si="3"/>
        <v>-0.7824888688191578</v>
      </c>
    </row>
    <row r="85" spans="1:6" x14ac:dyDescent="0.25">
      <c r="B85" s="1" t="s">
        <v>53</v>
      </c>
      <c r="C85" s="39">
        <v>63.981411570083111</v>
      </c>
      <c r="D85" s="39">
        <f t="shared" si="2"/>
        <v>-1.1842568863092566</v>
      </c>
      <c r="E85" s="39">
        <v>58.111745945983316</v>
      </c>
      <c r="F85" s="39">
        <f t="shared" si="3"/>
        <v>-1.0940374048849861</v>
      </c>
    </row>
    <row r="86" spans="1:6" x14ac:dyDescent="0.25">
      <c r="B86" s="1" t="s">
        <v>54</v>
      </c>
      <c r="C86" s="39">
        <v>64.134604506752936</v>
      </c>
      <c r="D86" s="39">
        <f t="shared" si="2"/>
        <v>-0.56042653055175151</v>
      </c>
      <c r="E86" s="39">
        <v>58.301388086564785</v>
      </c>
      <c r="F86" s="39">
        <f t="shared" si="3"/>
        <v>-0.79778225014736392</v>
      </c>
    </row>
    <row r="87" spans="1:6" x14ac:dyDescent="0.25">
      <c r="B87" s="1" t="s">
        <v>55</v>
      </c>
      <c r="C87" s="39">
        <v>63.993931461178612</v>
      </c>
      <c r="D87" s="39">
        <f t="shared" si="2"/>
        <v>-1.3665944056333217</v>
      </c>
      <c r="E87" s="39">
        <v>58.267772054452593</v>
      </c>
      <c r="F87" s="39">
        <f t="shared" si="3"/>
        <v>-0.63905862574600292</v>
      </c>
    </row>
    <row r="88" spans="1:6" x14ac:dyDescent="0.25">
      <c r="B88" s="1" t="s">
        <v>56</v>
      </c>
      <c r="C88" s="39">
        <v>64.526462940511507</v>
      </c>
      <c r="D88" s="39">
        <f t="shared" si="2"/>
        <v>-1.3656821947555926</v>
      </c>
      <c r="E88" s="39">
        <v>59.425683099959038</v>
      </c>
      <c r="F88" s="39">
        <f t="shared" si="3"/>
        <v>-0.39754735116501649</v>
      </c>
    </row>
    <row r="89" spans="1:6" x14ac:dyDescent="0.25">
      <c r="B89" s="1" t="s">
        <v>57</v>
      </c>
      <c r="C89" s="39">
        <v>64.742783000068798</v>
      </c>
      <c r="D89" s="39">
        <f t="shared" si="2"/>
        <v>-2.0281120734304494</v>
      </c>
      <c r="E89" s="39">
        <v>59.944673703583263</v>
      </c>
      <c r="F89" s="39">
        <f t="shared" si="3"/>
        <v>-0.64601057259750405</v>
      </c>
    </row>
    <row r="90" spans="1:6" x14ac:dyDescent="0.25">
      <c r="B90" s="1" t="s">
        <v>58</v>
      </c>
      <c r="C90" s="39">
        <v>64.763024242636476</v>
      </c>
      <c r="D90" s="39">
        <f t="shared" si="2"/>
        <v>-1.7310306665724369</v>
      </c>
      <c r="E90" s="39">
        <v>60.031618839508447</v>
      </c>
      <c r="F90" s="39">
        <f t="shared" si="3"/>
        <v>-0.9426112304743981</v>
      </c>
    </row>
    <row r="91" spans="1:6" x14ac:dyDescent="0.25">
      <c r="B91" s="1" t="s">
        <v>59</v>
      </c>
      <c r="C91" s="39">
        <v>62.952294372377871</v>
      </c>
      <c r="D91" s="39">
        <f t="shared" si="2"/>
        <v>-1.6096770056340972</v>
      </c>
      <c r="E91" s="39">
        <v>58.554883982844231</v>
      </c>
      <c r="F91" s="39">
        <f t="shared" si="3"/>
        <v>-0.89947233922475789</v>
      </c>
    </row>
    <row r="92" spans="1:6" x14ac:dyDescent="0.25">
      <c r="B92" s="1" t="s">
        <v>60</v>
      </c>
      <c r="C92" s="39">
        <v>62.134711792695306</v>
      </c>
      <c r="D92" s="39">
        <f t="shared" si="2"/>
        <v>-2.4976925971242139</v>
      </c>
      <c r="E92" s="39">
        <v>57.523993907649242</v>
      </c>
      <c r="F92" s="39">
        <f t="shared" si="3"/>
        <v>-1.0026000381282358</v>
      </c>
    </row>
    <row r="93" spans="1:6" x14ac:dyDescent="0.25">
      <c r="A93" s="1">
        <v>2017</v>
      </c>
      <c r="B93" s="1" t="s">
        <v>49</v>
      </c>
      <c r="C93" s="39">
        <v>61.474397955577544</v>
      </c>
      <c r="D93" s="39">
        <f t="shared" si="2"/>
        <v>-3.6522631352751631</v>
      </c>
      <c r="E93" s="39">
        <v>56.999122899593957</v>
      </c>
      <c r="F93" s="39">
        <f t="shared" si="3"/>
        <v>-0.39690910400359769</v>
      </c>
    </row>
    <row r="94" spans="1:6" x14ac:dyDescent="0.25">
      <c r="B94" s="1" t="s">
        <v>50</v>
      </c>
      <c r="C94" s="39">
        <v>62.194231754778805</v>
      </c>
      <c r="D94" s="39">
        <f t="shared" si="2"/>
        <v>-4.3046335399090339</v>
      </c>
      <c r="E94" s="39">
        <v>57.972932720929691</v>
      </c>
      <c r="F94" s="39">
        <f t="shared" si="3"/>
        <v>0.197603533301006</v>
      </c>
    </row>
    <row r="95" spans="1:6" x14ac:dyDescent="0.25">
      <c r="B95" s="1" t="s">
        <v>51</v>
      </c>
      <c r="C95" s="39">
        <v>62.307463011818662</v>
      </c>
      <c r="D95" s="39">
        <f t="shared" si="2"/>
        <v>-2.7593784387829317</v>
      </c>
      <c r="E95" s="39">
        <v>58.268626177707297</v>
      </c>
      <c r="F95" s="39">
        <f t="shared" si="3"/>
        <v>0.54194931928772405</v>
      </c>
    </row>
    <row r="96" spans="1:6" x14ac:dyDescent="0.25">
      <c r="B96" s="1" t="s">
        <v>52</v>
      </c>
      <c r="C96" s="39">
        <v>62.360581160144754</v>
      </c>
      <c r="D96" s="39">
        <f t="shared" si="2"/>
        <v>-2.8336129225028088</v>
      </c>
      <c r="E96" s="39">
        <v>58.962653246622565</v>
      </c>
      <c r="F96" s="39">
        <f t="shared" si="3"/>
        <v>0.62020604529813284</v>
      </c>
    </row>
    <row r="97" spans="1:6" x14ac:dyDescent="0.25">
      <c r="B97" s="1" t="s">
        <v>53</v>
      </c>
      <c r="C97" s="39">
        <v>61.805604897338696</v>
      </c>
      <c r="D97" s="39">
        <f t="shared" si="2"/>
        <v>-3.4006856356413806</v>
      </c>
      <c r="E97" s="39">
        <v>58.380506826829304</v>
      </c>
      <c r="F97" s="39">
        <f t="shared" si="3"/>
        <v>0.46248977116572121</v>
      </c>
    </row>
    <row r="98" spans="1:6" x14ac:dyDescent="0.25">
      <c r="B98" s="1" t="s">
        <v>54</v>
      </c>
      <c r="C98" s="39">
        <v>62.234997682529681</v>
      </c>
      <c r="D98" s="39">
        <f t="shared" si="2"/>
        <v>-2.9619061953102772</v>
      </c>
      <c r="E98" s="39">
        <v>58.538314641578268</v>
      </c>
      <c r="F98" s="39">
        <f t="shared" si="3"/>
        <v>0.40638235690322233</v>
      </c>
    </row>
    <row r="99" spans="1:6" x14ac:dyDescent="0.25">
      <c r="B99" s="1" t="s">
        <v>55</v>
      </c>
      <c r="C99" s="39">
        <v>62.754689495942294</v>
      </c>
      <c r="D99" s="39">
        <f t="shared" si="2"/>
        <v>-1.9364991913148799</v>
      </c>
      <c r="E99" s="39">
        <v>58.122661302108682</v>
      </c>
      <c r="F99" s="39">
        <f t="shared" si="3"/>
        <v>-0.24904118902693995</v>
      </c>
    </row>
    <row r="100" spans="1:6" x14ac:dyDescent="0.25">
      <c r="B100" s="1" t="s">
        <v>56</v>
      </c>
      <c r="C100" s="39">
        <v>63.451022571659045</v>
      </c>
      <c r="D100" s="39">
        <f t="shared" si="2"/>
        <v>-1.6666656125936044</v>
      </c>
      <c r="E100" s="39">
        <v>58.933484511071121</v>
      </c>
      <c r="F100" s="39">
        <f t="shared" si="3"/>
        <v>-0.82825903416204483</v>
      </c>
    </row>
    <row r="101" spans="1:6" x14ac:dyDescent="0.25">
      <c r="B101" s="1" t="s">
        <v>57</v>
      </c>
      <c r="C101" s="39">
        <v>63.287642366575902</v>
      </c>
      <c r="D101" s="39">
        <f t="shared" si="2"/>
        <v>-2.2475719548406659</v>
      </c>
      <c r="E101" s="39">
        <v>59.177392078679588</v>
      </c>
      <c r="F101" s="39">
        <f t="shared" si="3"/>
        <v>-1.2799829868084061</v>
      </c>
    </row>
    <row r="102" spans="1:6" x14ac:dyDescent="0.25">
      <c r="B102" s="1" t="s">
        <v>58</v>
      </c>
      <c r="C102" s="39">
        <v>62.668590519892156</v>
      </c>
      <c r="D102" s="39">
        <f t="shared" si="2"/>
        <v>-3.2339961687049481</v>
      </c>
      <c r="E102" s="39">
        <v>59.331336164468205</v>
      </c>
      <c r="F102" s="39">
        <f t="shared" si="3"/>
        <v>-1.166523056645218</v>
      </c>
    </row>
    <row r="103" spans="1:6" x14ac:dyDescent="0.25">
      <c r="B103" s="1" t="s">
        <v>59</v>
      </c>
      <c r="C103" s="39">
        <v>61.114538308633584</v>
      </c>
      <c r="D103" s="39">
        <f t="shared" si="2"/>
        <v>-2.919283692622102</v>
      </c>
      <c r="E103" s="39">
        <v>57.946296009439592</v>
      </c>
      <c r="F103" s="39">
        <f t="shared" si="3"/>
        <v>-1.0393462201768671</v>
      </c>
    </row>
    <row r="104" spans="1:6" x14ac:dyDescent="0.25">
      <c r="B104" s="1" t="s">
        <v>60</v>
      </c>
      <c r="C104" s="39">
        <v>60.159853789487002</v>
      </c>
      <c r="D104" s="39">
        <f t="shared" si="2"/>
        <v>-3.1783490197832833</v>
      </c>
      <c r="E104" s="39">
        <v>56.992250065349239</v>
      </c>
      <c r="F104" s="39">
        <f t="shared" si="3"/>
        <v>-0.92438616684663089</v>
      </c>
    </row>
    <row r="105" spans="1:6" x14ac:dyDescent="0.25">
      <c r="B105" s="1" t="s">
        <v>49</v>
      </c>
      <c r="C105" s="39">
        <v>60.311572252307208</v>
      </c>
      <c r="D105" s="39">
        <f t="shared" si="2"/>
        <v>-1.8915609455998492</v>
      </c>
      <c r="E105" s="39">
        <v>56.425120699695228</v>
      </c>
      <c r="F105" s="39">
        <f t="shared" si="3"/>
        <v>-1.0070368993394112</v>
      </c>
    </row>
    <row r="106" spans="1:6" x14ac:dyDescent="0.25">
      <c r="B106" s="1" t="s">
        <v>50</v>
      </c>
      <c r="C106" s="39">
        <v>61.691791283640271</v>
      </c>
      <c r="D106" s="39">
        <f t="shared" ref="D106:D128" si="4">+C106/C94*100-100</f>
        <v>-0.8078570262264293</v>
      </c>
      <c r="E106" s="39">
        <v>57.326670433039659</v>
      </c>
      <c r="F106" s="39">
        <f t="shared" ref="F106:F119" si="5">+E106/E94*100-100</f>
        <v>-1.1147655596466279</v>
      </c>
    </row>
    <row r="107" spans="1:6" x14ac:dyDescent="0.25">
      <c r="B107" s="1" t="s">
        <v>51</v>
      </c>
      <c r="C107" s="39">
        <v>62.914811336767087</v>
      </c>
      <c r="D107" s="39">
        <f t="shared" si="4"/>
        <v>0.97476015807804117</v>
      </c>
      <c r="E107" s="39">
        <v>57.791044255901646</v>
      </c>
      <c r="F107" s="39">
        <f t="shared" si="5"/>
        <v>-0.81962104331947216</v>
      </c>
    </row>
    <row r="108" spans="1:6" x14ac:dyDescent="0.25">
      <c r="A108" s="1">
        <v>2018</v>
      </c>
      <c r="B108" s="1" t="s">
        <v>52</v>
      </c>
      <c r="C108" s="39">
        <v>62.052784809572636</v>
      </c>
      <c r="D108" s="39">
        <f t="shared" si="4"/>
        <v>-0.49357517977853149</v>
      </c>
      <c r="E108" s="39">
        <v>58.229477364823225</v>
      </c>
      <c r="F108" s="39">
        <f t="shared" si="5"/>
        <v>-1.2434580898737551</v>
      </c>
    </row>
    <row r="109" spans="1:6" x14ac:dyDescent="0.25">
      <c r="B109" s="1" t="s">
        <v>53</v>
      </c>
      <c r="C109" s="39">
        <v>62.679302944073299</v>
      </c>
      <c r="D109" s="39">
        <f t="shared" si="4"/>
        <v>1.4136226774025431</v>
      </c>
      <c r="E109" s="39">
        <v>57.87483908638238</v>
      </c>
      <c r="F109" s="39">
        <f t="shared" si="5"/>
        <v>-0.86615853121463715</v>
      </c>
    </row>
    <row r="110" spans="1:6" x14ac:dyDescent="0.25">
      <c r="B110" s="1" t="s">
        <v>54</v>
      </c>
      <c r="C110" s="39">
        <v>62.015407190968375</v>
      </c>
      <c r="D110" s="39">
        <f t="shared" si="4"/>
        <v>-0.35284084476305111</v>
      </c>
      <c r="E110" s="39">
        <v>58.007398902833785</v>
      </c>
      <c r="F110" s="39">
        <f t="shared" si="5"/>
        <v>-0.90695426063290085</v>
      </c>
    </row>
    <row r="111" spans="1:6" x14ac:dyDescent="0.25">
      <c r="B111" s="1" t="s">
        <v>55</v>
      </c>
      <c r="C111" s="39">
        <v>63.203282732681011</v>
      </c>
      <c r="D111" s="39">
        <f t="shared" si="4"/>
        <v>0.71483619844492807</v>
      </c>
      <c r="E111" s="39">
        <v>57.996001510182779</v>
      </c>
      <c r="F111" s="39">
        <f t="shared" si="5"/>
        <v>-0.21791808752105624</v>
      </c>
    </row>
    <row r="112" spans="1:6" x14ac:dyDescent="0.25">
      <c r="B112" s="1" t="s">
        <v>56</v>
      </c>
      <c r="C112" s="39">
        <v>62.436877748281525</v>
      </c>
      <c r="D112" s="39">
        <f t="shared" si="4"/>
        <v>-1.598311236406289</v>
      </c>
      <c r="E112" s="39">
        <v>58.590540535453265</v>
      </c>
      <c r="F112" s="39">
        <f t="shared" si="5"/>
        <v>-0.58191701791098183</v>
      </c>
    </row>
    <row r="113" spans="1:6" x14ac:dyDescent="0.25">
      <c r="B113" s="1" t="s">
        <v>57</v>
      </c>
      <c r="C113" s="39">
        <v>62.392324524717168</v>
      </c>
      <c r="D113" s="39">
        <f t="shared" si="4"/>
        <v>-1.4146803520865205</v>
      </c>
      <c r="E113" s="39">
        <v>58.343020986705383</v>
      </c>
      <c r="F113" s="39">
        <f t="shared" si="5"/>
        <v>-1.4099490745804815</v>
      </c>
    </row>
    <row r="114" spans="1:6" x14ac:dyDescent="0.25">
      <c r="B114" s="1" t="s">
        <v>58</v>
      </c>
      <c r="C114" s="39">
        <v>61.86688379421502</v>
      </c>
      <c r="D114" s="39">
        <f t="shared" si="4"/>
        <v>-1.2792799694811379</v>
      </c>
      <c r="E114" s="39">
        <v>58.493577388654231</v>
      </c>
      <c r="F114" s="39">
        <f t="shared" si="5"/>
        <v>-1.4120005210934181</v>
      </c>
    </row>
    <row r="115" spans="1:6" x14ac:dyDescent="0.25">
      <c r="B115" s="1" t="s">
        <v>59</v>
      </c>
      <c r="C115" s="39">
        <v>60.866467993918995</v>
      </c>
      <c r="D115" s="39">
        <f t="shared" si="4"/>
        <v>-0.40591047822665871</v>
      </c>
      <c r="E115" s="39">
        <v>57.196221424354746</v>
      </c>
      <c r="F115" s="39">
        <f t="shared" si="5"/>
        <v>-1.294430596500348</v>
      </c>
    </row>
    <row r="116" spans="1:6" x14ac:dyDescent="0.25">
      <c r="B116" s="1" t="s">
        <v>60</v>
      </c>
      <c r="C116" s="39">
        <v>60.393536085898091</v>
      </c>
      <c r="D116" s="39">
        <f t="shared" si="4"/>
        <v>0.38843561227524503</v>
      </c>
      <c r="E116" s="39">
        <v>56.802754705564716</v>
      </c>
      <c r="F116" s="39">
        <f t="shared" si="5"/>
        <v>-0.33249320665045445</v>
      </c>
    </row>
    <row r="117" spans="1:6" x14ac:dyDescent="0.25">
      <c r="A117" s="1">
        <v>2019</v>
      </c>
      <c r="B117" s="1" t="s">
        <v>49</v>
      </c>
      <c r="C117" s="39">
        <v>60.153078651305037</v>
      </c>
      <c r="D117" s="39">
        <f t="shared" si="4"/>
        <v>-0.26279136007121906</v>
      </c>
      <c r="E117" s="39">
        <v>56.026191982373241</v>
      </c>
      <c r="F117" s="39">
        <f t="shared" si="5"/>
        <v>-0.70700551877443729</v>
      </c>
    </row>
    <row r="118" spans="1:6" x14ac:dyDescent="0.25">
      <c r="B118" s="1" t="s">
        <v>50</v>
      </c>
      <c r="C118" s="39">
        <v>60.749600918499311</v>
      </c>
      <c r="D118" s="39">
        <f t="shared" si="4"/>
        <v>-1.5272540244601629</v>
      </c>
      <c r="E118" s="39">
        <v>56.176017482240461</v>
      </c>
      <c r="F118" s="39">
        <f t="shared" si="5"/>
        <v>-2.0071860830348101</v>
      </c>
    </row>
    <row r="119" spans="1:6" x14ac:dyDescent="0.25">
      <c r="B119" s="1" t="s">
        <v>51</v>
      </c>
      <c r="C119" s="39">
        <v>61.441855914841057</v>
      </c>
      <c r="D119" s="39">
        <f t="shared" si="4"/>
        <v>-2.3411902390387382</v>
      </c>
      <c r="E119" s="39">
        <v>56.195464397415208</v>
      </c>
      <c r="F119" s="39">
        <f t="shared" si="5"/>
        <v>-2.7609465775027928</v>
      </c>
    </row>
    <row r="120" spans="1:6" x14ac:dyDescent="0.25">
      <c r="B120" s="1" t="s">
        <v>52</v>
      </c>
      <c r="C120" s="39">
        <v>61.75930237364193</v>
      </c>
      <c r="D120" s="39">
        <f t="shared" si="4"/>
        <v>-0.47295610798346388</v>
      </c>
      <c r="E120" s="39">
        <v>56.565734732687787</v>
      </c>
      <c r="F120" s="39">
        <f t="shared" ref="F120:F128" si="6">+E120/E108*100-100</f>
        <v>-2.857217181792052</v>
      </c>
    </row>
    <row r="121" spans="1:6" x14ac:dyDescent="0.25">
      <c r="B121" s="1" t="s">
        <v>53</v>
      </c>
      <c r="C121" s="39">
        <v>62.503739037787639</v>
      </c>
      <c r="D121" s="39">
        <f t="shared" si="4"/>
        <v>-0.28009868974181984</v>
      </c>
      <c r="E121" s="39">
        <v>56.712621721285814</v>
      </c>
      <c r="F121" s="39">
        <f t="shared" si="6"/>
        <v>-2.008156538218401</v>
      </c>
    </row>
    <row r="122" spans="1:6" x14ac:dyDescent="0.25">
      <c r="B122" s="1" t="s">
        <v>54</v>
      </c>
      <c r="C122" s="39">
        <v>61.592791521176899</v>
      </c>
      <c r="D122" s="39">
        <f t="shared" si="4"/>
        <v>-0.68146882997976377</v>
      </c>
      <c r="E122" s="39">
        <v>56.611800766646802</v>
      </c>
      <c r="F122" s="39">
        <f t="shared" si="6"/>
        <v>-2.4058967693495532</v>
      </c>
    </row>
    <row r="123" spans="1:6" x14ac:dyDescent="0.25">
      <c r="B123" s="1" t="s">
        <v>55</v>
      </c>
      <c r="C123" s="39">
        <v>61.752819886837109</v>
      </c>
      <c r="D123" s="39">
        <f t="shared" si="4"/>
        <v>-2.294916945973597</v>
      </c>
      <c r="E123" s="39">
        <v>56.223423305367724</v>
      </c>
      <c r="F123" s="39">
        <f t="shared" si="6"/>
        <v>-3.0563800238949739</v>
      </c>
    </row>
    <row r="124" spans="1:6" x14ac:dyDescent="0.25">
      <c r="B124" s="1" t="s">
        <v>56</v>
      </c>
      <c r="C124" s="39">
        <v>61.537239261145061</v>
      </c>
      <c r="D124" s="39">
        <f t="shared" si="4"/>
        <v>-1.4408768016290168</v>
      </c>
      <c r="E124" s="39">
        <v>56.732783259607501</v>
      </c>
      <c r="F124" s="39">
        <f t="shared" si="6"/>
        <v>-3.1707460946219328</v>
      </c>
    </row>
    <row r="125" spans="1:6" x14ac:dyDescent="0.25">
      <c r="B125" s="1" t="s">
        <v>57</v>
      </c>
      <c r="C125" s="39">
        <v>62.560633479200256</v>
      </c>
      <c r="D125" s="39">
        <f t="shared" si="4"/>
        <v>0.26975907015038558</v>
      </c>
      <c r="E125" s="39">
        <v>57.312979602230399</v>
      </c>
      <c r="F125" s="39">
        <f t="shared" si="6"/>
        <v>-1.7654920281034094</v>
      </c>
    </row>
    <row r="126" spans="1:6" x14ac:dyDescent="0.25">
      <c r="B126" s="1" t="s">
        <v>58</v>
      </c>
      <c r="C126" s="39">
        <v>62.195895607046126</v>
      </c>
      <c r="D126" s="39">
        <f t="shared" si="4"/>
        <v>0.53180602069029703</v>
      </c>
      <c r="E126" s="39">
        <v>57.700340145636822</v>
      </c>
      <c r="F126" s="39">
        <f t="shared" si="6"/>
        <v>-1.356109984087368</v>
      </c>
    </row>
    <row r="127" spans="1:6" x14ac:dyDescent="0.25">
      <c r="B127" s="1" t="s">
        <v>59</v>
      </c>
      <c r="C127" s="39">
        <v>61.40940070569291</v>
      </c>
      <c r="D127" s="39">
        <f t="shared" si="4"/>
        <v>0.8920062715453696</v>
      </c>
      <c r="E127" s="39">
        <v>56.571464035345123</v>
      </c>
      <c r="F127" s="39">
        <f t="shared" si="6"/>
        <v>-1.092305354184802</v>
      </c>
    </row>
    <row r="128" spans="1:6" x14ac:dyDescent="0.25">
      <c r="B128" s="1" t="s">
        <v>60</v>
      </c>
      <c r="C128" s="39">
        <v>61.022033336570026</v>
      </c>
      <c r="D128" s="39">
        <f t="shared" si="4"/>
        <v>1.0406697328966033</v>
      </c>
      <c r="E128" s="39">
        <v>55.781220851053504</v>
      </c>
      <c r="F128" s="39">
        <f t="shared" si="6"/>
        <v>-1.7983878771483859</v>
      </c>
    </row>
    <row r="129" spans="1:6" x14ac:dyDescent="0.25">
      <c r="A129" s="1">
        <v>2020</v>
      </c>
      <c r="B129" s="1" t="s">
        <v>49</v>
      </c>
      <c r="C129" s="39">
        <v>58.600715885948283</v>
      </c>
      <c r="D129" s="39">
        <f t="shared" ref="D129:D134" si="7">+C129/C117*100-100</f>
        <v>-2.5806871404795118</v>
      </c>
      <c r="E129" s="39">
        <v>53.848561419194695</v>
      </c>
      <c r="F129" s="39">
        <f t="shared" ref="F129:F134" si="8">+E129/E117*100-100</f>
        <v>-3.8868080912292982</v>
      </c>
    </row>
    <row r="130" spans="1:6" x14ac:dyDescent="0.25">
      <c r="B130" s="1" t="s">
        <v>50</v>
      </c>
      <c r="C130" s="39">
        <v>52.424606520983652</v>
      </c>
      <c r="D130" s="39">
        <f t="shared" si="7"/>
        <v>-13.703784504995085</v>
      </c>
      <c r="E130" s="39">
        <v>49.57785723024827</v>
      </c>
      <c r="F130" s="39">
        <f t="shared" si="8"/>
        <v>-11.74551089186437</v>
      </c>
    </row>
    <row r="131" spans="1:6" x14ac:dyDescent="0.25">
      <c r="B131" s="1" t="s">
        <v>51</v>
      </c>
      <c r="C131" s="39">
        <v>47.666043406933554</v>
      </c>
      <c r="D131" s="39">
        <f t="shared" si="7"/>
        <v>-22.420892570369134</v>
      </c>
      <c r="E131" s="39">
        <v>45.548242323447255</v>
      </c>
      <c r="F131" s="39">
        <f t="shared" si="8"/>
        <v>-18.946764099448714</v>
      </c>
    </row>
    <row r="132" spans="1:6" x14ac:dyDescent="0.25">
      <c r="B132" s="1" t="s">
        <v>52</v>
      </c>
      <c r="C132" s="39">
        <v>44.854949875186591</v>
      </c>
      <c r="D132" s="39">
        <f t="shared" si="7"/>
        <v>-27.37134625677038</v>
      </c>
      <c r="E132" s="39">
        <v>43.66936039438535</v>
      </c>
      <c r="F132" s="39">
        <f t="shared" si="8"/>
        <v>-22.798915985528552</v>
      </c>
    </row>
    <row r="133" spans="1:6" x14ac:dyDescent="0.25">
      <c r="B133" s="1" t="s">
        <v>53</v>
      </c>
      <c r="C133" s="39">
        <v>46.733473222780773</v>
      </c>
      <c r="D133" s="39">
        <f t="shared" si="7"/>
        <v>-25.230915874445046</v>
      </c>
      <c r="E133" s="39">
        <v>44.844449724822482</v>
      </c>
      <c r="F133" s="39">
        <f t="shared" si="8"/>
        <v>-20.926861845303961</v>
      </c>
    </row>
    <row r="134" spans="1:6" x14ac:dyDescent="0.25">
      <c r="B134" s="1" t="s">
        <v>54</v>
      </c>
      <c r="C134" s="39">
        <v>48.003329051181339</v>
      </c>
      <c r="D134" s="39">
        <f t="shared" si="7"/>
        <v>-22.063397573599531</v>
      </c>
      <c r="E134" s="39">
        <v>46.832730080724872</v>
      </c>
      <c r="F134" s="39">
        <f t="shared" si="8"/>
        <v>-17.273908537605337</v>
      </c>
    </row>
  </sheetData>
  <mergeCells count="9">
    <mergeCell ref="A17:F17"/>
    <mergeCell ref="N9:O9"/>
    <mergeCell ref="N10:O10"/>
    <mergeCell ref="A13:F13"/>
    <mergeCell ref="A14:F14"/>
    <mergeCell ref="A15:F15"/>
    <mergeCell ref="A12:F12"/>
    <mergeCell ref="A16:F16"/>
    <mergeCell ref="A10:F11"/>
  </mergeCells>
  <pageMargins left="0.7" right="0.7" top="0.75" bottom="0.75" header="0.3" footer="0.3"/>
  <pageSetup paperSize="9" scale="35" orientation="portrait" r:id="rId1"/>
  <rowBreaks count="1" manualBreakCount="1">
    <brk id="133" max="14" man="1"/>
  </rowBreaks>
  <colBreaks count="1" manualBreakCount="1">
    <brk id="15" max="251"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zoomScale="90" zoomScaleNormal="90" workbookViewId="0">
      <selection activeCell="A9" sqref="A9"/>
    </sheetView>
  </sheetViews>
  <sheetFormatPr baseColWidth="10" defaultColWidth="11.5703125" defaultRowHeight="15" x14ac:dyDescent="0.25"/>
  <cols>
    <col min="1" max="1" width="8.28515625" style="1" customWidth="1"/>
    <col min="2" max="2" width="11.5703125" style="1"/>
    <col min="3" max="3" width="13.42578125" style="1" customWidth="1"/>
    <col min="4" max="4" width="12.7109375" style="1" customWidth="1"/>
    <col min="5" max="6" width="12.42578125" style="1" customWidth="1"/>
    <col min="7" max="7" width="12.5703125" style="1" customWidth="1"/>
    <col min="8" max="13" width="11.5703125" style="1"/>
    <col min="14" max="14" width="11.5703125" style="1" customWidth="1"/>
    <col min="15"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79</v>
      </c>
      <c r="N9" s="90" t="s">
        <v>93</v>
      </c>
      <c r="O9" s="90"/>
    </row>
    <row r="10" spans="1:15" ht="21" x14ac:dyDescent="0.35">
      <c r="A10" s="95" t="s">
        <v>219</v>
      </c>
      <c r="B10" s="95"/>
      <c r="C10" s="95"/>
      <c r="D10" s="95"/>
      <c r="E10" s="95"/>
      <c r="F10" s="95"/>
      <c r="N10" s="91">
        <v>44110</v>
      </c>
      <c r="O10" s="91"/>
    </row>
    <row r="11" spans="1:15" x14ac:dyDescent="0.25">
      <c r="A11" s="95"/>
      <c r="B11" s="95"/>
      <c r="C11" s="95"/>
      <c r="D11" s="95"/>
      <c r="E11" s="95"/>
      <c r="F11" s="95"/>
    </row>
    <row r="12" spans="1:15" x14ac:dyDescent="0.25">
      <c r="A12" s="100" t="s">
        <v>216</v>
      </c>
      <c r="B12" s="100"/>
      <c r="C12" s="100"/>
      <c r="D12" s="100"/>
      <c r="E12" s="100"/>
      <c r="F12" s="100"/>
    </row>
    <row r="13" spans="1:15" x14ac:dyDescent="0.25">
      <c r="A13" s="100" t="s">
        <v>43</v>
      </c>
      <c r="B13" s="100"/>
      <c r="C13" s="100"/>
      <c r="D13" s="100"/>
      <c r="E13" s="100"/>
      <c r="F13" s="100"/>
    </row>
    <row r="14" spans="1:15" x14ac:dyDescent="0.25">
      <c r="A14" s="100" t="s">
        <v>44</v>
      </c>
      <c r="B14" s="100"/>
      <c r="C14" s="100"/>
      <c r="D14" s="100"/>
      <c r="E14" s="100"/>
      <c r="F14" s="100"/>
    </row>
    <row r="15" spans="1:15" ht="15" customHeight="1" x14ac:dyDescent="0.25">
      <c r="A15" s="100" t="s">
        <v>201</v>
      </c>
      <c r="B15" s="100"/>
      <c r="C15" s="100"/>
      <c r="D15" s="100"/>
      <c r="E15" s="100"/>
      <c r="F15" s="100"/>
    </row>
    <row r="16" spans="1:15" ht="15" customHeight="1" x14ac:dyDescent="0.25">
      <c r="A16" s="100" t="s">
        <v>45</v>
      </c>
      <c r="B16" s="100"/>
      <c r="C16" s="100"/>
      <c r="D16" s="100"/>
      <c r="E16" s="100"/>
      <c r="F16" s="100"/>
      <c r="H16" s="40"/>
      <c r="I16" s="40"/>
      <c r="J16" s="40"/>
      <c r="K16" s="40"/>
      <c r="L16" s="40"/>
      <c r="M16" s="40"/>
    </row>
    <row r="17" spans="1:13" ht="151.15" customHeight="1" x14ac:dyDescent="0.25">
      <c r="A17" s="99" t="s">
        <v>220</v>
      </c>
      <c r="B17" s="99"/>
      <c r="C17" s="99"/>
      <c r="D17" s="99"/>
      <c r="E17" s="99"/>
      <c r="F17" s="99"/>
      <c r="H17" s="40"/>
      <c r="I17" s="40"/>
      <c r="J17" s="40"/>
      <c r="K17" s="40"/>
      <c r="L17" s="40"/>
      <c r="M17" s="40"/>
    </row>
    <row r="18" spans="1:13" ht="15" customHeight="1" x14ac:dyDescent="0.25">
      <c r="H18" s="40"/>
      <c r="I18" s="40"/>
      <c r="J18" s="40"/>
      <c r="K18" s="40"/>
      <c r="L18" s="40"/>
      <c r="M18" s="40"/>
    </row>
    <row r="19" spans="1:13" ht="15" customHeight="1" x14ac:dyDescent="0.25">
      <c r="H19" s="40"/>
      <c r="I19" s="40"/>
      <c r="J19" s="40"/>
      <c r="K19" s="40"/>
      <c r="L19" s="40"/>
      <c r="M19" s="40"/>
    </row>
    <row r="20" spans="1:13" ht="57.75" customHeight="1" x14ac:dyDescent="0.25">
      <c r="A20" s="23" t="s">
        <v>17</v>
      </c>
      <c r="B20" s="23" t="s">
        <v>80</v>
      </c>
      <c r="C20" s="23" t="s">
        <v>83</v>
      </c>
      <c r="D20" s="36" t="s">
        <v>127</v>
      </c>
      <c r="E20" s="23" t="s">
        <v>126</v>
      </c>
      <c r="F20" s="36" t="s">
        <v>127</v>
      </c>
      <c r="H20" s="40"/>
      <c r="I20" s="40"/>
      <c r="J20" s="40"/>
      <c r="K20" s="40"/>
      <c r="L20" s="40"/>
      <c r="M20" s="40"/>
    </row>
    <row r="21" spans="1:13" x14ac:dyDescent="0.25">
      <c r="A21" s="1">
        <v>2011</v>
      </c>
      <c r="B21" s="1" t="s">
        <v>49</v>
      </c>
      <c r="C21" s="44">
        <v>45.436996101626043</v>
      </c>
      <c r="D21" s="26"/>
      <c r="E21" s="26">
        <v>52.178357456922562</v>
      </c>
      <c r="F21" s="26"/>
    </row>
    <row r="22" spans="1:13" x14ac:dyDescent="0.25">
      <c r="B22" s="1" t="s">
        <v>50</v>
      </c>
      <c r="C22" s="44">
        <v>45.452852077441307</v>
      </c>
      <c r="D22" s="26"/>
      <c r="E22" s="26">
        <v>52.398809834157255</v>
      </c>
      <c r="F22" s="26"/>
    </row>
    <row r="23" spans="1:13" x14ac:dyDescent="0.25">
      <c r="B23" s="1" t="s">
        <v>51</v>
      </c>
      <c r="C23" s="44">
        <v>44.813971266106179</v>
      </c>
      <c r="D23" s="26"/>
      <c r="E23" s="26">
        <v>52.100779608930857</v>
      </c>
      <c r="F23" s="26"/>
    </row>
    <row r="24" spans="1:13" x14ac:dyDescent="0.25">
      <c r="B24" s="1" t="s">
        <v>52</v>
      </c>
      <c r="C24" s="44">
        <v>45.570297400723597</v>
      </c>
      <c r="D24" s="26"/>
      <c r="E24" s="26">
        <v>52.566931348911631</v>
      </c>
      <c r="F24" s="26"/>
    </row>
    <row r="25" spans="1:13" x14ac:dyDescent="0.25">
      <c r="B25" s="1" t="s">
        <v>53</v>
      </c>
      <c r="C25" s="44">
        <v>45.721329283672709</v>
      </c>
      <c r="D25" s="26"/>
      <c r="E25" s="26">
        <v>52.631802217851323</v>
      </c>
      <c r="F25" s="26"/>
    </row>
    <row r="26" spans="1:13" x14ac:dyDescent="0.25">
      <c r="B26" s="1" t="s">
        <v>54</v>
      </c>
      <c r="C26" s="44">
        <v>46.110434183161722</v>
      </c>
      <c r="D26" s="26"/>
      <c r="E26" s="26">
        <v>52.589446197055409</v>
      </c>
      <c r="F26" s="26"/>
    </row>
    <row r="27" spans="1:13" x14ac:dyDescent="0.25">
      <c r="B27" s="1" t="s">
        <v>55</v>
      </c>
      <c r="C27" s="44">
        <v>45.144899483183423</v>
      </c>
      <c r="D27" s="26"/>
      <c r="E27" s="26">
        <v>52.01138474300727</v>
      </c>
      <c r="F27" s="26"/>
    </row>
    <row r="28" spans="1:13" x14ac:dyDescent="0.25">
      <c r="B28" s="1" t="s">
        <v>56</v>
      </c>
      <c r="C28" s="44">
        <v>46.359377056950294</v>
      </c>
      <c r="D28" s="26"/>
      <c r="E28" s="26">
        <v>52.276122419800672</v>
      </c>
      <c r="F28" s="26"/>
    </row>
    <row r="29" spans="1:13" x14ac:dyDescent="0.25">
      <c r="B29" s="1" t="s">
        <v>57</v>
      </c>
      <c r="C29" s="44">
        <v>45.487536645157221</v>
      </c>
      <c r="D29" s="26"/>
      <c r="E29" s="26">
        <v>52.283677515656599</v>
      </c>
      <c r="F29" s="26"/>
    </row>
    <row r="30" spans="1:13" x14ac:dyDescent="0.25">
      <c r="B30" s="1" t="s">
        <v>58</v>
      </c>
      <c r="C30" s="44">
        <v>46.240897521463566</v>
      </c>
      <c r="D30" s="26"/>
      <c r="E30" s="26">
        <v>52.541755108219448</v>
      </c>
      <c r="F30" s="26"/>
    </row>
    <row r="31" spans="1:13" x14ac:dyDescent="0.25">
      <c r="B31" s="1" t="s">
        <v>59</v>
      </c>
      <c r="C31" s="44">
        <v>44.719361982534622</v>
      </c>
      <c r="D31" s="26"/>
      <c r="E31" s="26">
        <v>52.05375224423917</v>
      </c>
      <c r="F31" s="26"/>
    </row>
    <row r="32" spans="1:13" x14ac:dyDescent="0.25">
      <c r="B32" s="1" t="s">
        <v>60</v>
      </c>
      <c r="C32" s="44">
        <v>45.122760920867172</v>
      </c>
      <c r="D32" s="26"/>
      <c r="E32" s="26">
        <v>51.811592537027408</v>
      </c>
      <c r="F32" s="26"/>
    </row>
    <row r="33" spans="1:6" x14ac:dyDescent="0.25">
      <c r="A33" s="1">
        <v>2012</v>
      </c>
      <c r="B33" s="1" t="s">
        <v>49</v>
      </c>
      <c r="C33" s="44">
        <v>45.176544084638245</v>
      </c>
      <c r="D33" s="26">
        <f t="shared" ref="D33:D85" si="0">+C33/C21*100-100</f>
        <v>-0.57321574781322226</v>
      </c>
      <c r="E33" s="26">
        <v>51.698531682312286</v>
      </c>
      <c r="F33" s="26">
        <f t="shared" ref="F33:F49" si="1">+E33/E21*100-100</f>
        <v>-0.91958773329807286</v>
      </c>
    </row>
    <row r="34" spans="1:6" x14ac:dyDescent="0.25">
      <c r="B34" s="1" t="s">
        <v>50</v>
      </c>
      <c r="C34" s="26">
        <v>44.578173877518431</v>
      </c>
      <c r="D34" s="26">
        <f t="shared" si="0"/>
        <v>-1.9243637306469168</v>
      </c>
      <c r="E34" s="26">
        <v>51.56223907042812</v>
      </c>
      <c r="F34" s="26">
        <f t="shared" si="1"/>
        <v>-1.5965453535622061</v>
      </c>
    </row>
    <row r="35" spans="1:6" x14ac:dyDescent="0.25">
      <c r="B35" s="1" t="s">
        <v>51</v>
      </c>
      <c r="C35" s="26">
        <v>45.03703565974682</v>
      </c>
      <c r="D35" s="26">
        <f t="shared" si="0"/>
        <v>0.49775636333606599</v>
      </c>
      <c r="E35" s="26">
        <v>51.845123289421501</v>
      </c>
      <c r="F35" s="26">
        <f t="shared" si="1"/>
        <v>-0.49069576583751484</v>
      </c>
    </row>
    <row r="36" spans="1:6" x14ac:dyDescent="0.25">
      <c r="B36" s="1" t="s">
        <v>52</v>
      </c>
      <c r="C36" s="26">
        <v>45.298319481099639</v>
      </c>
      <c r="D36" s="26">
        <f t="shared" si="0"/>
        <v>-0.59683156603590248</v>
      </c>
      <c r="E36" s="26">
        <v>52.33091306162563</v>
      </c>
      <c r="F36" s="26">
        <f t="shared" si="1"/>
        <v>-0.44898623760141732</v>
      </c>
    </row>
    <row r="37" spans="1:6" x14ac:dyDescent="0.25">
      <c r="B37" s="1" t="s">
        <v>53</v>
      </c>
      <c r="C37" s="26">
        <v>47.124500291944692</v>
      </c>
      <c r="D37" s="26">
        <f t="shared" si="0"/>
        <v>3.068963720556269</v>
      </c>
      <c r="E37" s="26">
        <v>52.88288499586136</v>
      </c>
      <c r="F37" s="26">
        <f t="shared" si="1"/>
        <v>0.47705525448429853</v>
      </c>
    </row>
    <row r="38" spans="1:6" x14ac:dyDescent="0.25">
      <c r="B38" s="1" t="s">
        <v>54</v>
      </c>
      <c r="C38" s="26">
        <v>46.571377833453901</v>
      </c>
      <c r="D38" s="26">
        <f t="shared" si="0"/>
        <v>0.9996515072081138</v>
      </c>
      <c r="E38" s="26">
        <v>52.43877855094081</v>
      </c>
      <c r="F38" s="26">
        <f t="shared" si="1"/>
        <v>-0.28649787554338957</v>
      </c>
    </row>
    <row r="39" spans="1:6" x14ac:dyDescent="0.25">
      <c r="B39" s="1" t="s">
        <v>55</v>
      </c>
      <c r="C39" s="26">
        <v>47.32990255277636</v>
      </c>
      <c r="D39" s="26">
        <f t="shared" si="0"/>
        <v>4.8399777042517513</v>
      </c>
      <c r="E39" s="26">
        <v>52.538526504748994</v>
      </c>
      <c r="F39" s="26">
        <f t="shared" si="1"/>
        <v>1.013512261491158</v>
      </c>
    </row>
    <row r="40" spans="1:6" x14ac:dyDescent="0.25">
      <c r="B40" s="1" t="s">
        <v>56</v>
      </c>
      <c r="C40" s="26">
        <v>47.315433313803915</v>
      </c>
      <c r="D40" s="26">
        <f t="shared" si="0"/>
        <v>2.062271578151595</v>
      </c>
      <c r="E40" s="26">
        <v>52.317388973186951</v>
      </c>
      <c r="F40" s="26">
        <f t="shared" si="1"/>
        <v>7.8939583649457745E-2</v>
      </c>
    </row>
    <row r="41" spans="1:6" x14ac:dyDescent="0.25">
      <c r="B41" s="1" t="s">
        <v>57</v>
      </c>
      <c r="C41" s="26">
        <v>47.725027258864301</v>
      </c>
      <c r="D41" s="26">
        <f t="shared" si="0"/>
        <v>4.9189091754110024</v>
      </c>
      <c r="E41" s="26">
        <v>52.548856376472344</v>
      </c>
      <c r="F41" s="26">
        <f t="shared" si="1"/>
        <v>0.50719244210841907</v>
      </c>
    </row>
    <row r="42" spans="1:6" x14ac:dyDescent="0.25">
      <c r="B42" s="1" t="s">
        <v>58</v>
      </c>
      <c r="C42" s="26">
        <v>47.170993942916191</v>
      </c>
      <c r="D42" s="26">
        <f t="shared" si="0"/>
        <v>2.0114151569417658</v>
      </c>
      <c r="E42" s="26">
        <v>52.19805741965601</v>
      </c>
      <c r="F42" s="26">
        <f t="shared" si="1"/>
        <v>-0.65414200164332215</v>
      </c>
    </row>
    <row r="43" spans="1:6" x14ac:dyDescent="0.25">
      <c r="B43" s="1" t="s">
        <v>59</v>
      </c>
      <c r="C43" s="26">
        <v>45.975061920689278</v>
      </c>
      <c r="D43" s="26">
        <f t="shared" si="0"/>
        <v>2.8079558439252139</v>
      </c>
      <c r="E43" s="26">
        <v>51.82011838880144</v>
      </c>
      <c r="F43" s="26">
        <f t="shared" si="1"/>
        <v>-0.44883191963090496</v>
      </c>
    </row>
    <row r="44" spans="1:6" x14ac:dyDescent="0.25">
      <c r="B44" s="1" t="s">
        <v>60</v>
      </c>
      <c r="C44" s="26">
        <v>44.955818941512376</v>
      </c>
      <c r="D44" s="26">
        <f t="shared" si="0"/>
        <v>-0.36997288274883999</v>
      </c>
      <c r="E44" s="26">
        <v>51.411674385482854</v>
      </c>
      <c r="F44" s="26">
        <f t="shared" si="1"/>
        <v>-0.77187002360282975</v>
      </c>
    </row>
    <row r="45" spans="1:6" x14ac:dyDescent="0.25">
      <c r="A45" s="1">
        <v>2013</v>
      </c>
      <c r="B45" s="1" t="s">
        <v>49</v>
      </c>
      <c r="C45" s="26">
        <v>43.659684119868004</v>
      </c>
      <c r="D45" s="26">
        <f t="shared" si="0"/>
        <v>-3.3576272720826239</v>
      </c>
      <c r="E45" s="26">
        <v>51.006291662310929</v>
      </c>
      <c r="F45" s="26">
        <f t="shared" si="1"/>
        <v>-1.3389935796536179</v>
      </c>
    </row>
    <row r="46" spans="1:6" x14ac:dyDescent="0.25">
      <c r="B46" s="1" t="s">
        <v>50</v>
      </c>
      <c r="C46" s="26">
        <v>43.340010638324358</v>
      </c>
      <c r="D46" s="26">
        <f t="shared" si="0"/>
        <v>-2.7775100043263592</v>
      </c>
      <c r="E46" s="26">
        <v>50.757993918273023</v>
      </c>
      <c r="F46" s="26">
        <f t="shared" si="1"/>
        <v>-1.5597560669477417</v>
      </c>
    </row>
    <row r="47" spans="1:6" x14ac:dyDescent="0.25">
      <c r="B47" s="1" t="s">
        <v>51</v>
      </c>
      <c r="C47" s="26">
        <v>43.977126161577402</v>
      </c>
      <c r="D47" s="26">
        <f t="shared" si="0"/>
        <v>-2.3534175432348547</v>
      </c>
      <c r="E47" s="26">
        <v>50.642865673756589</v>
      </c>
      <c r="F47" s="26">
        <f t="shared" si="1"/>
        <v>-2.3189406049888248</v>
      </c>
    </row>
    <row r="48" spans="1:6" x14ac:dyDescent="0.25">
      <c r="B48" s="1" t="s">
        <v>52</v>
      </c>
      <c r="C48" s="26">
        <v>44.133033618705966</v>
      </c>
      <c r="D48" s="26">
        <f t="shared" si="0"/>
        <v>-2.5724704045144193</v>
      </c>
      <c r="E48" s="26">
        <v>50.558955878081392</v>
      </c>
      <c r="F48" s="26">
        <f t="shared" si="1"/>
        <v>-3.3860620422532293</v>
      </c>
    </row>
    <row r="49" spans="1:6" x14ac:dyDescent="0.25">
      <c r="B49" s="1" t="s">
        <v>53</v>
      </c>
      <c r="C49" s="26">
        <v>44.572390453724957</v>
      </c>
      <c r="D49" s="26">
        <f t="shared" si="0"/>
        <v>-5.4156751210282579</v>
      </c>
      <c r="E49" s="26">
        <v>50.377344035198732</v>
      </c>
      <c r="F49" s="26">
        <f t="shared" si="1"/>
        <v>-4.737905204791133</v>
      </c>
    </row>
    <row r="50" spans="1:6" x14ac:dyDescent="0.25">
      <c r="B50" s="1" t="s">
        <v>54</v>
      </c>
      <c r="C50" s="26">
        <v>44.593106376472186</v>
      </c>
      <c r="D50" s="26">
        <f t="shared" si="0"/>
        <v>-4.2478267747548841</v>
      </c>
      <c r="E50" s="26">
        <v>50.738886492901777</v>
      </c>
      <c r="F50" s="26">
        <f t="shared" ref="F50:F113" si="2">+E50/E38*100-100</f>
        <v>-3.241669819573886</v>
      </c>
    </row>
    <row r="51" spans="1:6" x14ac:dyDescent="0.25">
      <c r="B51" s="1" t="s">
        <v>55</v>
      </c>
      <c r="C51" s="26">
        <v>44.153381464540779</v>
      </c>
      <c r="D51" s="26">
        <f t="shared" si="0"/>
        <v>-6.7114464997968781</v>
      </c>
      <c r="E51" s="26">
        <v>50.344738226036014</v>
      </c>
      <c r="F51" s="26">
        <f t="shared" si="2"/>
        <v>-4.1755801402513271</v>
      </c>
    </row>
    <row r="52" spans="1:6" x14ac:dyDescent="0.25">
      <c r="B52" s="1" t="s">
        <v>56</v>
      </c>
      <c r="C52" s="26">
        <v>43.480223789832166</v>
      </c>
      <c r="D52" s="26">
        <f t="shared" si="0"/>
        <v>-8.1056206302412903</v>
      </c>
      <c r="E52" s="26">
        <v>50.295871424542767</v>
      </c>
      <c r="F52" s="26">
        <f t="shared" si="2"/>
        <v>-3.863949612776409</v>
      </c>
    </row>
    <row r="53" spans="1:6" x14ac:dyDescent="0.25">
      <c r="B53" s="1" t="s">
        <v>57</v>
      </c>
      <c r="C53" s="26">
        <v>42.537251969709772</v>
      </c>
      <c r="D53" s="26">
        <f t="shared" si="0"/>
        <v>-10.870135832538409</v>
      </c>
      <c r="E53" s="26">
        <v>49.660716619829238</v>
      </c>
      <c r="F53" s="26">
        <f t="shared" si="2"/>
        <v>-5.4961039227034689</v>
      </c>
    </row>
    <row r="54" spans="1:6" x14ac:dyDescent="0.25">
      <c r="B54" s="1" t="s">
        <v>58</v>
      </c>
      <c r="C54" s="26">
        <v>43.563566646401156</v>
      </c>
      <c r="D54" s="26">
        <f t="shared" si="0"/>
        <v>-7.647554132271523</v>
      </c>
      <c r="E54" s="26">
        <v>50.205777744762003</v>
      </c>
      <c r="F54" s="26">
        <f t="shared" si="2"/>
        <v>-3.8167697676499728</v>
      </c>
    </row>
    <row r="55" spans="1:6" x14ac:dyDescent="0.25">
      <c r="B55" s="1" t="s">
        <v>59</v>
      </c>
      <c r="C55" s="26">
        <v>43.534843800756768</v>
      </c>
      <c r="D55" s="26">
        <f t="shared" si="0"/>
        <v>-5.3076994744282899</v>
      </c>
      <c r="E55" s="26">
        <v>50.126255840801413</v>
      </c>
      <c r="F55" s="26">
        <f t="shared" si="2"/>
        <v>-3.268735388235001</v>
      </c>
    </row>
    <row r="56" spans="1:6" x14ac:dyDescent="0.25">
      <c r="B56" s="1" t="s">
        <v>60</v>
      </c>
      <c r="C56" s="26">
        <v>44.069666250819346</v>
      </c>
      <c r="D56" s="26">
        <f t="shared" si="0"/>
        <v>-1.9711634924188957</v>
      </c>
      <c r="E56" s="26">
        <v>50.137945972689536</v>
      </c>
      <c r="F56" s="26">
        <f t="shared" si="2"/>
        <v>-2.4775081302409063</v>
      </c>
    </row>
    <row r="57" spans="1:6" x14ac:dyDescent="0.25">
      <c r="A57" s="1">
        <v>2014</v>
      </c>
      <c r="B57" s="1" t="s">
        <v>49</v>
      </c>
      <c r="C57" s="26">
        <v>43.507458360912651</v>
      </c>
      <c r="D57" s="26">
        <f t="shared" si="0"/>
        <v>-0.34866436169674841</v>
      </c>
      <c r="E57" s="26">
        <v>49.846217872801091</v>
      </c>
      <c r="F57" s="26">
        <f t="shared" si="2"/>
        <v>-2.2743739089878403</v>
      </c>
    </row>
    <row r="58" spans="1:6" x14ac:dyDescent="0.25">
      <c r="B58" s="1" t="s">
        <v>50</v>
      </c>
      <c r="C58" s="26">
        <v>43.599892809672149</v>
      </c>
      <c r="D58" s="26">
        <f t="shared" si="0"/>
        <v>0.59963568887077656</v>
      </c>
      <c r="E58" s="26">
        <v>49.718969329051546</v>
      </c>
      <c r="F58" s="26">
        <f t="shared" si="2"/>
        <v>-2.0470166549419559</v>
      </c>
    </row>
    <row r="59" spans="1:6" x14ac:dyDescent="0.25">
      <c r="B59" s="1" t="s">
        <v>51</v>
      </c>
      <c r="C59" s="26">
        <v>44.077972613847777</v>
      </c>
      <c r="D59" s="26">
        <f t="shared" si="0"/>
        <v>0.22931569448138589</v>
      </c>
      <c r="E59" s="26">
        <v>49.679406140393141</v>
      </c>
      <c r="F59" s="26">
        <f t="shared" si="2"/>
        <v>-1.9024585606393032</v>
      </c>
    </row>
    <row r="60" spans="1:6" x14ac:dyDescent="0.25">
      <c r="B60" s="1" t="s">
        <v>52</v>
      </c>
      <c r="C60" s="26">
        <v>43.978475447538621</v>
      </c>
      <c r="D60" s="26">
        <f t="shared" si="0"/>
        <v>-0.35020971479701757</v>
      </c>
      <c r="E60" s="26">
        <v>49.345110925499554</v>
      </c>
      <c r="F60" s="26">
        <f t="shared" si="2"/>
        <v>-2.4008505150085</v>
      </c>
    </row>
    <row r="61" spans="1:6" x14ac:dyDescent="0.25">
      <c r="B61" s="1" t="s">
        <v>53</v>
      </c>
      <c r="C61" s="26">
        <v>43.959869550642203</v>
      </c>
      <c r="D61" s="26">
        <f t="shared" si="0"/>
        <v>-1.3742159593586791</v>
      </c>
      <c r="E61" s="26">
        <v>49.157583976660831</v>
      </c>
      <c r="F61" s="26">
        <f t="shared" si="2"/>
        <v>-2.4212472529033136</v>
      </c>
    </row>
    <row r="62" spans="1:6" x14ac:dyDescent="0.25">
      <c r="B62" s="1" t="s">
        <v>54</v>
      </c>
      <c r="C62" s="26">
        <v>43.334499097940487</v>
      </c>
      <c r="D62" s="26">
        <f t="shared" si="0"/>
        <v>-2.8224256635230773</v>
      </c>
      <c r="E62" s="26">
        <v>49.297044587670619</v>
      </c>
      <c r="F62" s="26">
        <f t="shared" si="2"/>
        <v>-2.8416900820889452</v>
      </c>
    </row>
    <row r="63" spans="1:6" x14ac:dyDescent="0.25">
      <c r="B63" s="1" t="s">
        <v>55</v>
      </c>
      <c r="C63" s="26">
        <v>43.509914650908698</v>
      </c>
      <c r="D63" s="26">
        <f t="shared" si="0"/>
        <v>-1.4573443579827341</v>
      </c>
      <c r="E63" s="26">
        <v>49.601431525329239</v>
      </c>
      <c r="F63" s="26">
        <f t="shared" si="2"/>
        <v>-1.4764337384564499</v>
      </c>
    </row>
    <row r="64" spans="1:6" x14ac:dyDescent="0.25">
      <c r="B64" s="1" t="s">
        <v>56</v>
      </c>
      <c r="C64" s="26">
        <v>43.693965788847159</v>
      </c>
      <c r="D64" s="26">
        <f t="shared" si="0"/>
        <v>0.49158440409171078</v>
      </c>
      <c r="E64" s="26">
        <v>49.799410096929932</v>
      </c>
      <c r="F64" s="26">
        <f t="shared" si="2"/>
        <v>-0.987081670028644</v>
      </c>
    </row>
    <row r="65" spans="1:6" x14ac:dyDescent="0.25">
      <c r="B65" s="1" t="s">
        <v>57</v>
      </c>
      <c r="C65" s="26">
        <v>43.83435786601774</v>
      </c>
      <c r="D65" s="26">
        <f t="shared" si="0"/>
        <v>3.0493410745753522</v>
      </c>
      <c r="E65" s="26">
        <v>49.55430894684406</v>
      </c>
      <c r="F65" s="26">
        <f t="shared" si="2"/>
        <v>-0.21426930626024898</v>
      </c>
    </row>
    <row r="66" spans="1:6" x14ac:dyDescent="0.25">
      <c r="B66" s="1" t="s">
        <v>58</v>
      </c>
      <c r="C66" s="26">
        <v>43.798818459950184</v>
      </c>
      <c r="D66" s="26">
        <f t="shared" si="0"/>
        <v>0.54001963489017157</v>
      </c>
      <c r="E66" s="26">
        <v>49.412251541658378</v>
      </c>
      <c r="F66" s="26">
        <f t="shared" si="2"/>
        <v>-1.5805475758941157</v>
      </c>
    </row>
    <row r="67" spans="1:6" x14ac:dyDescent="0.25">
      <c r="B67" s="1" t="s">
        <v>59</v>
      </c>
      <c r="C67" s="26">
        <v>43.783154450071009</v>
      </c>
      <c r="D67" s="26">
        <f t="shared" si="0"/>
        <v>0.57037220680213352</v>
      </c>
      <c r="E67" s="26">
        <v>49.284717483368475</v>
      </c>
      <c r="F67" s="26">
        <f t="shared" si="2"/>
        <v>-1.6788374541789466</v>
      </c>
    </row>
    <row r="68" spans="1:6" x14ac:dyDescent="0.25">
      <c r="B68" s="1" t="s">
        <v>60</v>
      </c>
      <c r="C68" s="26">
        <v>43.755869037899267</v>
      </c>
      <c r="D68" s="26">
        <f t="shared" si="0"/>
        <v>-0.71204808117703067</v>
      </c>
      <c r="E68" s="26">
        <v>49.463392390092828</v>
      </c>
      <c r="F68" s="26">
        <f t="shared" si="2"/>
        <v>-1.345395327850369</v>
      </c>
    </row>
    <row r="69" spans="1:6" x14ac:dyDescent="0.25">
      <c r="A69" s="1">
        <v>2015</v>
      </c>
      <c r="B69" s="1" t="s">
        <v>49</v>
      </c>
      <c r="C69" s="26">
        <v>44.269284260289105</v>
      </c>
      <c r="D69" s="26">
        <f t="shared" si="0"/>
        <v>1.7510236820932761</v>
      </c>
      <c r="E69" s="26">
        <v>49.437845163000937</v>
      </c>
      <c r="F69" s="26">
        <f t="shared" si="2"/>
        <v>-0.81926518646258728</v>
      </c>
    </row>
    <row r="70" spans="1:6" x14ac:dyDescent="0.25">
      <c r="B70" s="1" t="s">
        <v>50</v>
      </c>
      <c r="C70" s="26">
        <v>43.994228909158949</v>
      </c>
      <c r="D70" s="26">
        <f t="shared" si="0"/>
        <v>0.90444281872024135</v>
      </c>
      <c r="E70" s="26">
        <v>49.538082416955014</v>
      </c>
      <c r="F70" s="26">
        <f t="shared" si="2"/>
        <v>-0.36381870850817677</v>
      </c>
    </row>
    <row r="71" spans="1:6" x14ac:dyDescent="0.25">
      <c r="B71" s="1" t="s">
        <v>51</v>
      </c>
      <c r="C71" s="26">
        <v>44.12894628231949</v>
      </c>
      <c r="D71" s="26">
        <f t="shared" si="0"/>
        <v>0.11564431267807151</v>
      </c>
      <c r="E71" s="26">
        <v>49.613768966279522</v>
      </c>
      <c r="F71" s="26">
        <f t="shared" si="2"/>
        <v>-0.13212149502778914</v>
      </c>
    </row>
    <row r="72" spans="1:6" x14ac:dyDescent="0.25">
      <c r="B72" s="1" t="s">
        <v>52</v>
      </c>
      <c r="C72" s="26">
        <v>44.233275471715004</v>
      </c>
      <c r="D72" s="26">
        <f t="shared" si="0"/>
        <v>0.57937439072968289</v>
      </c>
      <c r="E72" s="26">
        <v>49.68232366553471</v>
      </c>
      <c r="F72" s="26">
        <f t="shared" si="2"/>
        <v>0.68337619211004608</v>
      </c>
    </row>
    <row r="73" spans="1:6" x14ac:dyDescent="0.25">
      <c r="B73" s="1" t="s">
        <v>53</v>
      </c>
      <c r="C73" s="26">
        <v>44.73134654203114</v>
      </c>
      <c r="D73" s="26">
        <f t="shared" si="0"/>
        <v>1.754957417469555</v>
      </c>
      <c r="E73" s="26">
        <v>49.721235546917399</v>
      </c>
      <c r="F73" s="26">
        <f t="shared" si="2"/>
        <v>1.1466217919175534</v>
      </c>
    </row>
    <row r="74" spans="1:6" x14ac:dyDescent="0.25">
      <c r="B74" s="1" t="s">
        <v>54</v>
      </c>
      <c r="C74" s="26">
        <v>44.287089333626795</v>
      </c>
      <c r="D74" s="26">
        <f t="shared" si="0"/>
        <v>2.1982260220277539</v>
      </c>
      <c r="E74" s="26">
        <v>49.368031072515031</v>
      </c>
      <c r="F74" s="26">
        <f t="shared" si="2"/>
        <v>0.14399744536038384</v>
      </c>
    </row>
    <row r="75" spans="1:6" x14ac:dyDescent="0.25">
      <c r="B75" s="1" t="s">
        <v>55</v>
      </c>
      <c r="C75" s="26">
        <v>43.627197709981047</v>
      </c>
      <c r="D75" s="26">
        <f t="shared" si="0"/>
        <v>0.2695547900135864</v>
      </c>
      <c r="E75" s="26">
        <v>49.105820486172775</v>
      </c>
      <c r="F75" s="26">
        <f t="shared" si="2"/>
        <v>-0.9991869668184421</v>
      </c>
    </row>
    <row r="76" spans="1:6" x14ac:dyDescent="0.25">
      <c r="B76" s="1" t="s">
        <v>56</v>
      </c>
      <c r="C76" s="26">
        <v>43.322173458649182</v>
      </c>
      <c r="D76" s="26">
        <f t="shared" si="0"/>
        <v>-0.85090085893021694</v>
      </c>
      <c r="E76" s="26">
        <v>48.93857245185157</v>
      </c>
      <c r="F76" s="26">
        <f t="shared" si="2"/>
        <v>-1.7286101249047334</v>
      </c>
    </row>
    <row r="77" spans="1:6" x14ac:dyDescent="0.25">
      <c r="B77" s="1" t="s">
        <v>57</v>
      </c>
      <c r="C77" s="26">
        <v>43.273199796228859</v>
      </c>
      <c r="D77" s="26">
        <f t="shared" si="0"/>
        <v>-1.2801786021460373</v>
      </c>
      <c r="E77" s="26">
        <v>48.827860798065906</v>
      </c>
      <c r="F77" s="26">
        <f t="shared" si="2"/>
        <v>-1.465963635084492</v>
      </c>
    </row>
    <row r="78" spans="1:6" x14ac:dyDescent="0.25">
      <c r="B78" s="1" t="s">
        <v>58</v>
      </c>
      <c r="C78" s="26">
        <v>42.221489256185926</v>
      </c>
      <c r="D78" s="26">
        <f t="shared" si="0"/>
        <v>-3.6013053758666445</v>
      </c>
      <c r="E78" s="26">
        <v>48.456202832563363</v>
      </c>
      <c r="F78" s="26">
        <f t="shared" si="2"/>
        <v>-1.9348414194179924</v>
      </c>
    </row>
    <row r="79" spans="1:6" x14ac:dyDescent="0.25">
      <c r="B79" s="1" t="s">
        <v>59</v>
      </c>
      <c r="C79" s="26">
        <v>41.643188050150485</v>
      </c>
      <c r="D79" s="26">
        <f t="shared" si="0"/>
        <v>-4.8876478335083817</v>
      </c>
      <c r="E79" s="26">
        <v>48.36386215723855</v>
      </c>
      <c r="F79" s="26">
        <f t="shared" si="2"/>
        <v>-1.8684399001387675</v>
      </c>
    </row>
    <row r="80" spans="1:6" x14ac:dyDescent="0.25">
      <c r="B80" s="1" t="s">
        <v>60</v>
      </c>
      <c r="C80" s="26">
        <v>41.572693949860998</v>
      </c>
      <c r="D80" s="26">
        <f t="shared" si="0"/>
        <v>-4.9894451556825601</v>
      </c>
      <c r="E80" s="26">
        <v>48.434837808711137</v>
      </c>
      <c r="F80" s="26">
        <f t="shared" si="2"/>
        <v>-2.0794258777683439</v>
      </c>
    </row>
    <row r="81" spans="1:6" x14ac:dyDescent="0.25">
      <c r="A81" s="1">
        <v>2016</v>
      </c>
      <c r="B81" s="1" t="s">
        <v>49</v>
      </c>
      <c r="C81" s="26">
        <v>41.567960418646202</v>
      </c>
      <c r="D81" s="26">
        <f t="shared" si="0"/>
        <v>-6.1020273690443929</v>
      </c>
      <c r="E81" s="26">
        <v>48.436195518622185</v>
      </c>
      <c r="F81" s="26">
        <f t="shared" si="2"/>
        <v>-2.0260786874432455</v>
      </c>
    </row>
    <row r="82" spans="1:6" x14ac:dyDescent="0.25">
      <c r="B82" s="1" t="s">
        <v>50</v>
      </c>
      <c r="C82" s="26">
        <v>42.379386345931621</v>
      </c>
      <c r="D82" s="26">
        <f t="shared" si="0"/>
        <v>-3.6705781718818571</v>
      </c>
      <c r="E82" s="26">
        <v>48.587900984986916</v>
      </c>
      <c r="F82" s="26">
        <f t="shared" si="2"/>
        <v>-1.9180827872394275</v>
      </c>
    </row>
    <row r="83" spans="1:6" x14ac:dyDescent="0.25">
      <c r="B83" s="1" t="s">
        <v>51</v>
      </c>
      <c r="C83" s="26">
        <v>42.340910176434761</v>
      </c>
      <c r="D83" s="26">
        <f t="shared" si="0"/>
        <v>-4.051844098985697</v>
      </c>
      <c r="E83" s="26">
        <v>48.650237622241129</v>
      </c>
      <c r="F83" s="26">
        <f t="shared" si="2"/>
        <v>-1.9420643988834314</v>
      </c>
    </row>
    <row r="84" spans="1:6" x14ac:dyDescent="0.25">
      <c r="B84" s="1" t="s">
        <v>52</v>
      </c>
      <c r="C84" s="26">
        <v>42.470113972453333</v>
      </c>
      <c r="D84" s="26">
        <f t="shared" si="0"/>
        <v>-3.9860523112043182</v>
      </c>
      <c r="E84" s="26">
        <v>48.631281797073882</v>
      </c>
      <c r="F84" s="26">
        <f t="shared" si="2"/>
        <v>-2.1155247800737413</v>
      </c>
    </row>
    <row r="85" spans="1:6" x14ac:dyDescent="0.25">
      <c r="B85" s="1" t="s">
        <v>53</v>
      </c>
      <c r="C85" s="26">
        <v>42.466513481765872</v>
      </c>
      <c r="D85" s="26">
        <f t="shared" si="0"/>
        <v>-5.0631899894566175</v>
      </c>
      <c r="E85" s="26">
        <v>48.834202181932078</v>
      </c>
      <c r="F85" s="26">
        <f t="shared" si="2"/>
        <v>-1.7840131187977164</v>
      </c>
    </row>
    <row r="86" spans="1:6" x14ac:dyDescent="0.25">
      <c r="B86" s="1" t="s">
        <v>54</v>
      </c>
      <c r="C86" s="26">
        <v>41.656300019025096</v>
      </c>
      <c r="D86" s="26">
        <f t="shared" ref="D86:D117" si="3">+C86/C74*100-100</f>
        <v>-5.9403075573182207</v>
      </c>
      <c r="E86" s="26">
        <v>48.532988737983459</v>
      </c>
      <c r="F86" s="26">
        <f t="shared" si="2"/>
        <v>-1.6914637193146405</v>
      </c>
    </row>
    <row r="87" spans="1:6" x14ac:dyDescent="0.25">
      <c r="B87" s="1" t="s">
        <v>55</v>
      </c>
      <c r="C87" s="26">
        <v>42.227512870280371</v>
      </c>
      <c r="D87" s="26">
        <f t="shared" si="3"/>
        <v>-3.2082849992000604</v>
      </c>
      <c r="E87" s="26">
        <v>48.759625811132132</v>
      </c>
      <c r="F87" s="26">
        <f t="shared" si="2"/>
        <v>-0.70499723171944595</v>
      </c>
    </row>
    <row r="88" spans="1:6" x14ac:dyDescent="0.25">
      <c r="B88" s="1" t="s">
        <v>56</v>
      </c>
      <c r="C88" s="26">
        <v>42.025995055486604</v>
      </c>
      <c r="D88" s="26">
        <f t="shared" si="3"/>
        <v>-2.9919514642998593</v>
      </c>
      <c r="E88" s="26">
        <v>48.421363020501332</v>
      </c>
      <c r="F88" s="26">
        <f t="shared" si="2"/>
        <v>-1.0568543491110205</v>
      </c>
    </row>
    <row r="89" spans="1:6" x14ac:dyDescent="0.25">
      <c r="B89" s="1" t="s">
        <v>57</v>
      </c>
      <c r="C89" s="26">
        <v>43.932384340238492</v>
      </c>
      <c r="D89" s="26">
        <f t="shared" si="3"/>
        <v>1.5233089928955934</v>
      </c>
      <c r="E89" s="26">
        <v>48.869499377468642</v>
      </c>
      <c r="F89" s="26">
        <f t="shared" si="2"/>
        <v>8.527627203440602E-2</v>
      </c>
    </row>
    <row r="90" spans="1:6" x14ac:dyDescent="0.25">
      <c r="B90" s="1" t="s">
        <v>58</v>
      </c>
      <c r="C90" s="26">
        <v>43.703814501175422</v>
      </c>
      <c r="D90" s="26">
        <f t="shared" si="3"/>
        <v>3.5108312641348078</v>
      </c>
      <c r="E90" s="26">
        <v>48.669215515659879</v>
      </c>
      <c r="F90" s="26">
        <f t="shared" si="2"/>
        <v>0.43959838089782011</v>
      </c>
    </row>
    <row r="91" spans="1:6" x14ac:dyDescent="0.25">
      <c r="B91" s="1" t="s">
        <v>59</v>
      </c>
      <c r="C91" s="26">
        <v>43.227141508348438</v>
      </c>
      <c r="D91" s="26">
        <f t="shared" si="3"/>
        <v>3.8036315958576807</v>
      </c>
      <c r="E91" s="26">
        <v>48.540326430971511</v>
      </c>
      <c r="F91" s="26">
        <f t="shared" si="2"/>
        <v>0.36486803547501268</v>
      </c>
    </row>
    <row r="92" spans="1:6" x14ac:dyDescent="0.25">
      <c r="B92" s="1" t="s">
        <v>60</v>
      </c>
      <c r="C92" s="26">
        <v>41.585303751031887</v>
      </c>
      <c r="D92" s="26">
        <f t="shared" si="3"/>
        <v>3.033193178698923E-2</v>
      </c>
      <c r="E92" s="26">
        <v>48.179326157444599</v>
      </c>
      <c r="F92" s="26">
        <f t="shared" si="2"/>
        <v>-0.52753691934648828</v>
      </c>
    </row>
    <row r="93" spans="1:6" x14ac:dyDescent="0.25">
      <c r="A93" s="1">
        <v>2017</v>
      </c>
      <c r="B93" s="1" t="s">
        <v>49</v>
      </c>
      <c r="C93" s="26">
        <v>41.720293494237424</v>
      </c>
      <c r="D93" s="26">
        <f t="shared" si="3"/>
        <v>0.36646752464402255</v>
      </c>
      <c r="E93" s="26">
        <v>48.511993664005594</v>
      </c>
      <c r="F93" s="26">
        <f t="shared" si="2"/>
        <v>0.15649070818180633</v>
      </c>
    </row>
    <row r="94" spans="1:6" x14ac:dyDescent="0.25">
      <c r="B94" s="1" t="s">
        <v>50</v>
      </c>
      <c r="C94" s="26">
        <v>40.531023998753533</v>
      </c>
      <c r="D94" s="26">
        <f t="shared" si="3"/>
        <v>-4.361465576897217</v>
      </c>
      <c r="E94" s="26">
        <v>48.235260198249378</v>
      </c>
      <c r="F94" s="26">
        <f t="shared" si="2"/>
        <v>-0.72577900997720235</v>
      </c>
    </row>
    <row r="95" spans="1:6" x14ac:dyDescent="0.25">
      <c r="B95" s="1" t="s">
        <v>51</v>
      </c>
      <c r="C95" s="26">
        <v>40.05702968447612</v>
      </c>
      <c r="D95" s="26">
        <f t="shared" si="3"/>
        <v>-5.3940278620409998</v>
      </c>
      <c r="E95" s="26">
        <v>47.961793562278174</v>
      </c>
      <c r="F95" s="26">
        <f t="shared" si="2"/>
        <v>-1.4150887921834681</v>
      </c>
    </row>
    <row r="96" spans="1:6" x14ac:dyDescent="0.25">
      <c r="B96" s="1" t="s">
        <v>52</v>
      </c>
      <c r="C96" s="26">
        <v>40.230169898902723</v>
      </c>
      <c r="D96" s="26">
        <f t="shared" si="3"/>
        <v>-5.2741654402045413</v>
      </c>
      <c r="E96" s="26">
        <v>48.040879719418314</v>
      </c>
      <c r="F96" s="26">
        <f t="shared" si="2"/>
        <v>-1.2140376643148443</v>
      </c>
    </row>
    <row r="97" spans="1:6" x14ac:dyDescent="0.25">
      <c r="B97" s="1" t="s">
        <v>53</v>
      </c>
      <c r="C97" s="26">
        <v>41.262810068830483</v>
      </c>
      <c r="D97" s="26">
        <f t="shared" si="3"/>
        <v>-2.8344766599505107</v>
      </c>
      <c r="E97" s="26">
        <v>48.490397280909377</v>
      </c>
      <c r="F97" s="26">
        <f t="shared" si="2"/>
        <v>-0.70402481388322258</v>
      </c>
    </row>
    <row r="98" spans="1:6" x14ac:dyDescent="0.25">
      <c r="B98" s="1" t="s">
        <v>54</v>
      </c>
      <c r="C98" s="26">
        <v>42.394340204308008</v>
      </c>
      <c r="D98" s="26">
        <f t="shared" si="3"/>
        <v>1.7717372520983332</v>
      </c>
      <c r="E98" s="26">
        <v>48.831645391272247</v>
      </c>
      <c r="F98" s="26">
        <f t="shared" si="2"/>
        <v>0.61536835265010836</v>
      </c>
    </row>
    <row r="99" spans="1:6" x14ac:dyDescent="0.25">
      <c r="B99" s="1" t="s">
        <v>55</v>
      </c>
      <c r="C99" s="26">
        <v>42.489821048472862</v>
      </c>
      <c r="D99" s="26">
        <f t="shared" si="3"/>
        <v>0.62117837486258054</v>
      </c>
      <c r="E99" s="26">
        <v>48.745081354790969</v>
      </c>
      <c r="F99" s="26">
        <f t="shared" si="2"/>
        <v>-2.9828892447824273E-2</v>
      </c>
    </row>
    <row r="100" spans="1:6" x14ac:dyDescent="0.25">
      <c r="B100" s="1" t="s">
        <v>56</v>
      </c>
      <c r="C100" s="26">
        <v>43.112840091287914</v>
      </c>
      <c r="D100" s="26">
        <f t="shared" si="3"/>
        <v>2.5861256452496946</v>
      </c>
      <c r="E100" s="26">
        <v>48.698017114846721</v>
      </c>
      <c r="F100" s="26">
        <f t="shared" si="2"/>
        <v>0.57134718456450173</v>
      </c>
    </row>
    <row r="101" spans="1:6" x14ac:dyDescent="0.25">
      <c r="B101" s="1" t="s">
        <v>57</v>
      </c>
      <c r="C101" s="26">
        <v>42.52388283498469</v>
      </c>
      <c r="D101" s="26">
        <f t="shared" si="3"/>
        <v>-3.2060666098737869</v>
      </c>
      <c r="E101" s="26">
        <v>48.493632606982814</v>
      </c>
      <c r="F101" s="26">
        <f t="shared" si="2"/>
        <v>-0.76912343133010097</v>
      </c>
    </row>
    <row r="102" spans="1:6" x14ac:dyDescent="0.25">
      <c r="B102" s="1" t="s">
        <v>58</v>
      </c>
      <c r="C102" s="26">
        <v>42.263273723580134</v>
      </c>
      <c r="D102" s="26">
        <f t="shared" si="3"/>
        <v>-3.2961442703280426</v>
      </c>
      <c r="E102" s="26">
        <v>48.302483006261767</v>
      </c>
      <c r="F102" s="26">
        <f t="shared" si="2"/>
        <v>-0.7535204862303857</v>
      </c>
    </row>
    <row r="103" spans="1:6" x14ac:dyDescent="0.25">
      <c r="B103" s="1" t="s">
        <v>59</v>
      </c>
      <c r="C103" s="26">
        <v>41.885391698682575</v>
      </c>
      <c r="D103" s="26">
        <f t="shared" si="3"/>
        <v>-3.103952199584441</v>
      </c>
      <c r="E103" s="26">
        <v>48.143252701880549</v>
      </c>
      <c r="F103" s="26">
        <f t="shared" si="2"/>
        <v>-0.81802855128226781</v>
      </c>
    </row>
    <row r="104" spans="1:6" x14ac:dyDescent="0.25">
      <c r="B104" s="1" t="s">
        <v>60</v>
      </c>
      <c r="C104" s="26">
        <v>41.740658211059703</v>
      </c>
      <c r="D104" s="26">
        <f t="shared" si="3"/>
        <v>0.37358019784564078</v>
      </c>
      <c r="E104" s="26">
        <v>48.193443341705702</v>
      </c>
      <c r="F104" s="26">
        <f t="shared" si="2"/>
        <v>2.9301331892781945E-2</v>
      </c>
    </row>
    <row r="105" spans="1:6" x14ac:dyDescent="0.25">
      <c r="A105" s="1">
        <v>2018</v>
      </c>
      <c r="B105" s="1" t="s">
        <v>49</v>
      </c>
      <c r="C105" s="26">
        <v>42.115752028550979</v>
      </c>
      <c r="D105" s="26">
        <f t="shared" si="3"/>
        <v>0.9478805185495105</v>
      </c>
      <c r="E105" s="26">
        <v>48.421565357412476</v>
      </c>
      <c r="F105" s="26">
        <f t="shared" si="2"/>
        <v>-0.18640402045610927</v>
      </c>
    </row>
    <row r="106" spans="1:6" x14ac:dyDescent="0.25">
      <c r="B106" s="1" t="s">
        <v>50</v>
      </c>
      <c r="C106" s="26">
        <v>41.996761752021769</v>
      </c>
      <c r="D106" s="26">
        <f t="shared" si="3"/>
        <v>3.6163353615573897</v>
      </c>
      <c r="E106" s="26">
        <v>48.597629937078239</v>
      </c>
      <c r="F106" s="26">
        <f t="shared" si="2"/>
        <v>0.75125486488411752</v>
      </c>
    </row>
    <row r="107" spans="1:6" x14ac:dyDescent="0.25">
      <c r="B107" s="1" t="s">
        <v>51</v>
      </c>
      <c r="C107" s="26">
        <v>42.483646061850777</v>
      </c>
      <c r="D107" s="26">
        <f t="shared" si="3"/>
        <v>6.0579039346871042</v>
      </c>
      <c r="E107" s="26">
        <v>48.523092821400205</v>
      </c>
      <c r="F107" s="26">
        <f t="shared" si="2"/>
        <v>1.1703049811787878</v>
      </c>
    </row>
    <row r="108" spans="1:6" x14ac:dyDescent="0.25">
      <c r="B108" s="1" t="s">
        <v>52</v>
      </c>
      <c r="C108" s="26">
        <v>41.90173798880685</v>
      </c>
      <c r="D108" s="26">
        <f t="shared" si="3"/>
        <v>4.1550112617091344</v>
      </c>
      <c r="E108" s="26">
        <v>48.320106324571185</v>
      </c>
      <c r="F108" s="26">
        <f t="shared" si="2"/>
        <v>0.58122708573134219</v>
      </c>
    </row>
    <row r="109" spans="1:6" x14ac:dyDescent="0.25">
      <c r="B109" s="1" t="s">
        <v>53</v>
      </c>
      <c r="C109" s="26">
        <v>41.550666836569405</v>
      </c>
      <c r="D109" s="26">
        <f t="shared" si="3"/>
        <v>0.69761794521203058</v>
      </c>
      <c r="E109" s="26">
        <v>48.108304008959486</v>
      </c>
      <c r="F109" s="26">
        <f t="shared" si="2"/>
        <v>-0.7879771941986462</v>
      </c>
    </row>
    <row r="110" spans="1:6" x14ac:dyDescent="0.25">
      <c r="B110" s="1" t="s">
        <v>54</v>
      </c>
      <c r="C110" s="26">
        <v>41.070844293847436</v>
      </c>
      <c r="D110" s="26">
        <f t="shared" si="3"/>
        <v>-3.1218693440736303</v>
      </c>
      <c r="E110" s="26">
        <v>47.956211219969262</v>
      </c>
      <c r="F110" s="26">
        <f t="shared" si="2"/>
        <v>-1.7927599291164853</v>
      </c>
    </row>
    <row r="111" spans="1:6" x14ac:dyDescent="0.25">
      <c r="B111" s="1" t="s">
        <v>55</v>
      </c>
      <c r="C111" s="26">
        <v>41.192149648511098</v>
      </c>
      <c r="D111" s="26">
        <f t="shared" si="3"/>
        <v>-3.0540759361668393</v>
      </c>
      <c r="E111" s="26">
        <v>48.022504717654364</v>
      </c>
      <c r="F111" s="26">
        <f t="shared" si="2"/>
        <v>-1.4823580493739144</v>
      </c>
    </row>
    <row r="112" spans="1:6" x14ac:dyDescent="0.25">
      <c r="B112" s="1" t="s">
        <v>56</v>
      </c>
      <c r="C112" s="26">
        <v>41.294642007815433</v>
      </c>
      <c r="D112" s="26">
        <f t="shared" si="3"/>
        <v>-4.2173006455213766</v>
      </c>
      <c r="E112" s="26">
        <v>47.962368823092824</v>
      </c>
      <c r="F112" s="26">
        <f t="shared" si="2"/>
        <v>-1.5106329483990777</v>
      </c>
    </row>
    <row r="113" spans="1:6" x14ac:dyDescent="0.25">
      <c r="B113" s="1" t="s">
        <v>57</v>
      </c>
      <c r="C113" s="26">
        <v>41.964593167838181</v>
      </c>
      <c r="D113" s="26">
        <f t="shared" si="3"/>
        <v>-1.31523659143933</v>
      </c>
      <c r="E113" s="26">
        <v>48.121878115812287</v>
      </c>
      <c r="F113" s="26">
        <f t="shared" si="2"/>
        <v>-0.7666047503255129</v>
      </c>
    </row>
    <row r="114" spans="1:6" x14ac:dyDescent="0.25">
      <c r="B114" s="1" t="s">
        <v>58</v>
      </c>
      <c r="C114" s="26">
        <v>42.05803597438679</v>
      </c>
      <c r="D114" s="26">
        <f t="shared" si="3"/>
        <v>-0.48561725373119202</v>
      </c>
      <c r="E114" s="26">
        <v>48.16235700675395</v>
      </c>
      <c r="F114" s="26">
        <f t="shared" ref="F114:F133" si="4">+E114/E102*100-100</f>
        <v>-0.29010102749718669</v>
      </c>
    </row>
    <row r="115" spans="1:6" x14ac:dyDescent="0.25">
      <c r="B115" s="1" t="s">
        <v>59</v>
      </c>
      <c r="C115" s="26">
        <v>40.657907978513336</v>
      </c>
      <c r="D115" s="26">
        <f t="shared" si="3"/>
        <v>-2.9305771544398453</v>
      </c>
      <c r="E115" s="26">
        <v>47.675455163216014</v>
      </c>
      <c r="F115" s="26">
        <f t="shared" si="4"/>
        <v>-0.97167829843425579</v>
      </c>
    </row>
    <row r="116" spans="1:6" x14ac:dyDescent="0.25">
      <c r="B116" s="1" t="s">
        <v>60</v>
      </c>
      <c r="C116" s="26">
        <v>39.317050865352435</v>
      </c>
      <c r="D116" s="26">
        <f t="shared" si="3"/>
        <v>-5.8063467362023999</v>
      </c>
      <c r="E116" s="26">
        <v>47.295578670459534</v>
      </c>
      <c r="F116" s="26">
        <f t="shared" si="4"/>
        <v>-1.8630432046119694</v>
      </c>
    </row>
    <row r="117" spans="1:6" x14ac:dyDescent="0.25">
      <c r="A117" s="1">
        <v>2019</v>
      </c>
      <c r="B117" s="1" t="s">
        <v>49</v>
      </c>
      <c r="C117" s="26">
        <v>39.012603851164478</v>
      </c>
      <c r="D117" s="26">
        <f t="shared" si="3"/>
        <v>-7.3681414385829385</v>
      </c>
      <c r="E117" s="26">
        <v>46.964675498970863</v>
      </c>
      <c r="F117" s="26">
        <f t="shared" si="4"/>
        <v>-3.0087624133749529</v>
      </c>
    </row>
    <row r="118" spans="1:6" x14ac:dyDescent="0.25">
      <c r="B118" s="1" t="s">
        <v>50</v>
      </c>
      <c r="C118" s="26">
        <v>41.118852018389944</v>
      </c>
      <c r="D118" s="26">
        <f t="shared" ref="D118:D133" si="5">+C118/C106*100-100</f>
        <v>-2.0904224445104092</v>
      </c>
      <c r="E118" s="26">
        <v>47.679589874389386</v>
      </c>
      <c r="F118" s="26">
        <f t="shared" si="4"/>
        <v>-1.8890634458459914</v>
      </c>
    </row>
    <row r="119" spans="1:6" x14ac:dyDescent="0.25">
      <c r="B119" s="1" t="s">
        <v>51</v>
      </c>
      <c r="C119" s="26">
        <v>42.239712937658574</v>
      </c>
      <c r="D119" s="26">
        <f t="shared" si="5"/>
        <v>-0.57418123632106699</v>
      </c>
      <c r="E119" s="26">
        <v>48.083901343910703</v>
      </c>
      <c r="F119" s="26">
        <f t="shared" si="4"/>
        <v>-0.90511847442627413</v>
      </c>
    </row>
    <row r="120" spans="1:6" x14ac:dyDescent="0.25">
      <c r="B120" s="1" t="s">
        <v>52</v>
      </c>
      <c r="C120" s="26">
        <v>42.100063216991465</v>
      </c>
      <c r="D120" s="26">
        <f t="shared" si="5"/>
        <v>0.47331026755404082</v>
      </c>
      <c r="E120" s="26">
        <v>47.944129604275624</v>
      </c>
      <c r="F120" s="26">
        <f t="shared" si="4"/>
        <v>-0.77809580502594144</v>
      </c>
    </row>
    <row r="121" spans="1:6" x14ac:dyDescent="0.25">
      <c r="B121" s="1" t="s">
        <v>53</v>
      </c>
      <c r="C121" s="26">
        <v>41.085895393044503</v>
      </c>
      <c r="D121" s="26">
        <f t="shared" si="5"/>
        <v>-1.1185655463797417</v>
      </c>
      <c r="E121" s="26">
        <v>47.528667927928034</v>
      </c>
      <c r="F121" s="26">
        <f t="shared" si="4"/>
        <v>-1.2048566104585774</v>
      </c>
    </row>
    <row r="122" spans="1:6" x14ac:dyDescent="0.25">
      <c r="B122" s="1" t="s">
        <v>54</v>
      </c>
      <c r="C122" s="26">
        <v>39.361086308773402</v>
      </c>
      <c r="D122" s="26">
        <f t="shared" si="5"/>
        <v>-4.1629482287759032</v>
      </c>
      <c r="E122" s="26">
        <v>47.013303156988499</v>
      </c>
      <c r="F122" s="26">
        <f t="shared" si="4"/>
        <v>-1.9661854825348115</v>
      </c>
    </row>
    <row r="123" spans="1:6" x14ac:dyDescent="0.25">
      <c r="B123" s="1" t="s">
        <v>55</v>
      </c>
      <c r="C123" s="26">
        <v>39.0632562008619</v>
      </c>
      <c r="D123" s="26">
        <f t="shared" si="5"/>
        <v>-5.1682018681104296</v>
      </c>
      <c r="E123" s="26">
        <v>46.863650938296949</v>
      </c>
      <c r="F123" s="26">
        <f t="shared" si="4"/>
        <v>-2.4131473070195568</v>
      </c>
    </row>
    <row r="124" spans="1:6" x14ac:dyDescent="0.25">
      <c r="B124" s="1" t="s">
        <v>56</v>
      </c>
      <c r="C124" s="26">
        <v>39.412824849688732</v>
      </c>
      <c r="D124" s="26">
        <f t="shared" si="5"/>
        <v>-4.5570492117852694</v>
      </c>
      <c r="E124" s="26">
        <v>46.708767507949766</v>
      </c>
      <c r="F124" s="26">
        <f t="shared" si="4"/>
        <v>-2.6137185170459531</v>
      </c>
    </row>
    <row r="125" spans="1:6" x14ac:dyDescent="0.25">
      <c r="B125" s="1" t="s">
        <v>57</v>
      </c>
      <c r="C125" s="26">
        <v>41.374714967159569</v>
      </c>
      <c r="D125" s="26">
        <f t="shared" si="5"/>
        <v>-1.4056569029976913</v>
      </c>
      <c r="E125" s="26">
        <v>47.245261574361855</v>
      </c>
      <c r="F125" s="26">
        <f t="shared" si="4"/>
        <v>-1.8216590369576409</v>
      </c>
    </row>
    <row r="126" spans="1:6" x14ac:dyDescent="0.25">
      <c r="B126" s="1" t="s">
        <v>58</v>
      </c>
      <c r="C126" s="26">
        <v>42.278240343646651</v>
      </c>
      <c r="D126" s="26">
        <f t="shared" si="5"/>
        <v>0.52357263994440473</v>
      </c>
      <c r="E126" s="26">
        <v>47.609436363819526</v>
      </c>
      <c r="F126" s="26">
        <f t="shared" si="4"/>
        <v>-1.1480348498244979</v>
      </c>
    </row>
    <row r="127" spans="1:6" x14ac:dyDescent="0.25">
      <c r="B127" s="1" t="s">
        <v>59</v>
      </c>
      <c r="C127" s="26">
        <v>41.825923705342731</v>
      </c>
      <c r="D127" s="26">
        <f t="shared" si="5"/>
        <v>2.8727885543118958</v>
      </c>
      <c r="E127" s="26">
        <v>47.729222877980824</v>
      </c>
      <c r="F127" s="26">
        <f t="shared" si="4"/>
        <v>0.11277860815536656</v>
      </c>
    </row>
    <row r="128" spans="1:6" x14ac:dyDescent="0.25">
      <c r="B128" s="1" t="s">
        <v>60</v>
      </c>
      <c r="C128" s="26">
        <v>41.68184535489155</v>
      </c>
      <c r="D128" s="26">
        <f t="shared" si="5"/>
        <v>6.014679223112978</v>
      </c>
      <c r="E128" s="26">
        <v>47.866992921787848</v>
      </c>
      <c r="F128" s="26">
        <f t="shared" si="4"/>
        <v>1.2081768896618144</v>
      </c>
    </row>
    <row r="129" spans="2:6" x14ac:dyDescent="0.25">
      <c r="B129" s="1" t="s">
        <v>49</v>
      </c>
      <c r="C129" s="26" t="s">
        <v>301</v>
      </c>
      <c r="D129" s="26" t="e">
        <f t="shared" si="5"/>
        <v>#VALUE!</v>
      </c>
      <c r="E129" s="26" t="s">
        <v>301</v>
      </c>
      <c r="F129" s="26" t="e">
        <f t="shared" si="4"/>
        <v>#VALUE!</v>
      </c>
    </row>
    <row r="130" spans="2:6" x14ac:dyDescent="0.25">
      <c r="B130" s="1" t="s">
        <v>50</v>
      </c>
      <c r="C130" s="26" t="s">
        <v>301</v>
      </c>
      <c r="D130" s="26" t="e">
        <f t="shared" si="5"/>
        <v>#VALUE!</v>
      </c>
      <c r="E130" s="26" t="s">
        <v>301</v>
      </c>
      <c r="F130" s="26" t="e">
        <f t="shared" si="4"/>
        <v>#VALUE!</v>
      </c>
    </row>
    <row r="131" spans="2:6" x14ac:dyDescent="0.25">
      <c r="B131" s="1" t="s">
        <v>51</v>
      </c>
      <c r="C131" s="26" t="s">
        <v>301</v>
      </c>
      <c r="D131" s="26" t="e">
        <f t="shared" si="5"/>
        <v>#VALUE!</v>
      </c>
      <c r="E131" s="26" t="s">
        <v>301</v>
      </c>
      <c r="F131" s="26" t="e">
        <f t="shared" si="4"/>
        <v>#VALUE!</v>
      </c>
    </row>
    <row r="132" spans="2:6" x14ac:dyDescent="0.25">
      <c r="B132" s="1" t="s">
        <v>52</v>
      </c>
      <c r="C132" s="26" t="s">
        <v>301</v>
      </c>
      <c r="D132" s="26" t="e">
        <f t="shared" si="5"/>
        <v>#VALUE!</v>
      </c>
      <c r="E132" s="26" t="s">
        <v>301</v>
      </c>
      <c r="F132" s="26" t="e">
        <f t="shared" si="4"/>
        <v>#VALUE!</v>
      </c>
    </row>
    <row r="133" spans="2:6" x14ac:dyDescent="0.25">
      <c r="B133" s="1" t="s">
        <v>53</v>
      </c>
      <c r="C133" s="26">
        <v>39.806756305831364</v>
      </c>
      <c r="D133" s="26">
        <f t="shared" si="5"/>
        <v>-3.1133289781721203</v>
      </c>
      <c r="E133" s="26">
        <v>46.990259726634761</v>
      </c>
      <c r="F133" s="26">
        <f t="shared" si="4"/>
        <v>-1.1328072608929602</v>
      </c>
    </row>
  </sheetData>
  <mergeCells count="9">
    <mergeCell ref="A17:F17"/>
    <mergeCell ref="A10:F11"/>
    <mergeCell ref="N9:O9"/>
    <mergeCell ref="N10:O10"/>
    <mergeCell ref="A14:F14"/>
    <mergeCell ref="A15:F15"/>
    <mergeCell ref="A16:F16"/>
    <mergeCell ref="A12:F12"/>
    <mergeCell ref="A13:F13"/>
  </mergeCells>
  <pageMargins left="0.7" right="0.7" top="0.75" bottom="0.75" header="0.3" footer="0.3"/>
  <pageSetup paperSize="9" scale="35" orientation="portrait" r:id="rId1"/>
  <rowBreaks count="1" manualBreakCount="1">
    <brk id="129" max="14" man="1"/>
  </rowBreaks>
  <colBreaks count="1" manualBreakCount="1">
    <brk id="1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zoomScale="90" zoomScaleNormal="90" workbookViewId="0">
      <selection activeCell="A9" sqref="A9"/>
    </sheetView>
  </sheetViews>
  <sheetFormatPr baseColWidth="10" defaultColWidth="11.5703125" defaultRowHeight="15" x14ac:dyDescent="0.25"/>
  <cols>
    <col min="1" max="1" width="7.5703125" style="1" customWidth="1"/>
    <col min="2" max="2" width="11.5703125" style="1"/>
    <col min="3" max="3" width="13.140625" style="1" bestFit="1" customWidth="1"/>
    <col min="4" max="4" width="11.5703125" style="1"/>
    <col min="5" max="5" width="15" style="1" customWidth="1"/>
    <col min="6" max="7" width="11.5703125" style="1" customWidth="1"/>
    <col min="8" max="14" width="11.5703125" style="1"/>
    <col min="15" max="15" width="16.42578125" style="1" bestFit="1" customWidth="1"/>
    <col min="16" max="16384" width="11.5703125" style="1"/>
  </cols>
  <sheetData>
    <row r="1" spans="1:16" ht="12" customHeight="1" x14ac:dyDescent="0.25"/>
    <row r="2" spans="1:16" ht="12" customHeight="1" x14ac:dyDescent="0.25"/>
    <row r="3" spans="1:16" ht="12" customHeight="1" x14ac:dyDescent="0.25"/>
    <row r="4" spans="1:16" ht="12" customHeight="1" x14ac:dyDescent="0.25"/>
    <row r="5" spans="1:16" ht="12" customHeight="1" x14ac:dyDescent="0.25"/>
    <row r="6" spans="1:16" ht="12" customHeight="1" x14ac:dyDescent="0.25"/>
    <row r="7" spans="1:16" ht="12" customHeight="1" x14ac:dyDescent="0.25"/>
    <row r="8" spans="1:16" ht="12" customHeight="1" x14ac:dyDescent="0.25"/>
    <row r="9" spans="1:16" s="28" customFormat="1" ht="21" x14ac:dyDescent="0.35">
      <c r="A9" s="28" t="s">
        <v>78</v>
      </c>
      <c r="N9" s="90" t="s">
        <v>93</v>
      </c>
      <c r="O9" s="90"/>
    </row>
    <row r="10" spans="1:16" ht="21" x14ac:dyDescent="0.35">
      <c r="A10" s="95" t="s">
        <v>144</v>
      </c>
      <c r="B10" s="95"/>
      <c r="C10" s="95"/>
      <c r="D10" s="95"/>
      <c r="E10" s="95"/>
      <c r="F10" s="95"/>
      <c r="N10" s="91">
        <v>44110</v>
      </c>
      <c r="O10" s="91"/>
      <c r="P10" s="46"/>
    </row>
    <row r="11" spans="1:16" ht="13.9" customHeight="1" x14ac:dyDescent="0.35">
      <c r="A11" s="95"/>
      <c r="B11" s="95"/>
      <c r="C11" s="95"/>
      <c r="D11" s="95"/>
      <c r="E11" s="95"/>
      <c r="F11" s="95"/>
      <c r="O11" s="47">
        <v>44036</v>
      </c>
      <c r="P11" s="47"/>
    </row>
    <row r="12" spans="1:16" x14ac:dyDescent="0.25">
      <c r="A12" s="96" t="s">
        <v>221</v>
      </c>
      <c r="B12" s="97"/>
      <c r="C12" s="97"/>
      <c r="D12" s="97"/>
      <c r="E12" s="97"/>
      <c r="F12" s="98"/>
    </row>
    <row r="13" spans="1:16" x14ac:dyDescent="0.25">
      <c r="A13" s="96" t="s">
        <v>40</v>
      </c>
      <c r="B13" s="97"/>
      <c r="C13" s="97"/>
      <c r="D13" s="97"/>
      <c r="E13" s="97"/>
      <c r="F13" s="98"/>
    </row>
    <row r="14" spans="1:16" x14ac:dyDescent="0.25">
      <c r="A14" s="96" t="s">
        <v>30</v>
      </c>
      <c r="B14" s="97"/>
      <c r="C14" s="97"/>
      <c r="D14" s="97"/>
      <c r="E14" s="97"/>
      <c r="F14" s="98"/>
    </row>
    <row r="15" spans="1:16" x14ac:dyDescent="0.25">
      <c r="A15" s="96" t="s">
        <v>201</v>
      </c>
      <c r="B15" s="97"/>
      <c r="C15" s="97"/>
      <c r="D15" s="97"/>
      <c r="E15" s="97"/>
      <c r="F15" s="98"/>
    </row>
    <row r="16" spans="1:16" ht="15" customHeight="1" x14ac:dyDescent="0.25">
      <c r="A16" s="96" t="s">
        <v>42</v>
      </c>
      <c r="B16" s="97"/>
      <c r="C16" s="97"/>
      <c r="D16" s="97"/>
      <c r="E16" s="97"/>
      <c r="F16" s="98"/>
    </row>
    <row r="17" spans="1:6" ht="83.45" customHeight="1" x14ac:dyDescent="0.25">
      <c r="A17" s="92" t="s">
        <v>189</v>
      </c>
      <c r="B17" s="93"/>
      <c r="C17" s="93"/>
      <c r="D17" s="93"/>
      <c r="E17" s="93"/>
      <c r="F17" s="94"/>
    </row>
    <row r="18" spans="1:6" ht="15" customHeight="1" x14ac:dyDescent="0.25"/>
    <row r="19" spans="1:6" ht="15" customHeight="1" x14ac:dyDescent="0.25"/>
    <row r="20" spans="1:6" ht="63.75" customHeight="1" x14ac:dyDescent="0.25">
      <c r="A20" s="23" t="s">
        <v>17</v>
      </c>
      <c r="B20" s="23" t="s">
        <v>27</v>
      </c>
      <c r="C20" s="23" t="s">
        <v>142</v>
      </c>
      <c r="D20" s="23" t="s">
        <v>117</v>
      </c>
      <c r="E20" s="23" t="s">
        <v>143</v>
      </c>
      <c r="F20" s="23" t="s">
        <v>117</v>
      </c>
    </row>
    <row r="21" spans="1:6" x14ac:dyDescent="0.25">
      <c r="A21" s="1">
        <v>2011</v>
      </c>
      <c r="B21" s="1" t="s">
        <v>222</v>
      </c>
      <c r="C21" s="29">
        <v>596520</v>
      </c>
      <c r="D21" s="26"/>
      <c r="E21" s="30">
        <v>1677401</v>
      </c>
      <c r="F21" s="26"/>
    </row>
    <row r="22" spans="1:6" x14ac:dyDescent="0.25">
      <c r="B22" s="1" t="s">
        <v>223</v>
      </c>
      <c r="C22" s="29">
        <v>457126</v>
      </c>
      <c r="D22" s="26"/>
      <c r="E22" s="30">
        <v>1731431</v>
      </c>
      <c r="F22" s="26"/>
    </row>
    <row r="23" spans="1:6" ht="15" customHeight="1" x14ac:dyDescent="0.25">
      <c r="B23" s="1" t="s">
        <v>224</v>
      </c>
      <c r="C23" s="29">
        <v>656444</v>
      </c>
      <c r="D23" s="26"/>
      <c r="E23" s="30">
        <v>2198154</v>
      </c>
      <c r="F23" s="26"/>
    </row>
    <row r="24" spans="1:6" x14ac:dyDescent="0.25">
      <c r="B24" s="1" t="s">
        <v>225</v>
      </c>
      <c r="C24" s="29">
        <v>628821</v>
      </c>
      <c r="D24" s="26"/>
      <c r="E24" s="30">
        <v>1905330</v>
      </c>
      <c r="F24" s="26"/>
    </row>
    <row r="25" spans="1:6" x14ac:dyDescent="0.25">
      <c r="B25" s="1" t="s">
        <v>226</v>
      </c>
      <c r="C25" s="29">
        <v>1226738</v>
      </c>
      <c r="D25" s="26"/>
      <c r="E25" s="30">
        <v>3047457</v>
      </c>
      <c r="F25" s="26"/>
    </row>
    <row r="26" spans="1:6" x14ac:dyDescent="0.25">
      <c r="B26" s="1" t="s">
        <v>227</v>
      </c>
      <c r="C26" s="29">
        <v>733145</v>
      </c>
      <c r="D26" s="26"/>
      <c r="E26" s="30">
        <v>2189228</v>
      </c>
      <c r="F26" s="26"/>
    </row>
    <row r="27" spans="1:6" x14ac:dyDescent="0.25">
      <c r="B27" s="1" t="s">
        <v>228</v>
      </c>
      <c r="C27" s="29">
        <v>567737</v>
      </c>
      <c r="D27" s="26"/>
      <c r="E27" s="30">
        <v>1789650</v>
      </c>
      <c r="F27" s="26"/>
    </row>
    <row r="28" spans="1:6" x14ac:dyDescent="0.25">
      <c r="B28" s="1" t="s">
        <v>229</v>
      </c>
      <c r="C28" s="29">
        <v>455917</v>
      </c>
      <c r="D28" s="26"/>
      <c r="E28" s="30">
        <v>1770649</v>
      </c>
      <c r="F28" s="26"/>
    </row>
    <row r="29" spans="1:6" x14ac:dyDescent="0.25">
      <c r="B29" s="1" t="s">
        <v>230</v>
      </c>
      <c r="C29" s="29">
        <v>247330</v>
      </c>
      <c r="D29" s="26"/>
      <c r="E29" s="30">
        <v>1752844</v>
      </c>
      <c r="F29" s="26"/>
    </row>
    <row r="30" spans="1:6" x14ac:dyDescent="0.25">
      <c r="B30" s="1" t="s">
        <v>231</v>
      </c>
      <c r="C30" s="29">
        <v>235644</v>
      </c>
      <c r="D30" s="26"/>
      <c r="E30" s="30">
        <v>1517620</v>
      </c>
      <c r="F30" s="26"/>
    </row>
    <row r="31" spans="1:6" x14ac:dyDescent="0.25">
      <c r="B31" s="1" t="s">
        <v>232</v>
      </c>
      <c r="C31" s="29">
        <v>303379</v>
      </c>
      <c r="D31" s="26"/>
      <c r="E31" s="30">
        <v>1649283</v>
      </c>
      <c r="F31" s="26"/>
    </row>
    <row r="32" spans="1:6" x14ac:dyDescent="0.25">
      <c r="B32" s="1" t="s">
        <v>233</v>
      </c>
      <c r="C32" s="29">
        <v>288734</v>
      </c>
      <c r="D32" s="26"/>
      <c r="E32" s="30">
        <v>2517881</v>
      </c>
      <c r="F32" s="26"/>
    </row>
    <row r="33" spans="1:6" x14ac:dyDescent="0.25">
      <c r="A33" s="1">
        <v>2012</v>
      </c>
      <c r="B33" s="1" t="s">
        <v>222</v>
      </c>
      <c r="C33" s="29">
        <v>243414</v>
      </c>
      <c r="D33" s="26">
        <f>+((C33-C21)/C21)*100</f>
        <v>-59.194327097163544</v>
      </c>
      <c r="E33" s="30">
        <v>1426459</v>
      </c>
      <c r="F33" s="26">
        <f>+((E33-E21)/E21)*100</f>
        <v>-14.960167544910252</v>
      </c>
    </row>
    <row r="34" spans="1:6" x14ac:dyDescent="0.25">
      <c r="B34" s="1" t="s">
        <v>223</v>
      </c>
      <c r="C34" s="29">
        <v>326838</v>
      </c>
      <c r="D34" s="26">
        <f t="shared" ref="D34:D73" si="0">+((C34-C22)/C22)*100</f>
        <v>-28.501550994692931</v>
      </c>
      <c r="E34" s="30">
        <v>1691814</v>
      </c>
      <c r="F34" s="26">
        <f t="shared" ref="F34:F82" si="1">+((E34-E22)/E22)*100</f>
        <v>-2.2881073516646055</v>
      </c>
    </row>
    <row r="35" spans="1:6" x14ac:dyDescent="0.25">
      <c r="B35" s="1" t="s">
        <v>224</v>
      </c>
      <c r="C35" s="29">
        <v>188730</v>
      </c>
      <c r="D35" s="26">
        <f t="shared" si="0"/>
        <v>-71.249642010590392</v>
      </c>
      <c r="E35" s="30">
        <v>1367773</v>
      </c>
      <c r="F35" s="26">
        <f t="shared" si="1"/>
        <v>-37.77628864947588</v>
      </c>
    </row>
    <row r="36" spans="1:6" x14ac:dyDescent="0.25">
      <c r="B36" s="1" t="s">
        <v>225</v>
      </c>
      <c r="C36" s="29">
        <v>362596</v>
      </c>
      <c r="D36" s="26">
        <f t="shared" si="0"/>
        <v>-42.337167492815922</v>
      </c>
      <c r="E36" s="30">
        <v>1341741</v>
      </c>
      <c r="F36" s="26">
        <f t="shared" si="1"/>
        <v>-29.579600384185419</v>
      </c>
    </row>
    <row r="37" spans="1:6" x14ac:dyDescent="0.25">
      <c r="B37" s="1" t="s">
        <v>226</v>
      </c>
      <c r="C37" s="29">
        <v>470227</v>
      </c>
      <c r="D37" s="26">
        <f t="shared" si="0"/>
        <v>-61.668506233604894</v>
      </c>
      <c r="E37" s="30">
        <v>1883649</v>
      </c>
      <c r="F37" s="26">
        <f t="shared" si="1"/>
        <v>-38.189480606289109</v>
      </c>
    </row>
    <row r="38" spans="1:6" x14ac:dyDescent="0.25">
      <c r="B38" s="1" t="s">
        <v>227</v>
      </c>
      <c r="C38" s="29">
        <v>525226</v>
      </c>
      <c r="D38" s="26">
        <f t="shared" si="0"/>
        <v>-28.359874240429928</v>
      </c>
      <c r="E38" s="30">
        <v>1920823</v>
      </c>
      <c r="F38" s="26">
        <f t="shared" si="1"/>
        <v>-12.260257953945409</v>
      </c>
    </row>
    <row r="39" spans="1:6" x14ac:dyDescent="0.25">
      <c r="B39" s="1" t="s">
        <v>228</v>
      </c>
      <c r="C39" s="29">
        <v>473405</v>
      </c>
      <c r="D39" s="26">
        <f t="shared" si="0"/>
        <v>-16.615439895585457</v>
      </c>
      <c r="E39" s="30">
        <v>1846611</v>
      </c>
      <c r="F39" s="26">
        <f t="shared" si="1"/>
        <v>3.1828011063615791</v>
      </c>
    </row>
    <row r="40" spans="1:6" x14ac:dyDescent="0.25">
      <c r="B40" s="1" t="s">
        <v>229</v>
      </c>
      <c r="C40" s="29">
        <v>669779</v>
      </c>
      <c r="D40" s="26">
        <f t="shared" si="0"/>
        <v>46.908099500566991</v>
      </c>
      <c r="E40" s="30">
        <v>1683156</v>
      </c>
      <c r="F40" s="26">
        <f t="shared" si="1"/>
        <v>-4.9412955362694699</v>
      </c>
    </row>
    <row r="41" spans="1:6" x14ac:dyDescent="0.25">
      <c r="B41" s="1" t="s">
        <v>230</v>
      </c>
      <c r="C41" s="29">
        <v>445828</v>
      </c>
      <c r="D41" s="26">
        <f t="shared" si="0"/>
        <v>80.256337686491733</v>
      </c>
      <c r="E41" s="30">
        <v>1843562</v>
      </c>
      <c r="F41" s="26">
        <f t="shared" si="1"/>
        <v>5.1754748283361209</v>
      </c>
    </row>
    <row r="42" spans="1:6" x14ac:dyDescent="0.25">
      <c r="B42" s="1" t="s">
        <v>231</v>
      </c>
      <c r="C42" s="29">
        <v>360311</v>
      </c>
      <c r="D42" s="26">
        <f t="shared" si="0"/>
        <v>52.904805554140985</v>
      </c>
      <c r="E42" s="30">
        <v>1448962</v>
      </c>
      <c r="F42" s="26">
        <f t="shared" si="1"/>
        <v>-4.5240574056746743</v>
      </c>
    </row>
    <row r="43" spans="1:6" x14ac:dyDescent="0.25">
      <c r="B43" s="1" t="s">
        <v>232</v>
      </c>
      <c r="C43" s="29">
        <v>359783</v>
      </c>
      <c r="D43" s="26">
        <f t="shared" si="0"/>
        <v>18.591926270440602</v>
      </c>
      <c r="E43" s="30">
        <v>1560202</v>
      </c>
      <c r="F43" s="26">
        <f t="shared" si="1"/>
        <v>-5.4011955498237718</v>
      </c>
    </row>
    <row r="44" spans="1:6" x14ac:dyDescent="0.25">
      <c r="B44" s="1" t="s">
        <v>233</v>
      </c>
      <c r="C44" s="29">
        <v>375308</v>
      </c>
      <c r="D44" s="26">
        <f t="shared" si="0"/>
        <v>29.983999113370785</v>
      </c>
      <c r="E44" s="30">
        <v>2188487</v>
      </c>
      <c r="F44" s="26">
        <f t="shared" si="1"/>
        <v>-13.082190937538352</v>
      </c>
    </row>
    <row r="45" spans="1:6" x14ac:dyDescent="0.25">
      <c r="A45" s="1">
        <v>2013</v>
      </c>
      <c r="B45" s="1" t="s">
        <v>222</v>
      </c>
      <c r="C45" s="29">
        <v>592512</v>
      </c>
      <c r="D45" s="26">
        <f t="shared" si="0"/>
        <v>143.41738766052899</v>
      </c>
      <c r="E45" s="30">
        <v>2009567</v>
      </c>
      <c r="F45" s="26">
        <f t="shared" si="1"/>
        <v>40.878006307927535</v>
      </c>
    </row>
    <row r="46" spans="1:6" x14ac:dyDescent="0.25">
      <c r="B46" s="1" t="s">
        <v>223</v>
      </c>
      <c r="C46" s="29">
        <v>551592</v>
      </c>
      <c r="D46" s="26">
        <f t="shared" si="0"/>
        <v>68.766177739430546</v>
      </c>
      <c r="E46" s="30">
        <v>2101388</v>
      </c>
      <c r="F46" s="26">
        <f t="shared" si="1"/>
        <v>24.209162472943245</v>
      </c>
    </row>
    <row r="47" spans="1:6" x14ac:dyDescent="0.25">
      <c r="B47" s="1" t="s">
        <v>224</v>
      </c>
      <c r="C47" s="29">
        <v>565196</v>
      </c>
      <c r="D47" s="26">
        <f t="shared" si="0"/>
        <v>199.47332167646903</v>
      </c>
      <c r="E47" s="30">
        <v>1788686</v>
      </c>
      <c r="F47" s="26">
        <f t="shared" si="1"/>
        <v>30.773600590156409</v>
      </c>
    </row>
    <row r="48" spans="1:6" x14ac:dyDescent="0.25">
      <c r="B48" s="1" t="s">
        <v>225</v>
      </c>
      <c r="C48" s="29">
        <v>451055</v>
      </c>
      <c r="D48" s="26">
        <f t="shared" si="0"/>
        <v>24.396022018996348</v>
      </c>
      <c r="E48" s="30">
        <v>1830629</v>
      </c>
      <c r="F48" s="26">
        <f t="shared" si="1"/>
        <v>36.436838406219977</v>
      </c>
    </row>
    <row r="49" spans="1:6" x14ac:dyDescent="0.25">
      <c r="B49" s="1" t="s">
        <v>226</v>
      </c>
      <c r="C49" s="29">
        <v>714020</v>
      </c>
      <c r="D49" s="26">
        <f t="shared" si="0"/>
        <v>51.845810640392834</v>
      </c>
      <c r="E49" s="30">
        <v>2288572</v>
      </c>
      <c r="F49" s="26">
        <f t="shared" si="1"/>
        <v>21.496733202417222</v>
      </c>
    </row>
    <row r="50" spans="1:6" x14ac:dyDescent="0.25">
      <c r="B50" s="1" t="s">
        <v>227</v>
      </c>
      <c r="C50" s="29">
        <v>409861</v>
      </c>
      <c r="D50" s="26">
        <f t="shared" si="0"/>
        <v>-21.964830377780231</v>
      </c>
      <c r="E50" s="30">
        <v>1631261</v>
      </c>
      <c r="F50" s="26">
        <f t="shared" si="1"/>
        <v>-15.074892376861376</v>
      </c>
    </row>
    <row r="51" spans="1:6" x14ac:dyDescent="0.25">
      <c r="B51" s="1" t="s">
        <v>228</v>
      </c>
      <c r="C51" s="29">
        <v>556804</v>
      </c>
      <c r="D51" s="26">
        <f t="shared" si="0"/>
        <v>17.616839703847656</v>
      </c>
      <c r="E51" s="30">
        <v>1636127</v>
      </c>
      <c r="F51" s="26">
        <f t="shared" si="1"/>
        <v>-11.398394139317917</v>
      </c>
    </row>
    <row r="52" spans="1:6" x14ac:dyDescent="0.25">
      <c r="B52" s="1" t="s">
        <v>229</v>
      </c>
      <c r="C52" s="29">
        <v>603360</v>
      </c>
      <c r="D52" s="26">
        <f t="shared" si="0"/>
        <v>-9.9165545650132358</v>
      </c>
      <c r="E52" s="30">
        <v>2063362</v>
      </c>
      <c r="F52" s="26">
        <f t="shared" si="1"/>
        <v>22.588874709177283</v>
      </c>
    </row>
    <row r="53" spans="1:6" x14ac:dyDescent="0.25">
      <c r="B53" s="1" t="s">
        <v>230</v>
      </c>
      <c r="C53" s="29">
        <v>786204</v>
      </c>
      <c r="D53" s="26">
        <f t="shared" si="0"/>
        <v>76.346932000681875</v>
      </c>
      <c r="E53" s="30">
        <v>2191687</v>
      </c>
      <c r="F53" s="26">
        <f t="shared" si="1"/>
        <v>18.883281386793609</v>
      </c>
    </row>
    <row r="54" spans="1:6" x14ac:dyDescent="0.25">
      <c r="B54" s="1" t="s">
        <v>231</v>
      </c>
      <c r="C54" s="29">
        <v>256038</v>
      </c>
      <c r="D54" s="26">
        <f t="shared" si="0"/>
        <v>-28.939721518354979</v>
      </c>
      <c r="E54" s="30">
        <v>1842840</v>
      </c>
      <c r="F54" s="26">
        <f t="shared" si="1"/>
        <v>27.183459607636362</v>
      </c>
    </row>
    <row r="55" spans="1:6" x14ac:dyDescent="0.25">
      <c r="B55" s="1" t="s">
        <v>232</v>
      </c>
      <c r="C55" s="29">
        <v>463206</v>
      </c>
      <c r="D55" s="26">
        <f t="shared" si="0"/>
        <v>28.745938524054775</v>
      </c>
      <c r="E55" s="30">
        <v>1921937</v>
      </c>
      <c r="F55" s="26">
        <f t="shared" si="1"/>
        <v>23.185138847405657</v>
      </c>
    </row>
    <row r="56" spans="1:6" x14ac:dyDescent="0.25">
      <c r="B56" s="1" t="s">
        <v>233</v>
      </c>
      <c r="C56" s="29">
        <v>420105</v>
      </c>
      <c r="D56" s="26">
        <f t="shared" si="0"/>
        <v>11.936063180108071</v>
      </c>
      <c r="E56" s="30">
        <v>1930582</v>
      </c>
      <c r="F56" s="26">
        <f t="shared" si="1"/>
        <v>-11.784625634056772</v>
      </c>
    </row>
    <row r="57" spans="1:6" x14ac:dyDescent="0.25">
      <c r="A57" s="1">
        <v>2014</v>
      </c>
      <c r="B57" s="1" t="s">
        <v>222</v>
      </c>
      <c r="C57" s="29">
        <v>581371</v>
      </c>
      <c r="D57" s="26">
        <f t="shared" si="0"/>
        <v>-1.880299470728019</v>
      </c>
      <c r="E57" s="30">
        <v>1787050</v>
      </c>
      <c r="F57" s="26">
        <f t="shared" si="1"/>
        <v>-11.072882864816153</v>
      </c>
    </row>
    <row r="58" spans="1:6" x14ac:dyDescent="0.25">
      <c r="B58" s="1" t="s">
        <v>223</v>
      </c>
      <c r="C58" s="29">
        <v>654784</v>
      </c>
      <c r="D58" s="26">
        <f t="shared" si="0"/>
        <v>18.708030573322311</v>
      </c>
      <c r="E58" s="30">
        <v>2154882</v>
      </c>
      <c r="F58" s="26">
        <f t="shared" si="1"/>
        <v>2.5456507793896228</v>
      </c>
    </row>
    <row r="59" spans="1:6" x14ac:dyDescent="0.25">
      <c r="B59" s="1" t="s">
        <v>224</v>
      </c>
      <c r="C59" s="29">
        <v>853658</v>
      </c>
      <c r="D59" s="26">
        <f t="shared" si="0"/>
        <v>51.037516189074225</v>
      </c>
      <c r="E59" s="30">
        <v>2279587</v>
      </c>
      <c r="F59" s="26">
        <f t="shared" si="1"/>
        <v>27.444783489108765</v>
      </c>
    </row>
    <row r="60" spans="1:6" x14ac:dyDescent="0.25">
      <c r="B60" s="1" t="s">
        <v>225</v>
      </c>
      <c r="C60" s="29">
        <v>1117776</v>
      </c>
      <c r="D60" s="26">
        <f t="shared" si="0"/>
        <v>147.81368125838313</v>
      </c>
      <c r="E60" s="30">
        <v>2308836</v>
      </c>
      <c r="F60" s="26">
        <f t="shared" si="1"/>
        <v>26.122551319792269</v>
      </c>
    </row>
    <row r="61" spans="1:6" x14ac:dyDescent="0.25">
      <c r="B61" s="1" t="s">
        <v>226</v>
      </c>
      <c r="C61" s="29">
        <v>598645</v>
      </c>
      <c r="D61" s="26">
        <f t="shared" si="0"/>
        <v>-16.15851096607938</v>
      </c>
      <c r="E61" s="30">
        <v>2199309</v>
      </c>
      <c r="F61" s="26">
        <f t="shared" si="1"/>
        <v>-3.9003798001548566</v>
      </c>
    </row>
    <row r="62" spans="1:6" x14ac:dyDescent="0.25">
      <c r="B62" s="1" t="s">
        <v>227</v>
      </c>
      <c r="C62" s="29">
        <v>568136</v>
      </c>
      <c r="D62" s="26">
        <f t="shared" si="0"/>
        <v>38.616750556896115</v>
      </c>
      <c r="E62" s="30">
        <v>1748460</v>
      </c>
      <c r="F62" s="26">
        <f t="shared" si="1"/>
        <v>7.1845645791813819</v>
      </c>
    </row>
    <row r="63" spans="1:6" x14ac:dyDescent="0.25">
      <c r="B63" s="1" t="s">
        <v>228</v>
      </c>
      <c r="C63" s="29">
        <v>347484</v>
      </c>
      <c r="D63" s="26">
        <f t="shared" si="0"/>
        <v>-37.593120739075147</v>
      </c>
      <c r="E63" s="30">
        <v>2379633</v>
      </c>
      <c r="F63" s="26">
        <f t="shared" si="1"/>
        <v>45.443049347636219</v>
      </c>
    </row>
    <row r="64" spans="1:6" x14ac:dyDescent="0.25">
      <c r="B64" s="1" t="s">
        <v>229</v>
      </c>
      <c r="C64" s="29">
        <v>393172</v>
      </c>
      <c r="D64" s="26">
        <f t="shared" si="0"/>
        <v>-34.836250331477068</v>
      </c>
      <c r="E64" s="30">
        <v>1462853</v>
      </c>
      <c r="F64" s="26">
        <f t="shared" si="1"/>
        <v>-29.103424411227891</v>
      </c>
    </row>
    <row r="65" spans="1:6" x14ac:dyDescent="0.25">
      <c r="B65" s="1" t="s">
        <v>230</v>
      </c>
      <c r="C65" s="29">
        <v>229464</v>
      </c>
      <c r="D65" s="26">
        <f t="shared" si="0"/>
        <v>-70.813681945144012</v>
      </c>
      <c r="E65" s="30">
        <v>1543258</v>
      </c>
      <c r="F65" s="26">
        <f t="shared" si="1"/>
        <v>-29.585839583845686</v>
      </c>
    </row>
    <row r="66" spans="1:6" x14ac:dyDescent="0.25">
      <c r="B66" s="1" t="s">
        <v>231</v>
      </c>
      <c r="C66" s="29">
        <v>310989</v>
      </c>
      <c r="D66" s="26">
        <f t="shared" si="0"/>
        <v>21.462048602160618</v>
      </c>
      <c r="E66" s="30">
        <v>2244179</v>
      </c>
      <c r="F66" s="26">
        <f t="shared" si="1"/>
        <v>21.778287860042109</v>
      </c>
    </row>
    <row r="67" spans="1:6" x14ac:dyDescent="0.25">
      <c r="B67" s="1" t="s">
        <v>232</v>
      </c>
      <c r="C67" s="29">
        <v>278468</v>
      </c>
      <c r="D67" s="26">
        <f t="shared" si="0"/>
        <v>-39.882471297867475</v>
      </c>
      <c r="E67" s="30">
        <v>1438054</v>
      </c>
      <c r="F67" s="26">
        <f t="shared" si="1"/>
        <v>-25.176839823573822</v>
      </c>
    </row>
    <row r="68" spans="1:6" x14ac:dyDescent="0.25">
      <c r="B68" s="1" t="s">
        <v>233</v>
      </c>
      <c r="C68" s="29">
        <v>291172</v>
      </c>
      <c r="D68" s="26">
        <f t="shared" si="0"/>
        <v>-30.690660668166291</v>
      </c>
      <c r="E68" s="30">
        <v>2327615</v>
      </c>
      <c r="F68" s="26">
        <f t="shared" si="1"/>
        <v>20.565456427129227</v>
      </c>
    </row>
    <row r="69" spans="1:6" x14ac:dyDescent="0.25">
      <c r="A69" s="1">
        <v>2015</v>
      </c>
      <c r="B69" s="1" t="s">
        <v>222</v>
      </c>
      <c r="C69" s="29">
        <v>417358</v>
      </c>
      <c r="D69" s="26">
        <f t="shared" si="0"/>
        <v>-28.211417494164653</v>
      </c>
      <c r="E69" s="30">
        <v>2273265</v>
      </c>
      <c r="F69" s="26">
        <f t="shared" si="1"/>
        <v>27.207688648890631</v>
      </c>
    </row>
    <row r="70" spans="1:6" x14ac:dyDescent="0.25">
      <c r="B70" s="1" t="s">
        <v>223</v>
      </c>
      <c r="C70" s="29">
        <v>636904</v>
      </c>
      <c r="D70" s="26">
        <f t="shared" si="0"/>
        <v>-2.7306714886130385</v>
      </c>
      <c r="E70" s="30">
        <v>2498566</v>
      </c>
      <c r="F70" s="26">
        <f t="shared" si="1"/>
        <v>15.949086771340612</v>
      </c>
    </row>
    <row r="71" spans="1:6" x14ac:dyDescent="0.25">
      <c r="B71" s="1" t="s">
        <v>224</v>
      </c>
      <c r="C71" s="29">
        <v>466287</v>
      </c>
      <c r="D71" s="26">
        <f t="shared" si="0"/>
        <v>-45.377774237458091</v>
      </c>
      <c r="E71" s="30">
        <v>2419489</v>
      </c>
      <c r="F71" s="26">
        <f t="shared" si="1"/>
        <v>6.137164319677205</v>
      </c>
    </row>
    <row r="72" spans="1:6" x14ac:dyDescent="0.25">
      <c r="B72" s="1" t="s">
        <v>225</v>
      </c>
      <c r="C72" s="29">
        <v>271585</v>
      </c>
      <c r="D72" s="26">
        <f t="shared" si="0"/>
        <v>-75.703092569530924</v>
      </c>
      <c r="E72" s="30">
        <v>2757880</v>
      </c>
      <c r="F72" s="26">
        <f t="shared" si="1"/>
        <v>19.448934441424161</v>
      </c>
    </row>
    <row r="73" spans="1:6" x14ac:dyDescent="0.25">
      <c r="B73" s="1" t="s">
        <v>226</v>
      </c>
      <c r="C73" s="29">
        <v>269443</v>
      </c>
      <c r="D73" s="26">
        <f t="shared" si="0"/>
        <v>-54.991188433879842</v>
      </c>
      <c r="E73" s="30">
        <v>1967485</v>
      </c>
      <c r="F73" s="26">
        <f t="shared" si="1"/>
        <v>-10.540765304011396</v>
      </c>
    </row>
    <row r="74" spans="1:6" x14ac:dyDescent="0.25">
      <c r="B74" s="1" t="s">
        <v>227</v>
      </c>
      <c r="C74" s="29">
        <v>258945</v>
      </c>
      <c r="D74" s="26">
        <f>+((C74-C62)/C62)*100</f>
        <v>-54.422004590450179</v>
      </c>
      <c r="E74" s="30">
        <v>2703380</v>
      </c>
      <c r="F74" s="26">
        <f t="shared" si="1"/>
        <v>54.614918270935561</v>
      </c>
    </row>
    <row r="75" spans="1:6" x14ac:dyDescent="0.25">
      <c r="B75" s="1" t="s">
        <v>228</v>
      </c>
      <c r="C75" s="29">
        <v>405893</v>
      </c>
      <c r="D75" s="26">
        <f>+((C75-C63)/C63)*100</f>
        <v>16.809119268800863</v>
      </c>
      <c r="E75" s="30">
        <v>2558666</v>
      </c>
      <c r="F75" s="26">
        <f t="shared" si="1"/>
        <v>7.5235551028246794</v>
      </c>
    </row>
    <row r="76" spans="1:6" x14ac:dyDescent="0.25">
      <c r="B76" s="1" t="s">
        <v>229</v>
      </c>
      <c r="C76" s="29">
        <v>322263</v>
      </c>
      <c r="D76" s="26">
        <f>+((C76-C64)/C64)*100</f>
        <v>-18.035109316024538</v>
      </c>
      <c r="E76" s="30">
        <v>2139855</v>
      </c>
      <c r="F76" s="26">
        <f t="shared" si="1"/>
        <v>46.279564658923348</v>
      </c>
    </row>
    <row r="77" spans="1:6" x14ac:dyDescent="0.25">
      <c r="B77" s="1" t="s">
        <v>230</v>
      </c>
      <c r="C77" s="29">
        <v>471008</v>
      </c>
      <c r="D77" s="26">
        <f t="shared" ref="D77:D82" si="2">+((C77-C65)/C65)*100</f>
        <v>105.26444235261306</v>
      </c>
      <c r="E77" s="30">
        <v>2675657</v>
      </c>
      <c r="F77" s="26">
        <f t="shared" si="1"/>
        <v>73.377167006424074</v>
      </c>
    </row>
    <row r="78" spans="1:6" x14ac:dyDescent="0.25">
      <c r="B78" s="1" t="s">
        <v>231</v>
      </c>
      <c r="C78" s="29">
        <v>377457</v>
      </c>
      <c r="D78" s="26">
        <f t="shared" si="2"/>
        <v>21.373103228731562</v>
      </c>
      <c r="E78" s="30">
        <v>2381476</v>
      </c>
      <c r="F78" s="26">
        <f t="shared" si="1"/>
        <v>6.1179166189506269</v>
      </c>
    </row>
    <row r="79" spans="1:6" x14ac:dyDescent="0.25">
      <c r="B79" s="1" t="s">
        <v>232</v>
      </c>
      <c r="C79" s="29">
        <v>444844</v>
      </c>
      <c r="D79" s="26">
        <f t="shared" si="2"/>
        <v>59.746900900642089</v>
      </c>
      <c r="E79" s="30">
        <v>2133576</v>
      </c>
      <c r="F79" s="26">
        <f t="shared" si="1"/>
        <v>48.365499487501864</v>
      </c>
    </row>
    <row r="80" spans="1:6" x14ac:dyDescent="0.25">
      <c r="B80" s="1" t="s">
        <v>233</v>
      </c>
      <c r="C80" s="29">
        <v>544855</v>
      </c>
      <c r="D80" s="26">
        <f t="shared" si="2"/>
        <v>87.124792219032059</v>
      </c>
      <c r="E80" s="30">
        <v>4893234</v>
      </c>
      <c r="F80" s="26">
        <f t="shared" si="1"/>
        <v>110.22523054714806</v>
      </c>
    </row>
    <row r="81" spans="1:6" x14ac:dyDescent="0.25">
      <c r="A81" s="1">
        <v>2016</v>
      </c>
      <c r="B81" s="1" t="s">
        <v>222</v>
      </c>
      <c r="C81" s="29">
        <v>330349</v>
      </c>
      <c r="D81" s="26">
        <f t="shared" si="2"/>
        <v>-20.847569712333296</v>
      </c>
      <c r="E81" s="30">
        <v>1655589</v>
      </c>
      <c r="F81" s="26">
        <f t="shared" si="1"/>
        <v>-27.171315266807873</v>
      </c>
    </row>
    <row r="82" spans="1:6" x14ac:dyDescent="0.25">
      <c r="B82" s="1" t="s">
        <v>223</v>
      </c>
      <c r="C82" s="29">
        <v>467710</v>
      </c>
      <c r="D82" s="26">
        <f t="shared" si="2"/>
        <v>-26.565071031113007</v>
      </c>
      <c r="E82" s="30">
        <v>1823054</v>
      </c>
      <c r="F82" s="26">
        <f t="shared" si="1"/>
        <v>-27.035987842626529</v>
      </c>
    </row>
    <row r="83" spans="1:6" x14ac:dyDescent="0.25">
      <c r="B83" s="1" t="s">
        <v>224</v>
      </c>
      <c r="C83" s="29">
        <v>334460</v>
      </c>
      <c r="D83" s="26">
        <f>+((C83-C71)/C71)*100</f>
        <v>-28.271643858825147</v>
      </c>
      <c r="E83" s="30">
        <v>1856454</v>
      </c>
      <c r="F83" s="26">
        <f>+((E83-E71)/E71)*100</f>
        <v>-23.270822888634747</v>
      </c>
    </row>
    <row r="84" spans="1:6" x14ac:dyDescent="0.25">
      <c r="B84" s="1" t="s">
        <v>225</v>
      </c>
      <c r="C84" s="29">
        <v>384036</v>
      </c>
      <c r="D84" s="26">
        <f>+((C84-C72)/C72)*100</f>
        <v>41.405453173039746</v>
      </c>
      <c r="E84" s="30">
        <v>1961272</v>
      </c>
      <c r="F84" s="26">
        <f>+((E84-E72)/E72)*100</f>
        <v>-28.884795567609906</v>
      </c>
    </row>
    <row r="85" spans="1:6" x14ac:dyDescent="0.25">
      <c r="B85" s="1" t="s">
        <v>226</v>
      </c>
      <c r="C85" s="29">
        <v>512348</v>
      </c>
      <c r="D85" s="26">
        <f>+((C85-C73)/C73)*100</f>
        <v>90.15079256094981</v>
      </c>
      <c r="E85" s="30">
        <v>2445512</v>
      </c>
      <c r="F85" s="26">
        <f>+((E85-E73)/E73)*100</f>
        <v>24.296347875587362</v>
      </c>
    </row>
    <row r="86" spans="1:6" x14ac:dyDescent="0.25">
      <c r="B86" s="1" t="s">
        <v>227</v>
      </c>
      <c r="C86" s="29">
        <v>307174</v>
      </c>
      <c r="D86" s="26">
        <f t="shared" ref="D86:D135" si="3">+((C86-C74)/C74)*100</f>
        <v>18.625190677557011</v>
      </c>
      <c r="E86" s="30">
        <v>1806874</v>
      </c>
      <c r="F86" s="26">
        <f t="shared" ref="F86:F135" si="4">+((E86-E74)/E74)*100</f>
        <v>-33.162411499678178</v>
      </c>
    </row>
    <row r="87" spans="1:6" x14ac:dyDescent="0.25">
      <c r="B87" s="1" t="s">
        <v>228</v>
      </c>
      <c r="C87" s="29">
        <v>224368</v>
      </c>
      <c r="D87" s="26">
        <f t="shared" si="3"/>
        <v>-44.722377572414409</v>
      </c>
      <c r="E87" s="30">
        <v>1806485</v>
      </c>
      <c r="F87" s="26">
        <f t="shared" si="4"/>
        <v>-29.397389108230616</v>
      </c>
    </row>
    <row r="88" spans="1:6" x14ac:dyDescent="0.25">
      <c r="B88" s="1" t="s">
        <v>229</v>
      </c>
      <c r="C88" s="29">
        <v>487880</v>
      </c>
      <c r="D88" s="26">
        <f t="shared" si="3"/>
        <v>51.391875579883504</v>
      </c>
      <c r="E88" s="30">
        <v>2155310</v>
      </c>
      <c r="F88" s="26">
        <f t="shared" si="4"/>
        <v>0.72224519885693184</v>
      </c>
    </row>
    <row r="89" spans="1:6" x14ac:dyDescent="0.25">
      <c r="B89" s="1" t="s">
        <v>230</v>
      </c>
      <c r="C89" s="29">
        <v>350432</v>
      </c>
      <c r="D89" s="26">
        <f t="shared" si="3"/>
        <v>-25.599565187852434</v>
      </c>
      <c r="E89" s="30">
        <v>2231402</v>
      </c>
      <c r="F89" s="26">
        <f t="shared" si="4"/>
        <v>-16.603585586642833</v>
      </c>
    </row>
    <row r="90" spans="1:6" x14ac:dyDescent="0.25">
      <c r="B90" s="1" t="s">
        <v>231</v>
      </c>
      <c r="C90" s="29">
        <v>518018</v>
      </c>
      <c r="D90" s="26">
        <f t="shared" si="3"/>
        <v>37.238943773727868</v>
      </c>
      <c r="E90" s="30">
        <v>2197298</v>
      </c>
      <c r="F90" s="26">
        <f t="shared" si="4"/>
        <v>-7.73377518816062</v>
      </c>
    </row>
    <row r="91" spans="1:6" x14ac:dyDescent="0.25">
      <c r="B91" s="1" t="s">
        <v>232</v>
      </c>
      <c r="C91" s="29">
        <v>621497</v>
      </c>
      <c r="D91" s="26">
        <f t="shared" si="3"/>
        <v>39.711224609076439</v>
      </c>
      <c r="E91" s="30">
        <v>2219981</v>
      </c>
      <c r="F91" s="26">
        <f t="shared" si="4"/>
        <v>4.0497737132401186</v>
      </c>
    </row>
    <row r="92" spans="1:6" x14ac:dyDescent="0.25">
      <c r="B92" s="1" t="s">
        <v>233</v>
      </c>
      <c r="C92" s="29">
        <v>754886</v>
      </c>
      <c r="D92" s="26">
        <f t="shared" si="3"/>
        <v>38.548054069431316</v>
      </c>
      <c r="E92" s="30">
        <v>2873510</v>
      </c>
      <c r="F92" s="26">
        <f t="shared" si="4"/>
        <v>-41.275851512517079</v>
      </c>
    </row>
    <row r="93" spans="1:6" x14ac:dyDescent="0.25">
      <c r="A93" s="1">
        <v>2017</v>
      </c>
      <c r="B93" s="1" t="s">
        <v>222</v>
      </c>
      <c r="C93" s="29">
        <v>224069</v>
      </c>
      <c r="D93" s="26">
        <f t="shared" si="3"/>
        <v>-32.172036240460841</v>
      </c>
      <c r="E93" s="30">
        <v>1548501</v>
      </c>
      <c r="F93" s="26">
        <f t="shared" si="4"/>
        <v>-6.4682720167867744</v>
      </c>
    </row>
    <row r="94" spans="1:6" x14ac:dyDescent="0.25">
      <c r="B94" s="1" t="s">
        <v>223</v>
      </c>
      <c r="C94" s="29">
        <v>415402</v>
      </c>
      <c r="D94" s="26">
        <f t="shared" si="3"/>
        <v>-11.183853242393791</v>
      </c>
      <c r="E94" s="30">
        <v>1947695</v>
      </c>
      <c r="F94" s="26">
        <f t="shared" si="4"/>
        <v>6.8369340677785733</v>
      </c>
    </row>
    <row r="95" spans="1:6" x14ac:dyDescent="0.25">
      <c r="B95" s="1" t="s">
        <v>224</v>
      </c>
      <c r="C95" s="29">
        <v>352578</v>
      </c>
      <c r="D95" s="26">
        <f t="shared" si="3"/>
        <v>5.4170902350056807</v>
      </c>
      <c r="E95" s="30">
        <v>1997234</v>
      </c>
      <c r="F95" s="26">
        <f t="shared" si="4"/>
        <v>7.5832743499165618</v>
      </c>
    </row>
    <row r="96" spans="1:6" x14ac:dyDescent="0.25">
      <c r="B96" s="1" t="s">
        <v>225</v>
      </c>
      <c r="C96" s="29">
        <v>263142</v>
      </c>
      <c r="D96" s="26">
        <f t="shared" si="3"/>
        <v>-31.47986126300659</v>
      </c>
      <c r="E96" s="30">
        <v>1804849</v>
      </c>
      <c r="F96" s="26">
        <f t="shared" si="4"/>
        <v>-7.9755893114264618</v>
      </c>
    </row>
    <row r="97" spans="1:6" x14ac:dyDescent="0.25">
      <c r="B97" s="1" t="s">
        <v>226</v>
      </c>
      <c r="C97" s="29">
        <v>282476</v>
      </c>
      <c r="D97" s="26">
        <f t="shared" si="3"/>
        <v>-44.866379882423665</v>
      </c>
      <c r="E97" s="30">
        <v>1897709</v>
      </c>
      <c r="F97" s="26">
        <f t="shared" si="4"/>
        <v>-22.400339887925309</v>
      </c>
    </row>
    <row r="98" spans="1:6" x14ac:dyDescent="0.25">
      <c r="B98" s="1" t="s">
        <v>227</v>
      </c>
      <c r="C98" s="29">
        <v>232163</v>
      </c>
      <c r="D98" s="26">
        <f t="shared" si="3"/>
        <v>-24.419710001497521</v>
      </c>
      <c r="E98" s="30">
        <v>1802954</v>
      </c>
      <c r="F98" s="26">
        <f t="shared" si="4"/>
        <v>-0.21694927261115055</v>
      </c>
    </row>
    <row r="99" spans="1:6" x14ac:dyDescent="0.25">
      <c r="B99" s="1" t="s">
        <v>228</v>
      </c>
      <c r="C99" s="29">
        <v>257990</v>
      </c>
      <c r="D99" s="26">
        <f t="shared" si="3"/>
        <v>14.985202880981245</v>
      </c>
      <c r="E99" s="30">
        <v>1923495</v>
      </c>
      <c r="F99" s="26">
        <f t="shared" si="4"/>
        <v>6.477219572816824</v>
      </c>
    </row>
    <row r="100" spans="1:6" x14ac:dyDescent="0.25">
      <c r="B100" s="1" t="s">
        <v>229</v>
      </c>
      <c r="C100" s="29">
        <v>380730</v>
      </c>
      <c r="D100" s="26">
        <f t="shared" si="3"/>
        <v>-21.962367795359512</v>
      </c>
      <c r="E100" s="30">
        <v>2079792</v>
      </c>
      <c r="F100" s="26">
        <f t="shared" si="4"/>
        <v>-3.5038115166727759</v>
      </c>
    </row>
    <row r="101" spans="1:6" x14ac:dyDescent="0.25">
      <c r="B101" s="1" t="s">
        <v>230</v>
      </c>
      <c r="C101" s="29">
        <v>240658</v>
      </c>
      <c r="D101" s="26">
        <f t="shared" si="3"/>
        <v>-31.325335585791255</v>
      </c>
      <c r="E101" s="30">
        <v>2135378</v>
      </c>
      <c r="F101" s="26">
        <f t="shared" si="4"/>
        <v>-4.3033034836394339</v>
      </c>
    </row>
    <row r="102" spans="1:6" x14ac:dyDescent="0.25">
      <c r="B102" s="1" t="s">
        <v>231</v>
      </c>
      <c r="C102" s="29">
        <v>233632</v>
      </c>
      <c r="D102" s="26">
        <f t="shared" si="3"/>
        <v>-54.89886451822138</v>
      </c>
      <c r="E102" s="30">
        <v>1961822</v>
      </c>
      <c r="F102" s="26">
        <f t="shared" si="4"/>
        <v>-10.716616498991034</v>
      </c>
    </row>
    <row r="103" spans="1:6" x14ac:dyDescent="0.25">
      <c r="B103" s="1" t="s">
        <v>232</v>
      </c>
      <c r="C103" s="29">
        <v>395034</v>
      </c>
      <c r="D103" s="26">
        <f t="shared" si="3"/>
        <v>-36.438309436730989</v>
      </c>
      <c r="E103" s="30">
        <v>2057520</v>
      </c>
      <c r="F103" s="26">
        <f t="shared" si="4"/>
        <v>-7.3181256956703686</v>
      </c>
    </row>
    <row r="104" spans="1:6" x14ac:dyDescent="0.25">
      <c r="B104" s="1" t="s">
        <v>233</v>
      </c>
      <c r="C104" s="29">
        <v>330874</v>
      </c>
      <c r="D104" s="26">
        <f t="shared" si="3"/>
        <v>-56.169010949997741</v>
      </c>
      <c r="E104" s="30">
        <v>2309560</v>
      </c>
      <c r="F104" s="26">
        <f t="shared" si="4"/>
        <v>-19.625823470250669</v>
      </c>
    </row>
    <row r="105" spans="1:6" x14ac:dyDescent="0.25">
      <c r="A105" s="1">
        <v>2018</v>
      </c>
      <c r="B105" s="1" t="s">
        <v>222</v>
      </c>
      <c r="C105" s="29">
        <v>353346</v>
      </c>
      <c r="D105" s="26">
        <f t="shared" si="3"/>
        <v>57.695174254359152</v>
      </c>
      <c r="E105" s="30">
        <v>1680934</v>
      </c>
      <c r="F105" s="26">
        <f t="shared" si="4"/>
        <v>8.5523354521566333</v>
      </c>
    </row>
    <row r="106" spans="1:6" x14ac:dyDescent="0.25">
      <c r="B106" s="1" t="s">
        <v>223</v>
      </c>
      <c r="C106" s="29">
        <v>288638</v>
      </c>
      <c r="D106" s="26">
        <f t="shared" si="3"/>
        <v>-30.515982108896921</v>
      </c>
      <c r="E106" s="30">
        <v>1717192</v>
      </c>
      <c r="F106" s="26">
        <f t="shared" si="4"/>
        <v>-11.834655836771157</v>
      </c>
    </row>
    <row r="107" spans="1:6" x14ac:dyDescent="0.25">
      <c r="B107" s="1" t="s">
        <v>224</v>
      </c>
      <c r="C107" s="29">
        <v>137503</v>
      </c>
      <c r="D107" s="26">
        <f t="shared" si="3"/>
        <v>-61.000686372944422</v>
      </c>
      <c r="E107" s="30">
        <v>1400907</v>
      </c>
      <c r="F107" s="26">
        <f t="shared" si="4"/>
        <v>-29.857643120435561</v>
      </c>
    </row>
    <row r="108" spans="1:6" x14ac:dyDescent="0.25">
      <c r="B108" s="1" t="s">
        <v>225</v>
      </c>
      <c r="C108" s="29">
        <v>270319</v>
      </c>
      <c r="D108" s="26">
        <f t="shared" si="3"/>
        <v>2.7274247364540818</v>
      </c>
      <c r="E108" s="30">
        <v>2088732</v>
      </c>
      <c r="F108" s="26">
        <f t="shared" si="4"/>
        <v>15.728905853065825</v>
      </c>
    </row>
    <row r="109" spans="1:6" x14ac:dyDescent="0.25">
      <c r="B109" s="1" t="s">
        <v>226</v>
      </c>
      <c r="C109" s="29">
        <v>368721</v>
      </c>
      <c r="D109" s="26">
        <f t="shared" si="3"/>
        <v>30.531797391636811</v>
      </c>
      <c r="E109" s="30">
        <v>1995482</v>
      </c>
      <c r="F109" s="26">
        <f t="shared" si="4"/>
        <v>5.1521597884607173</v>
      </c>
    </row>
    <row r="110" spans="1:6" x14ac:dyDescent="0.25">
      <c r="B110" s="1" t="s">
        <v>227</v>
      </c>
      <c r="C110" s="29">
        <v>125151</v>
      </c>
      <c r="D110" s="26">
        <f t="shared" si="3"/>
        <v>-46.093477427497056</v>
      </c>
      <c r="E110" s="30">
        <v>1687819</v>
      </c>
      <c r="F110" s="26">
        <f t="shared" si="4"/>
        <v>-6.3859089028339051</v>
      </c>
    </row>
    <row r="111" spans="1:6" x14ac:dyDescent="0.25">
      <c r="B111" s="1" t="s">
        <v>228</v>
      </c>
      <c r="C111" s="29">
        <v>443748</v>
      </c>
      <c r="D111" s="26">
        <f t="shared" si="3"/>
        <v>72.002015581999302</v>
      </c>
      <c r="E111" s="30">
        <v>1958071</v>
      </c>
      <c r="F111" s="26">
        <f t="shared" si="4"/>
        <v>1.7975612101929039</v>
      </c>
    </row>
    <row r="112" spans="1:6" x14ac:dyDescent="0.25">
      <c r="B112" s="1" t="s">
        <v>229</v>
      </c>
      <c r="C112" s="29">
        <v>314062</v>
      </c>
      <c r="D112" s="26">
        <f t="shared" si="3"/>
        <v>-17.510571796286083</v>
      </c>
      <c r="E112" s="30">
        <v>1836066</v>
      </c>
      <c r="F112" s="26">
        <f t="shared" si="4"/>
        <v>-11.718768030649219</v>
      </c>
    </row>
    <row r="113" spans="1:6" x14ac:dyDescent="0.25">
      <c r="B113" s="1" t="s">
        <v>230</v>
      </c>
      <c r="C113" s="29">
        <v>211551</v>
      </c>
      <c r="D113" s="26">
        <f t="shared" si="3"/>
        <v>-12.094756874901313</v>
      </c>
      <c r="E113" s="30">
        <v>2138847</v>
      </c>
      <c r="F113" s="26">
        <f t="shared" si="4"/>
        <v>0.16245367330748936</v>
      </c>
    </row>
    <row r="114" spans="1:6" x14ac:dyDescent="0.25">
      <c r="B114" s="1" t="s">
        <v>231</v>
      </c>
      <c r="C114" s="29">
        <v>172356</v>
      </c>
      <c r="D114" s="26">
        <f t="shared" si="3"/>
        <v>-26.227571565538966</v>
      </c>
      <c r="E114" s="30">
        <v>1879067</v>
      </c>
      <c r="F114" s="26">
        <f t="shared" si="4"/>
        <v>-4.218272605771574</v>
      </c>
    </row>
    <row r="115" spans="1:6" x14ac:dyDescent="0.25">
      <c r="B115" s="1" t="s">
        <v>232</v>
      </c>
      <c r="C115" s="29">
        <v>316011</v>
      </c>
      <c r="D115" s="26">
        <f t="shared" si="3"/>
        <v>-20.004100912832818</v>
      </c>
      <c r="E115" s="30">
        <v>2091510</v>
      </c>
      <c r="F115" s="26">
        <f t="shared" si="4"/>
        <v>1.6519888020529572</v>
      </c>
    </row>
    <row r="116" spans="1:6" x14ac:dyDescent="0.25">
      <c r="B116" s="1" t="s">
        <v>233</v>
      </c>
      <c r="C116" s="29">
        <v>452549</v>
      </c>
      <c r="D116" s="26">
        <f t="shared" si="3"/>
        <v>36.773817223474801</v>
      </c>
      <c r="E116" s="30">
        <v>1892100</v>
      </c>
      <c r="F116" s="26">
        <f t="shared" si="4"/>
        <v>-18.075304386982801</v>
      </c>
    </row>
    <row r="117" spans="1:6" x14ac:dyDescent="0.25">
      <c r="A117" s="1">
        <v>2019</v>
      </c>
      <c r="B117" s="1" t="s">
        <v>222</v>
      </c>
      <c r="C117" s="29">
        <v>225856</v>
      </c>
      <c r="D117" s="26">
        <f t="shared" si="3"/>
        <v>-36.080782009701537</v>
      </c>
      <c r="E117" s="30">
        <v>1479472</v>
      </c>
      <c r="F117" s="26">
        <f t="shared" si="4"/>
        <v>-11.985122556864219</v>
      </c>
    </row>
    <row r="118" spans="1:6" x14ac:dyDescent="0.25">
      <c r="B118" s="1" t="s">
        <v>223</v>
      </c>
      <c r="C118" s="29">
        <v>313658</v>
      </c>
      <c r="D118" s="26">
        <f t="shared" si="3"/>
        <v>8.668297313590033</v>
      </c>
      <c r="E118" s="30">
        <v>1737729</v>
      </c>
      <c r="F118" s="26">
        <f t="shared" si="4"/>
        <v>1.1959641088474673</v>
      </c>
    </row>
    <row r="119" spans="1:6" x14ac:dyDescent="0.25">
      <c r="B119" s="1" t="s">
        <v>224</v>
      </c>
      <c r="C119" s="29">
        <v>399963</v>
      </c>
      <c r="D119" s="26">
        <f t="shared" si="3"/>
        <v>190.87583543631774</v>
      </c>
      <c r="E119" s="30">
        <v>1757350</v>
      </c>
      <c r="F119" s="26">
        <f t="shared" si="4"/>
        <v>25.443730383244567</v>
      </c>
    </row>
    <row r="120" spans="1:6" x14ac:dyDescent="0.25">
      <c r="B120" s="1" t="s">
        <v>225</v>
      </c>
      <c r="C120" s="29">
        <v>236278</v>
      </c>
      <c r="D120" s="26">
        <f t="shared" si="3"/>
        <v>-12.592899500220112</v>
      </c>
      <c r="E120" s="30">
        <v>1633047</v>
      </c>
      <c r="F120" s="26">
        <f t="shared" si="4"/>
        <v>-21.816345993645907</v>
      </c>
    </row>
    <row r="121" spans="1:6" x14ac:dyDescent="0.25">
      <c r="B121" s="1" t="s">
        <v>226</v>
      </c>
      <c r="C121" s="29">
        <v>379212</v>
      </c>
      <c r="D121" s="26">
        <f t="shared" si="3"/>
        <v>2.8452407104558732</v>
      </c>
      <c r="E121" s="30">
        <v>1950566</v>
      </c>
      <c r="F121" s="26">
        <f t="shared" si="4"/>
        <v>-2.2508847486471941</v>
      </c>
    </row>
    <row r="122" spans="1:6" x14ac:dyDescent="0.25">
      <c r="B122" s="1" t="s">
        <v>227</v>
      </c>
      <c r="C122" s="29">
        <v>357349</v>
      </c>
      <c r="D122" s="26">
        <f t="shared" si="3"/>
        <v>185.53427459628767</v>
      </c>
      <c r="E122" s="30">
        <v>1730293</v>
      </c>
      <c r="F122" s="26">
        <f t="shared" si="4"/>
        <v>2.516502065683583</v>
      </c>
    </row>
    <row r="123" spans="1:6" x14ac:dyDescent="0.25">
      <c r="B123" s="1" t="s">
        <v>228</v>
      </c>
      <c r="C123" s="29">
        <v>374143</v>
      </c>
      <c r="D123" s="26">
        <f t="shared" si="3"/>
        <v>-15.685704498949853</v>
      </c>
      <c r="E123" s="30">
        <v>1921648</v>
      </c>
      <c r="F123" s="26">
        <f t="shared" si="4"/>
        <v>-1.860147052890319</v>
      </c>
    </row>
    <row r="124" spans="1:6" x14ac:dyDescent="0.25">
      <c r="B124" s="1" t="s">
        <v>229</v>
      </c>
      <c r="C124" s="29">
        <v>420710</v>
      </c>
      <c r="D124" s="26">
        <f t="shared" si="3"/>
        <v>33.957626201195943</v>
      </c>
      <c r="E124" s="30">
        <v>1635392</v>
      </c>
      <c r="F124" s="26">
        <f t="shared" si="4"/>
        <v>-10.929563534208466</v>
      </c>
    </row>
    <row r="125" spans="1:6" x14ac:dyDescent="0.25">
      <c r="B125" s="1" t="s">
        <v>230</v>
      </c>
      <c r="C125" s="29">
        <v>270096</v>
      </c>
      <c r="D125" s="26">
        <f t="shared" si="3"/>
        <v>27.674177857821519</v>
      </c>
      <c r="E125" s="30">
        <v>1666660</v>
      </c>
      <c r="F125" s="26">
        <f t="shared" si="4"/>
        <v>-22.076707684093346</v>
      </c>
    </row>
    <row r="126" spans="1:6" x14ac:dyDescent="0.25">
      <c r="B126" s="1" t="s">
        <v>231</v>
      </c>
      <c r="C126" s="29">
        <v>254774</v>
      </c>
      <c r="D126" s="26">
        <f t="shared" si="3"/>
        <v>47.818468750725238</v>
      </c>
      <c r="E126" s="30">
        <v>1636830</v>
      </c>
      <c r="F126" s="26">
        <f t="shared" si="4"/>
        <v>-12.891344481064273</v>
      </c>
    </row>
    <row r="127" spans="1:6" x14ac:dyDescent="0.25">
      <c r="B127" s="1" t="s">
        <v>232</v>
      </c>
      <c r="C127" s="29">
        <v>230947</v>
      </c>
      <c r="D127" s="26">
        <f t="shared" si="3"/>
        <v>-26.918050321033128</v>
      </c>
      <c r="E127" s="30">
        <v>1874082</v>
      </c>
      <c r="F127" s="26">
        <f t="shared" si="4"/>
        <v>-10.395742788702899</v>
      </c>
    </row>
    <row r="128" spans="1:6" x14ac:dyDescent="0.25">
      <c r="B128" s="1" t="s">
        <v>233</v>
      </c>
      <c r="C128" s="29">
        <v>614902</v>
      </c>
      <c r="D128" s="26">
        <f t="shared" si="3"/>
        <v>35.875231190434626</v>
      </c>
      <c r="E128" s="30">
        <v>4000767</v>
      </c>
      <c r="F128" s="26">
        <f t="shared" si="4"/>
        <v>111.44585381322341</v>
      </c>
    </row>
    <row r="129" spans="1:6" x14ac:dyDescent="0.25">
      <c r="A129" s="1">
        <v>2020</v>
      </c>
      <c r="B129" s="1" t="s">
        <v>222</v>
      </c>
      <c r="C129" s="29">
        <v>357189</v>
      </c>
      <c r="D129" s="26">
        <f t="shared" si="3"/>
        <v>58.148997591385665</v>
      </c>
      <c r="E129" s="30">
        <v>1707335</v>
      </c>
      <c r="F129" s="26">
        <f t="shared" si="4"/>
        <v>15.401643288957143</v>
      </c>
    </row>
    <row r="130" spans="1:6" x14ac:dyDescent="0.25">
      <c r="B130" s="1" t="s">
        <v>223</v>
      </c>
      <c r="C130" s="29">
        <v>435031</v>
      </c>
      <c r="D130" s="26">
        <f t="shared" si="3"/>
        <v>38.695968220163365</v>
      </c>
      <c r="E130" s="30">
        <v>1799605</v>
      </c>
      <c r="F130" s="26">
        <f t="shared" si="4"/>
        <v>3.5607393327728318</v>
      </c>
    </row>
    <row r="131" spans="1:6" x14ac:dyDescent="0.25">
      <c r="B131" s="1" t="s">
        <v>224</v>
      </c>
      <c r="C131" s="29">
        <v>158422</v>
      </c>
      <c r="D131" s="26">
        <f t="shared" si="3"/>
        <v>-60.390836152344093</v>
      </c>
      <c r="E131" s="30">
        <v>975848</v>
      </c>
      <c r="F131" s="26">
        <f t="shared" si="4"/>
        <v>-44.470481122144143</v>
      </c>
    </row>
    <row r="132" spans="1:6" x14ac:dyDescent="0.25">
      <c r="B132" s="1" t="s">
        <v>225</v>
      </c>
      <c r="C132" s="29">
        <v>60525</v>
      </c>
      <c r="D132" s="26">
        <f t="shared" si="3"/>
        <v>-74.38398835270317</v>
      </c>
      <c r="E132" s="30">
        <v>326032</v>
      </c>
      <c r="F132" s="26">
        <f t="shared" si="4"/>
        <v>-80.035357218745091</v>
      </c>
    </row>
    <row r="133" spans="1:6" x14ac:dyDescent="0.25">
      <c r="B133" s="1" t="s">
        <v>226</v>
      </c>
      <c r="C133" s="29">
        <v>185301</v>
      </c>
      <c r="D133" s="26">
        <f t="shared" si="3"/>
        <v>-51.13524888452897</v>
      </c>
      <c r="E133" s="30">
        <v>920966</v>
      </c>
      <c r="F133" s="26">
        <f t="shared" si="4"/>
        <v>-52.784678908583459</v>
      </c>
    </row>
    <row r="134" spans="1:6" x14ac:dyDescent="0.25">
      <c r="B134" s="1" t="s">
        <v>227</v>
      </c>
      <c r="C134" s="29">
        <v>228131</v>
      </c>
      <c r="D134" s="26">
        <f t="shared" si="3"/>
        <v>-36.160168350827902</v>
      </c>
      <c r="E134" s="30">
        <v>1251850</v>
      </c>
      <c r="F134" s="26">
        <f t="shared" si="4"/>
        <v>-27.650981654552147</v>
      </c>
    </row>
    <row r="135" spans="1:6" x14ac:dyDescent="0.25">
      <c r="B135" s="1" t="s">
        <v>228</v>
      </c>
      <c r="C135" s="29">
        <v>313321</v>
      </c>
      <c r="D135" s="26">
        <f t="shared" si="3"/>
        <v>-16.256351181232844</v>
      </c>
      <c r="E135" s="30">
        <v>1351048</v>
      </c>
      <c r="F135" s="26">
        <f t="shared" si="4"/>
        <v>-29.693263282349321</v>
      </c>
    </row>
  </sheetData>
  <mergeCells count="9">
    <mergeCell ref="A17:F17"/>
    <mergeCell ref="A10:F11"/>
    <mergeCell ref="N9:O9"/>
    <mergeCell ref="N10:O10"/>
    <mergeCell ref="A16:F16"/>
    <mergeCell ref="A12:F12"/>
    <mergeCell ref="A13:F13"/>
    <mergeCell ref="A14:F14"/>
    <mergeCell ref="A15:F15"/>
  </mergeCells>
  <pageMargins left="0.7" right="0.7" top="0.75" bottom="0.75" header="0.3" footer="0.3"/>
  <pageSetup paperSize="9" scale="35" orientation="portrait" r:id="rId1"/>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90" zoomScaleNormal="90" workbookViewId="0">
      <selection activeCell="A9" sqref="A9"/>
    </sheetView>
  </sheetViews>
  <sheetFormatPr baseColWidth="10" defaultColWidth="11.5703125" defaultRowHeight="15" x14ac:dyDescent="0.25"/>
  <cols>
    <col min="1" max="1" width="8.28515625" style="1" customWidth="1"/>
    <col min="2" max="6" width="11.7109375" style="1" customWidth="1"/>
    <col min="7" max="7" width="11.5703125" style="1"/>
    <col min="8" max="8" width="11.7109375" style="1" customWidth="1"/>
    <col min="9" max="14" width="11.5703125" style="1"/>
    <col min="15" max="15" width="11.5703125" style="1" customWidth="1"/>
    <col min="16"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121</v>
      </c>
      <c r="N9" s="90" t="s">
        <v>93</v>
      </c>
      <c r="O9" s="90"/>
    </row>
    <row r="10" spans="1:15" ht="21" x14ac:dyDescent="0.35">
      <c r="A10" s="95" t="s">
        <v>138</v>
      </c>
      <c r="B10" s="95"/>
      <c r="C10" s="95"/>
      <c r="D10" s="95"/>
      <c r="E10" s="95"/>
      <c r="F10" s="95"/>
      <c r="N10" s="91">
        <v>44110</v>
      </c>
      <c r="O10" s="91"/>
    </row>
    <row r="11" spans="1:15" x14ac:dyDescent="0.25">
      <c r="A11" s="95"/>
      <c r="B11" s="95"/>
      <c r="C11" s="95"/>
      <c r="D11" s="95"/>
      <c r="E11" s="95"/>
      <c r="F11" s="95"/>
    </row>
    <row r="12" spans="1:15" x14ac:dyDescent="0.25">
      <c r="A12" s="100" t="s">
        <v>221</v>
      </c>
      <c r="B12" s="100"/>
      <c r="C12" s="100"/>
      <c r="D12" s="100"/>
      <c r="E12" s="100"/>
      <c r="F12" s="100"/>
    </row>
    <row r="13" spans="1:15" x14ac:dyDescent="0.25">
      <c r="A13" s="100" t="s">
        <v>40</v>
      </c>
      <c r="B13" s="100"/>
      <c r="C13" s="100"/>
      <c r="D13" s="100"/>
      <c r="E13" s="100"/>
      <c r="F13" s="100"/>
    </row>
    <row r="14" spans="1:15" x14ac:dyDescent="0.25">
      <c r="A14" s="100" t="s">
        <v>30</v>
      </c>
      <c r="B14" s="100"/>
      <c r="C14" s="100"/>
      <c r="D14" s="100"/>
      <c r="E14" s="100"/>
      <c r="F14" s="100"/>
    </row>
    <row r="15" spans="1:15" ht="14.45" customHeight="1" x14ac:dyDescent="0.25">
      <c r="A15" s="100" t="s">
        <v>201</v>
      </c>
      <c r="B15" s="100"/>
      <c r="C15" s="100"/>
      <c r="D15" s="100"/>
      <c r="E15" s="100"/>
      <c r="F15" s="100"/>
    </row>
    <row r="16" spans="1:15" x14ac:dyDescent="0.25">
      <c r="A16" s="100" t="s">
        <v>42</v>
      </c>
      <c r="B16" s="100"/>
      <c r="C16" s="100"/>
      <c r="D16" s="100"/>
      <c r="E16" s="100"/>
      <c r="F16" s="100"/>
    </row>
    <row r="17" spans="1:7" ht="84" customHeight="1" x14ac:dyDescent="0.25">
      <c r="A17" s="99" t="s">
        <v>190</v>
      </c>
      <c r="B17" s="99"/>
      <c r="C17" s="99"/>
      <c r="D17" s="99"/>
      <c r="E17" s="99"/>
      <c r="F17" s="99"/>
    </row>
    <row r="20" spans="1:7" ht="75.75" customHeight="1" x14ac:dyDescent="0.25">
      <c r="A20" s="23" t="s">
        <v>17</v>
      </c>
      <c r="B20" s="23" t="s">
        <v>18</v>
      </c>
      <c r="C20" s="23" t="s">
        <v>137</v>
      </c>
      <c r="D20" s="23" t="s">
        <v>117</v>
      </c>
      <c r="E20" s="23" t="s">
        <v>136</v>
      </c>
      <c r="F20" s="23" t="s">
        <v>117</v>
      </c>
      <c r="G20" s="48"/>
    </row>
    <row r="21" spans="1:7" ht="18" customHeight="1" x14ac:dyDescent="0.25">
      <c r="A21" s="1">
        <v>2011</v>
      </c>
      <c r="B21" s="1" t="s">
        <v>222</v>
      </c>
      <c r="C21" s="49">
        <v>502998</v>
      </c>
      <c r="D21" s="26"/>
      <c r="E21" s="30">
        <v>1338676</v>
      </c>
      <c r="F21" s="26"/>
      <c r="G21" s="26"/>
    </row>
    <row r="22" spans="1:7" x14ac:dyDescent="0.25">
      <c r="B22" s="1" t="s">
        <v>223</v>
      </c>
      <c r="C22" s="49">
        <v>313350</v>
      </c>
      <c r="D22" s="26"/>
      <c r="E22" s="30">
        <v>1226469</v>
      </c>
      <c r="F22" s="26"/>
      <c r="G22" s="26"/>
    </row>
    <row r="23" spans="1:7" x14ac:dyDescent="0.25">
      <c r="B23" s="1" t="s">
        <v>224</v>
      </c>
      <c r="C23" s="49">
        <v>518808</v>
      </c>
      <c r="D23" s="26"/>
      <c r="E23" s="30">
        <v>1690238</v>
      </c>
      <c r="F23" s="26"/>
      <c r="G23" s="26"/>
    </row>
    <row r="24" spans="1:7" x14ac:dyDescent="0.25">
      <c r="B24" s="1" t="s">
        <v>225</v>
      </c>
      <c r="C24" s="49">
        <v>578883</v>
      </c>
      <c r="D24" s="26"/>
      <c r="E24" s="30">
        <v>1594981</v>
      </c>
      <c r="F24" s="26"/>
      <c r="G24" s="26"/>
    </row>
    <row r="25" spans="1:7" ht="15" customHeight="1" x14ac:dyDescent="0.25">
      <c r="B25" s="1" t="s">
        <v>226</v>
      </c>
      <c r="C25" s="49">
        <v>1033240</v>
      </c>
      <c r="D25" s="26"/>
      <c r="E25" s="30">
        <v>2493085</v>
      </c>
      <c r="F25" s="26"/>
      <c r="G25" s="26"/>
    </row>
    <row r="26" spans="1:7" x14ac:dyDescent="0.25">
      <c r="B26" s="1" t="s">
        <v>227</v>
      </c>
      <c r="C26" s="49">
        <v>646857</v>
      </c>
      <c r="D26" s="26"/>
      <c r="E26" s="30">
        <v>1863026</v>
      </c>
      <c r="F26" s="26"/>
      <c r="G26" s="26"/>
    </row>
    <row r="27" spans="1:7" x14ac:dyDescent="0.25">
      <c r="B27" s="1" t="s">
        <v>228</v>
      </c>
      <c r="C27" s="49">
        <v>530656</v>
      </c>
      <c r="D27" s="26"/>
      <c r="E27" s="30">
        <v>1411973</v>
      </c>
      <c r="F27" s="26"/>
      <c r="G27" s="26"/>
    </row>
    <row r="28" spans="1:7" x14ac:dyDescent="0.25">
      <c r="B28" s="1" t="s">
        <v>229</v>
      </c>
      <c r="C28" s="49">
        <v>389363</v>
      </c>
      <c r="D28" s="26"/>
      <c r="E28" s="30">
        <v>1529705</v>
      </c>
      <c r="F28" s="26"/>
      <c r="G28" s="26"/>
    </row>
    <row r="29" spans="1:7" x14ac:dyDescent="0.25">
      <c r="B29" s="1" t="s">
        <v>230</v>
      </c>
      <c r="C29" s="49">
        <v>200367</v>
      </c>
      <c r="D29" s="26"/>
      <c r="E29" s="30">
        <v>1383047</v>
      </c>
      <c r="F29" s="26"/>
      <c r="G29" s="26"/>
    </row>
    <row r="30" spans="1:7" x14ac:dyDescent="0.25">
      <c r="B30" s="1" t="s">
        <v>231</v>
      </c>
      <c r="C30" s="49">
        <v>152384</v>
      </c>
      <c r="D30" s="26"/>
      <c r="E30" s="30">
        <v>1113601</v>
      </c>
      <c r="F30" s="26"/>
      <c r="G30" s="26"/>
    </row>
    <row r="31" spans="1:7" x14ac:dyDescent="0.25">
      <c r="B31" s="1" t="s">
        <v>232</v>
      </c>
      <c r="C31" s="49">
        <v>183895</v>
      </c>
      <c r="D31" s="26"/>
      <c r="E31" s="30">
        <v>1277617</v>
      </c>
      <c r="F31" s="26"/>
      <c r="G31" s="26"/>
    </row>
    <row r="32" spans="1:7" x14ac:dyDescent="0.25">
      <c r="B32" s="1" t="s">
        <v>233</v>
      </c>
      <c r="C32" s="49">
        <v>193707</v>
      </c>
      <c r="D32" s="26"/>
      <c r="E32" s="30">
        <v>1828109</v>
      </c>
      <c r="F32" s="26"/>
      <c r="G32" s="26"/>
    </row>
    <row r="33" spans="1:7" x14ac:dyDescent="0.25">
      <c r="A33" s="1">
        <v>2012</v>
      </c>
      <c r="B33" s="1" t="s">
        <v>222</v>
      </c>
      <c r="C33" s="49">
        <v>206120</v>
      </c>
      <c r="D33" s="26">
        <f>+((C33-C21)/C21)*100</f>
        <v>-59.021705851713122</v>
      </c>
      <c r="E33" s="30">
        <v>1133381</v>
      </c>
      <c r="F33" s="26">
        <f>+((E33-E21)/E21)*100</f>
        <v>-15.335674950473452</v>
      </c>
      <c r="G33" s="26"/>
    </row>
    <row r="34" spans="1:7" x14ac:dyDescent="0.25">
      <c r="B34" s="1" t="s">
        <v>223</v>
      </c>
      <c r="C34" s="49">
        <v>238269</v>
      </c>
      <c r="D34" s="26">
        <f t="shared" ref="D34:D74" si="0">+((C34-C22)/C22)*100</f>
        <v>-23.960746768788894</v>
      </c>
      <c r="E34" s="30">
        <v>1195901</v>
      </c>
      <c r="F34" s="26">
        <f t="shared" ref="F34:F97" si="1">+((E34-E22)/E22)*100</f>
        <v>-2.4923581435812889</v>
      </c>
      <c r="G34" s="26"/>
    </row>
    <row r="35" spans="1:7" x14ac:dyDescent="0.25">
      <c r="B35" s="1" t="s">
        <v>224</v>
      </c>
      <c r="C35" s="49">
        <v>142013</v>
      </c>
      <c r="D35" s="26">
        <f t="shared" si="0"/>
        <v>-72.627060492513607</v>
      </c>
      <c r="E35" s="30">
        <v>981629</v>
      </c>
      <c r="F35" s="26">
        <f t="shared" si="1"/>
        <v>-41.923622590428096</v>
      </c>
      <c r="G35" s="26"/>
    </row>
    <row r="36" spans="1:7" x14ac:dyDescent="0.25">
      <c r="B36" s="1" t="s">
        <v>225</v>
      </c>
      <c r="C36" s="49">
        <v>273356</v>
      </c>
      <c r="D36" s="26">
        <f t="shared" si="0"/>
        <v>-52.778713487872331</v>
      </c>
      <c r="E36" s="30">
        <v>1028885</v>
      </c>
      <c r="F36" s="26">
        <f t="shared" si="1"/>
        <v>-35.492335018410877</v>
      </c>
      <c r="G36" s="26"/>
    </row>
    <row r="37" spans="1:7" x14ac:dyDescent="0.25">
      <c r="B37" s="1" t="s">
        <v>226</v>
      </c>
      <c r="C37" s="49">
        <v>383808</v>
      </c>
      <c r="D37" s="26">
        <f t="shared" si="0"/>
        <v>-62.853935194146572</v>
      </c>
      <c r="E37" s="30">
        <v>1472750</v>
      </c>
      <c r="F37" s="26">
        <f t="shared" si="1"/>
        <v>-40.926602983853336</v>
      </c>
      <c r="G37" s="26"/>
    </row>
    <row r="38" spans="1:7" x14ac:dyDescent="0.25">
      <c r="B38" s="1" t="s">
        <v>227</v>
      </c>
      <c r="C38" s="49">
        <v>411135</v>
      </c>
      <c r="D38" s="26">
        <f t="shared" si="0"/>
        <v>-36.441129956079941</v>
      </c>
      <c r="E38" s="30">
        <v>1560585</v>
      </c>
      <c r="F38" s="26">
        <f t="shared" si="1"/>
        <v>-16.23385824996538</v>
      </c>
      <c r="G38" s="26"/>
    </row>
    <row r="39" spans="1:7" x14ac:dyDescent="0.25">
      <c r="B39" s="1" t="s">
        <v>228</v>
      </c>
      <c r="C39" s="49">
        <v>330446</v>
      </c>
      <c r="D39" s="26">
        <f t="shared" si="0"/>
        <v>-37.728773442682268</v>
      </c>
      <c r="E39" s="30">
        <v>1359802</v>
      </c>
      <c r="F39" s="26">
        <f t="shared" si="1"/>
        <v>-3.6949006815286132</v>
      </c>
      <c r="G39" s="26"/>
    </row>
    <row r="40" spans="1:7" x14ac:dyDescent="0.25">
      <c r="B40" s="1" t="s">
        <v>229</v>
      </c>
      <c r="C40" s="49">
        <v>428960</v>
      </c>
      <c r="D40" s="26">
        <f t="shared" si="0"/>
        <v>10.169687412517368</v>
      </c>
      <c r="E40" s="30">
        <v>1246839</v>
      </c>
      <c r="F40" s="26">
        <f t="shared" si="1"/>
        <v>-18.49153921834602</v>
      </c>
      <c r="G40" s="26"/>
    </row>
    <row r="41" spans="1:7" x14ac:dyDescent="0.25">
      <c r="B41" s="1" t="s">
        <v>230</v>
      </c>
      <c r="C41" s="33">
        <v>381493</v>
      </c>
      <c r="D41" s="26">
        <f t="shared" si="0"/>
        <v>90.397121282446719</v>
      </c>
      <c r="E41" s="30">
        <v>1455502</v>
      </c>
      <c r="F41" s="26">
        <f t="shared" si="1"/>
        <v>5.2387952108641285</v>
      </c>
    </row>
    <row r="42" spans="1:7" x14ac:dyDescent="0.25">
      <c r="B42" s="1" t="s">
        <v>231</v>
      </c>
      <c r="C42" s="33">
        <v>232960</v>
      </c>
      <c r="D42" s="26">
        <f t="shared" si="0"/>
        <v>52.876942461150776</v>
      </c>
      <c r="E42" s="30">
        <v>1141091</v>
      </c>
      <c r="F42" s="26">
        <f t="shared" si="1"/>
        <v>2.4685681855529942</v>
      </c>
    </row>
    <row r="43" spans="1:7" x14ac:dyDescent="0.25">
      <c r="B43" s="1" t="s">
        <v>232</v>
      </c>
      <c r="C43" s="33">
        <v>201850</v>
      </c>
      <c r="D43" s="26">
        <f t="shared" si="0"/>
        <v>9.763723864161614</v>
      </c>
      <c r="E43" s="30">
        <v>1163425</v>
      </c>
      <c r="F43" s="26">
        <f t="shared" si="1"/>
        <v>-8.9378898370951543</v>
      </c>
    </row>
    <row r="44" spans="1:7" x14ac:dyDescent="0.25">
      <c r="B44" s="1" t="s">
        <v>233</v>
      </c>
      <c r="C44" s="33">
        <v>248992</v>
      </c>
      <c r="D44" s="26">
        <f t="shared" si="0"/>
        <v>28.540527704213066</v>
      </c>
      <c r="E44" s="30">
        <v>1824652</v>
      </c>
      <c r="F44" s="26">
        <f t="shared" si="1"/>
        <v>-0.18910250975188023</v>
      </c>
    </row>
    <row r="45" spans="1:7" x14ac:dyDescent="0.25">
      <c r="A45" s="1">
        <v>2013</v>
      </c>
      <c r="B45" s="1" t="s">
        <v>222</v>
      </c>
      <c r="C45" s="33">
        <v>342860</v>
      </c>
      <c r="D45" s="26">
        <f t="shared" si="0"/>
        <v>66.339996118765768</v>
      </c>
      <c r="E45" s="30">
        <v>1243481</v>
      </c>
      <c r="F45" s="26">
        <f t="shared" si="1"/>
        <v>9.714297310436649</v>
      </c>
    </row>
    <row r="46" spans="1:7" x14ac:dyDescent="0.25">
      <c r="B46" s="1" t="s">
        <v>223</v>
      </c>
      <c r="C46" s="33">
        <v>437029</v>
      </c>
      <c r="D46" s="26">
        <f t="shared" si="0"/>
        <v>83.418321309108606</v>
      </c>
      <c r="E46" s="30">
        <v>1602551</v>
      </c>
      <c r="F46" s="26">
        <f t="shared" si="1"/>
        <v>34.00365080387089</v>
      </c>
    </row>
    <row r="47" spans="1:7" x14ac:dyDescent="0.25">
      <c r="B47" s="1" t="s">
        <v>224</v>
      </c>
      <c r="C47" s="33">
        <v>321469</v>
      </c>
      <c r="D47" s="26">
        <f t="shared" si="0"/>
        <v>126.36589607993633</v>
      </c>
      <c r="E47" s="30">
        <v>1370431</v>
      </c>
      <c r="F47" s="26">
        <f t="shared" si="1"/>
        <v>39.607835546830827</v>
      </c>
    </row>
    <row r="48" spans="1:7" x14ac:dyDescent="0.25">
      <c r="B48" s="1" t="s">
        <v>225</v>
      </c>
      <c r="C48" s="33">
        <v>224430</v>
      </c>
      <c r="D48" s="26">
        <f t="shared" si="0"/>
        <v>-17.898271850627019</v>
      </c>
      <c r="E48" s="30">
        <v>1431137</v>
      </c>
      <c r="F48" s="26">
        <f t="shared" si="1"/>
        <v>39.095914509396096</v>
      </c>
    </row>
    <row r="49" spans="1:6" x14ac:dyDescent="0.25">
      <c r="B49" s="1" t="s">
        <v>226</v>
      </c>
      <c r="C49" s="33">
        <v>587426</v>
      </c>
      <c r="D49" s="26">
        <f t="shared" si="0"/>
        <v>53.052046856761713</v>
      </c>
      <c r="E49" s="30">
        <v>1785864</v>
      </c>
      <c r="F49" s="26">
        <f t="shared" si="1"/>
        <v>21.260499066372432</v>
      </c>
    </row>
    <row r="50" spans="1:6" x14ac:dyDescent="0.25">
      <c r="B50" s="1" t="s">
        <v>227</v>
      </c>
      <c r="C50" s="33">
        <v>311611</v>
      </c>
      <c r="D50" s="26">
        <f t="shared" si="0"/>
        <v>-24.207133909786325</v>
      </c>
      <c r="E50" s="30">
        <v>1336308</v>
      </c>
      <c r="F50" s="26">
        <f t="shared" si="1"/>
        <v>-14.371341516162209</v>
      </c>
    </row>
    <row r="51" spans="1:6" x14ac:dyDescent="0.25">
      <c r="B51" s="1" t="s">
        <v>228</v>
      </c>
      <c r="C51" s="33">
        <v>415986</v>
      </c>
      <c r="D51" s="26">
        <f t="shared" si="0"/>
        <v>25.886226493890074</v>
      </c>
      <c r="E51" s="30">
        <v>1316746</v>
      </c>
      <c r="F51" s="26">
        <f t="shared" si="1"/>
        <v>-3.166343335279695</v>
      </c>
    </row>
    <row r="52" spans="1:6" x14ac:dyDescent="0.25">
      <c r="B52" s="1" t="s">
        <v>229</v>
      </c>
      <c r="C52" s="33">
        <v>506480</v>
      </c>
      <c r="D52" s="26">
        <f t="shared" si="0"/>
        <v>18.071615069004103</v>
      </c>
      <c r="E52" s="30">
        <v>1752685</v>
      </c>
      <c r="F52" s="26">
        <f t="shared" si="1"/>
        <v>40.570274109167265</v>
      </c>
    </row>
    <row r="53" spans="1:6" x14ac:dyDescent="0.25">
      <c r="B53" s="1" t="s">
        <v>230</v>
      </c>
      <c r="C53" s="33">
        <v>349663</v>
      </c>
      <c r="D53" s="26">
        <f t="shared" si="0"/>
        <v>-8.3435344816287582</v>
      </c>
      <c r="E53" s="30">
        <v>1407114</v>
      </c>
      <c r="F53" s="26">
        <f t="shared" si="1"/>
        <v>-3.3244887330968966</v>
      </c>
    </row>
    <row r="54" spans="1:6" x14ac:dyDescent="0.25">
      <c r="B54" s="1" t="s">
        <v>231</v>
      </c>
      <c r="C54" s="33">
        <v>215235</v>
      </c>
      <c r="D54" s="26">
        <f t="shared" si="0"/>
        <v>-7.6086023351648349</v>
      </c>
      <c r="E54" s="30">
        <v>1556968</v>
      </c>
      <c r="F54" s="26">
        <f t="shared" si="1"/>
        <v>36.445559556599783</v>
      </c>
    </row>
    <row r="55" spans="1:6" x14ac:dyDescent="0.25">
      <c r="B55" s="1" t="s">
        <v>232</v>
      </c>
      <c r="C55" s="33">
        <v>318558</v>
      </c>
      <c r="D55" s="26">
        <f t="shared" si="0"/>
        <v>57.819172652960113</v>
      </c>
      <c r="E55" s="30">
        <v>1453248</v>
      </c>
      <c r="F55" s="26">
        <f t="shared" si="1"/>
        <v>24.911188946429721</v>
      </c>
    </row>
    <row r="56" spans="1:6" x14ac:dyDescent="0.25">
      <c r="B56" s="1" t="s">
        <v>233</v>
      </c>
      <c r="C56" s="33">
        <v>216469</v>
      </c>
      <c r="D56" s="26">
        <f t="shared" si="0"/>
        <v>-13.061865441459966</v>
      </c>
      <c r="E56" s="30">
        <v>1322819</v>
      </c>
      <c r="F56" s="26">
        <f t="shared" si="1"/>
        <v>-27.502943026944315</v>
      </c>
    </row>
    <row r="57" spans="1:6" x14ac:dyDescent="0.25">
      <c r="A57" s="1">
        <v>2014</v>
      </c>
      <c r="B57" s="1" t="s">
        <v>222</v>
      </c>
      <c r="C57" s="33">
        <v>381559</v>
      </c>
      <c r="D57" s="26">
        <f t="shared" si="0"/>
        <v>11.287114274047717</v>
      </c>
      <c r="E57" s="30">
        <v>1262306</v>
      </c>
      <c r="F57" s="26">
        <f t="shared" si="1"/>
        <v>1.5138952665943428</v>
      </c>
    </row>
    <row r="58" spans="1:6" x14ac:dyDescent="0.25">
      <c r="B58" s="1" t="s">
        <v>223</v>
      </c>
      <c r="C58" s="33">
        <v>518145</v>
      </c>
      <c r="D58" s="26">
        <f t="shared" si="0"/>
        <v>18.560782007601325</v>
      </c>
      <c r="E58" s="30">
        <v>1739824</v>
      </c>
      <c r="F58" s="26">
        <f t="shared" si="1"/>
        <v>8.5659052348412015</v>
      </c>
    </row>
    <row r="59" spans="1:6" x14ac:dyDescent="0.25">
      <c r="B59" s="1" t="s">
        <v>224</v>
      </c>
      <c r="C59" s="33">
        <v>608810</v>
      </c>
      <c r="D59" s="26">
        <f t="shared" si="0"/>
        <v>89.383735290183495</v>
      </c>
      <c r="E59" s="30">
        <v>1690995</v>
      </c>
      <c r="F59" s="26">
        <f t="shared" si="1"/>
        <v>23.391473193469793</v>
      </c>
    </row>
    <row r="60" spans="1:6" x14ac:dyDescent="0.25">
      <c r="B60" s="1" t="s">
        <v>225</v>
      </c>
      <c r="C60" s="33">
        <v>483303</v>
      </c>
      <c r="D60" s="26">
        <f t="shared" si="0"/>
        <v>115.34687875952412</v>
      </c>
      <c r="E60" s="30">
        <v>1453998</v>
      </c>
      <c r="F60" s="26">
        <f t="shared" si="1"/>
        <v>1.5974012271361864</v>
      </c>
    </row>
    <row r="61" spans="1:6" x14ac:dyDescent="0.25">
      <c r="B61" s="1" t="s">
        <v>226</v>
      </c>
      <c r="C61" s="33">
        <v>269707</v>
      </c>
      <c r="D61" s="26">
        <f t="shared" si="0"/>
        <v>-54.086642402617521</v>
      </c>
      <c r="E61" s="30">
        <v>1386674</v>
      </c>
      <c r="F61" s="26">
        <f t="shared" si="1"/>
        <v>-22.352765944103243</v>
      </c>
    </row>
    <row r="62" spans="1:6" x14ac:dyDescent="0.25">
      <c r="B62" s="1" t="s">
        <v>227</v>
      </c>
      <c r="C62" s="33">
        <v>169322</v>
      </c>
      <c r="D62" s="26">
        <f t="shared" si="0"/>
        <v>-45.662380339590065</v>
      </c>
      <c r="E62" s="30">
        <v>1059972</v>
      </c>
      <c r="F62" s="26">
        <f t="shared" si="1"/>
        <v>-20.67906500597168</v>
      </c>
    </row>
    <row r="63" spans="1:6" x14ac:dyDescent="0.25">
      <c r="B63" s="1" t="s">
        <v>228</v>
      </c>
      <c r="C63" s="33">
        <v>221809</v>
      </c>
      <c r="D63" s="26">
        <f t="shared" si="0"/>
        <v>-46.678734380483959</v>
      </c>
      <c r="E63" s="30">
        <v>1988396</v>
      </c>
      <c r="F63" s="26">
        <f t="shared" si="1"/>
        <v>51.008318992425259</v>
      </c>
    </row>
    <row r="64" spans="1:6" x14ac:dyDescent="0.25">
      <c r="B64" s="1" t="s">
        <v>229</v>
      </c>
      <c r="C64" s="33">
        <v>287812</v>
      </c>
      <c r="D64" s="26">
        <f t="shared" si="0"/>
        <v>-43.17406412888959</v>
      </c>
      <c r="E64" s="30">
        <v>1077665</v>
      </c>
      <c r="F64" s="26">
        <f t="shared" si="1"/>
        <v>-38.513480745256565</v>
      </c>
    </row>
    <row r="65" spans="1:6" x14ac:dyDescent="0.25">
      <c r="B65" s="1" t="s">
        <v>230</v>
      </c>
      <c r="C65" s="33">
        <v>207801</v>
      </c>
      <c r="D65" s="26">
        <f t="shared" si="0"/>
        <v>-40.571064138899452</v>
      </c>
      <c r="E65" s="30">
        <v>1139351</v>
      </c>
      <c r="F65" s="26">
        <f t="shared" si="1"/>
        <v>-19.02923288376066</v>
      </c>
    </row>
    <row r="66" spans="1:6" x14ac:dyDescent="0.25">
      <c r="B66" s="1" t="s">
        <v>231</v>
      </c>
      <c r="C66" s="33">
        <v>203667</v>
      </c>
      <c r="D66" s="26">
        <f t="shared" si="0"/>
        <v>-5.3745905638023554</v>
      </c>
      <c r="E66" s="30">
        <v>1803172</v>
      </c>
      <c r="F66" s="26">
        <f t="shared" si="1"/>
        <v>15.81304175808366</v>
      </c>
    </row>
    <row r="67" spans="1:6" x14ac:dyDescent="0.25">
      <c r="B67" s="1" t="s">
        <v>232</v>
      </c>
      <c r="C67" s="33">
        <v>210399</v>
      </c>
      <c r="D67" s="26">
        <f t="shared" si="0"/>
        <v>-33.952686794869379</v>
      </c>
      <c r="E67" s="30">
        <v>1122488</v>
      </c>
      <c r="F67" s="26">
        <f t="shared" si="1"/>
        <v>-22.760051966353988</v>
      </c>
    </row>
    <row r="68" spans="1:6" x14ac:dyDescent="0.25">
      <c r="B68" s="1" t="s">
        <v>233</v>
      </c>
      <c r="C68" s="33">
        <v>239398</v>
      </c>
      <c r="D68" s="26">
        <f t="shared" si="0"/>
        <v>10.592278802045559</v>
      </c>
      <c r="E68" s="30">
        <v>1803237</v>
      </c>
      <c r="F68" s="26">
        <f t="shared" si="1"/>
        <v>36.317742639015613</v>
      </c>
    </row>
    <row r="69" spans="1:6" x14ac:dyDescent="0.25">
      <c r="A69" s="1">
        <v>2015</v>
      </c>
      <c r="B69" s="1" t="s">
        <v>222</v>
      </c>
      <c r="C69" s="33">
        <v>188730</v>
      </c>
      <c r="D69" s="26">
        <f t="shared" si="0"/>
        <v>-50.537138424201764</v>
      </c>
      <c r="E69" s="30">
        <v>1591772</v>
      </c>
      <c r="F69" s="26">
        <f t="shared" si="1"/>
        <v>26.100327495868676</v>
      </c>
    </row>
    <row r="70" spans="1:6" x14ac:dyDescent="0.25">
      <c r="B70" s="1" t="s">
        <v>223</v>
      </c>
      <c r="C70" s="33">
        <v>453265</v>
      </c>
      <c r="D70" s="26">
        <f t="shared" si="0"/>
        <v>-12.521591446409788</v>
      </c>
      <c r="E70" s="30">
        <v>1875458</v>
      </c>
      <c r="F70" s="26">
        <f t="shared" si="1"/>
        <v>7.7958460166085768</v>
      </c>
    </row>
    <row r="71" spans="1:6" x14ac:dyDescent="0.25">
      <c r="B71" s="1" t="s">
        <v>224</v>
      </c>
      <c r="C71" s="33">
        <v>239045</v>
      </c>
      <c r="D71" s="26">
        <f t="shared" si="0"/>
        <v>-60.735697508253807</v>
      </c>
      <c r="E71" s="30">
        <v>1670075</v>
      </c>
      <c r="F71" s="26">
        <f t="shared" si="1"/>
        <v>-1.2371414463082386</v>
      </c>
    </row>
    <row r="72" spans="1:6" x14ac:dyDescent="0.25">
      <c r="B72" s="1" t="s">
        <v>225</v>
      </c>
      <c r="C72" s="33">
        <v>194731</v>
      </c>
      <c r="D72" s="26">
        <f t="shared" si="0"/>
        <v>-59.708298934622796</v>
      </c>
      <c r="E72" s="30">
        <v>2030992</v>
      </c>
      <c r="F72" s="26">
        <f t="shared" si="1"/>
        <v>39.683273291985273</v>
      </c>
    </row>
    <row r="73" spans="1:6" x14ac:dyDescent="0.25">
      <c r="B73" s="1" t="s">
        <v>226</v>
      </c>
      <c r="C73" s="33">
        <v>176404</v>
      </c>
      <c r="D73" s="26">
        <f t="shared" si="0"/>
        <v>-34.594207788451911</v>
      </c>
      <c r="E73" s="30">
        <v>1350769</v>
      </c>
      <c r="F73" s="26">
        <f t="shared" si="1"/>
        <v>-2.589289191259085</v>
      </c>
    </row>
    <row r="74" spans="1:6" x14ac:dyDescent="0.25">
      <c r="B74" s="1" t="s">
        <v>227</v>
      </c>
      <c r="C74" s="33">
        <v>210201</v>
      </c>
      <c r="D74" s="26">
        <f t="shared" si="0"/>
        <v>24.142757586137655</v>
      </c>
      <c r="E74" s="30">
        <v>2123248</v>
      </c>
      <c r="F74" s="26">
        <f t="shared" si="1"/>
        <v>100.31170634696012</v>
      </c>
    </row>
    <row r="75" spans="1:6" x14ac:dyDescent="0.25">
      <c r="B75" s="1" t="s">
        <v>228</v>
      </c>
      <c r="C75" s="33">
        <v>282613</v>
      </c>
      <c r="D75" s="26">
        <f>+((C75-C63)/C63)*100</f>
        <v>27.412774053352209</v>
      </c>
      <c r="E75" s="30">
        <v>1795408</v>
      </c>
      <c r="F75" s="26">
        <f t="shared" si="1"/>
        <v>-9.7057125441813401</v>
      </c>
    </row>
    <row r="76" spans="1:6" x14ac:dyDescent="0.25">
      <c r="B76" s="1" t="s">
        <v>229</v>
      </c>
      <c r="C76" s="33">
        <v>226806</v>
      </c>
      <c r="D76" s="26">
        <f>+((C76-C64)/C64)*100</f>
        <v>-21.196475477047517</v>
      </c>
      <c r="E76" s="30">
        <v>1593096</v>
      </c>
      <c r="F76" s="26">
        <f t="shared" si="1"/>
        <v>47.828499580110702</v>
      </c>
    </row>
    <row r="77" spans="1:6" x14ac:dyDescent="0.25">
      <c r="B77" s="1" t="s">
        <v>230</v>
      </c>
      <c r="C77" s="33">
        <v>354947</v>
      </c>
      <c r="D77" s="26">
        <f t="shared" ref="D77:D78" si="2">+((C77-C65)/C65)*100</f>
        <v>70.811016308872439</v>
      </c>
      <c r="E77" s="30">
        <v>1925609</v>
      </c>
      <c r="F77" s="26">
        <f t="shared" si="1"/>
        <v>69.009286865943849</v>
      </c>
    </row>
    <row r="78" spans="1:6" x14ac:dyDescent="0.25">
      <c r="B78" s="1" t="s">
        <v>231</v>
      </c>
      <c r="C78" s="33">
        <v>262383</v>
      </c>
      <c r="D78" s="26">
        <f t="shared" si="2"/>
        <v>28.829412717818791</v>
      </c>
      <c r="E78" s="30">
        <v>1667908</v>
      </c>
      <c r="F78" s="26">
        <f t="shared" si="1"/>
        <v>-7.5014474492727263</v>
      </c>
    </row>
    <row r="79" spans="1:6" x14ac:dyDescent="0.25">
      <c r="B79" s="1" t="s">
        <v>232</v>
      </c>
      <c r="C79" s="33">
        <v>355225</v>
      </c>
      <c r="D79" s="26">
        <f t="shared" ref="D79:D135" si="3">+((C79-C67)/C67)*100</f>
        <v>68.833977347801081</v>
      </c>
      <c r="E79" s="30">
        <v>1619061</v>
      </c>
      <c r="F79" s="26">
        <f t="shared" si="1"/>
        <v>44.238602105323174</v>
      </c>
    </row>
    <row r="80" spans="1:6" x14ac:dyDescent="0.25">
      <c r="B80" s="1" t="s">
        <v>233</v>
      </c>
      <c r="C80" s="33">
        <v>440422</v>
      </c>
      <c r="D80" s="26">
        <f t="shared" si="3"/>
        <v>83.970626321021896</v>
      </c>
      <c r="E80" s="30">
        <v>3636993</v>
      </c>
      <c r="F80" s="26">
        <f t="shared" si="1"/>
        <v>101.69245639924202</v>
      </c>
    </row>
    <row r="81" spans="1:7" x14ac:dyDescent="0.25">
      <c r="A81" s="1">
        <v>2016</v>
      </c>
      <c r="B81" s="1" t="s">
        <v>222</v>
      </c>
      <c r="C81" s="33">
        <v>193563</v>
      </c>
      <c r="D81" s="26">
        <f t="shared" si="3"/>
        <v>2.5608011444921317</v>
      </c>
      <c r="E81" s="30">
        <v>1166592</v>
      </c>
      <c r="F81" s="26">
        <f t="shared" si="1"/>
        <v>-26.711111892909283</v>
      </c>
    </row>
    <row r="82" spans="1:7" x14ac:dyDescent="0.25">
      <c r="B82" s="1" t="s">
        <v>223</v>
      </c>
      <c r="C82" s="33">
        <v>350256</v>
      </c>
      <c r="D82" s="26">
        <f t="shared" si="3"/>
        <v>-22.725999139576185</v>
      </c>
      <c r="E82" s="30">
        <v>1292412</v>
      </c>
      <c r="F82" s="26">
        <f t="shared" si="1"/>
        <v>-31.088192857424694</v>
      </c>
    </row>
    <row r="83" spans="1:7" x14ac:dyDescent="0.25">
      <c r="B83" s="1" t="s">
        <v>224</v>
      </c>
      <c r="C83" s="33">
        <v>281971</v>
      </c>
      <c r="D83" s="26">
        <f t="shared" si="3"/>
        <v>17.957288376665481</v>
      </c>
      <c r="E83" s="30">
        <v>1477723</v>
      </c>
      <c r="F83" s="26">
        <f t="shared" si="1"/>
        <v>-11.517566576351362</v>
      </c>
    </row>
    <row r="84" spans="1:7" x14ac:dyDescent="0.25">
      <c r="B84" s="1" t="s">
        <v>225</v>
      </c>
      <c r="C84" s="33">
        <v>240845</v>
      </c>
      <c r="D84" s="26">
        <f t="shared" si="3"/>
        <v>23.680872588339813</v>
      </c>
      <c r="E84" s="30">
        <v>1353273</v>
      </c>
      <c r="F84" s="26">
        <f t="shared" si="1"/>
        <v>-33.368866051663424</v>
      </c>
    </row>
    <row r="85" spans="1:7" x14ac:dyDescent="0.25">
      <c r="B85" s="1" t="s">
        <v>226</v>
      </c>
      <c r="C85" s="33">
        <v>314542</v>
      </c>
      <c r="D85" s="26">
        <f t="shared" si="3"/>
        <v>78.307748123625316</v>
      </c>
      <c r="E85" s="30">
        <v>1901165</v>
      </c>
      <c r="F85" s="26">
        <f t="shared" si="1"/>
        <v>40.74686345333658</v>
      </c>
      <c r="G85" s="30"/>
    </row>
    <row r="86" spans="1:7" x14ac:dyDescent="0.25">
      <c r="B86" s="1" t="s">
        <v>227</v>
      </c>
      <c r="C86" s="33">
        <v>202147</v>
      </c>
      <c r="D86" s="26">
        <f t="shared" si="3"/>
        <v>-3.831570734677761</v>
      </c>
      <c r="E86" s="30">
        <v>1431161</v>
      </c>
      <c r="F86" s="26">
        <f t="shared" si="1"/>
        <v>-32.595674174660708</v>
      </c>
    </row>
    <row r="87" spans="1:7" x14ac:dyDescent="0.25">
      <c r="B87" s="1" t="s">
        <v>228</v>
      </c>
      <c r="C87" s="33">
        <v>157584</v>
      </c>
      <c r="D87" s="26">
        <f t="shared" si="3"/>
        <v>-44.24035695456331</v>
      </c>
      <c r="E87" s="30">
        <v>1304190</v>
      </c>
      <c r="F87" s="26">
        <f t="shared" si="1"/>
        <v>-27.359686489087714</v>
      </c>
    </row>
    <row r="88" spans="1:7" x14ac:dyDescent="0.25">
      <c r="B88" s="1" t="s">
        <v>229</v>
      </c>
      <c r="C88" s="33">
        <v>293356</v>
      </c>
      <c r="D88" s="26">
        <f t="shared" si="3"/>
        <v>29.342257259508127</v>
      </c>
      <c r="E88" s="30">
        <v>1597602</v>
      </c>
      <c r="F88" s="26">
        <f t="shared" si="1"/>
        <v>0.28284547823859957</v>
      </c>
    </row>
    <row r="89" spans="1:7" x14ac:dyDescent="0.25">
      <c r="B89" s="1" t="s">
        <v>230</v>
      </c>
      <c r="C89" s="33">
        <v>251826</v>
      </c>
      <c r="D89" s="26">
        <f t="shared" si="3"/>
        <v>-29.052506430537516</v>
      </c>
      <c r="E89" s="30">
        <v>1736453</v>
      </c>
      <c r="F89" s="26">
        <f t="shared" si="1"/>
        <v>-9.8231780179673027</v>
      </c>
    </row>
    <row r="90" spans="1:7" x14ac:dyDescent="0.25">
      <c r="B90" s="1" t="s">
        <v>231</v>
      </c>
      <c r="C90" s="33">
        <v>246228</v>
      </c>
      <c r="D90" s="26">
        <f t="shared" si="3"/>
        <v>-6.1570299905100558</v>
      </c>
      <c r="E90" s="30">
        <v>1533718</v>
      </c>
      <c r="F90" s="26">
        <f t="shared" si="1"/>
        <v>-8.0454077802852435</v>
      </c>
    </row>
    <row r="91" spans="1:7" x14ac:dyDescent="0.25">
      <c r="B91" s="1" t="s">
        <v>232</v>
      </c>
      <c r="C91" s="33">
        <v>514265</v>
      </c>
      <c r="D91" s="26">
        <f t="shared" si="3"/>
        <v>44.771623618833132</v>
      </c>
      <c r="E91" s="30">
        <v>1657325</v>
      </c>
      <c r="F91" s="26">
        <f t="shared" si="1"/>
        <v>2.3633451735295954</v>
      </c>
    </row>
    <row r="92" spans="1:7" x14ac:dyDescent="0.25">
      <c r="B92" s="1" t="s">
        <v>233</v>
      </c>
      <c r="C92" s="33">
        <v>572589</v>
      </c>
      <c r="D92" s="26">
        <f t="shared" si="3"/>
        <v>30.009173020421326</v>
      </c>
      <c r="E92" s="30">
        <v>2112567</v>
      </c>
      <c r="F92" s="26">
        <f t="shared" si="1"/>
        <v>-41.914460654722184</v>
      </c>
    </row>
    <row r="93" spans="1:7" x14ac:dyDescent="0.25">
      <c r="A93" s="1">
        <v>2017</v>
      </c>
      <c r="B93" s="1" t="s">
        <v>222</v>
      </c>
      <c r="C93" s="33">
        <v>181043</v>
      </c>
      <c r="D93" s="26">
        <f t="shared" si="3"/>
        <v>-6.4681783192035676</v>
      </c>
      <c r="E93" s="30">
        <v>1185131</v>
      </c>
      <c r="F93" s="26">
        <f t="shared" si="1"/>
        <v>1.5891588490234803</v>
      </c>
    </row>
    <row r="94" spans="1:7" x14ac:dyDescent="0.25">
      <c r="B94" s="1" t="s">
        <v>223</v>
      </c>
      <c r="C94" s="33">
        <v>295610</v>
      </c>
      <c r="D94" s="26">
        <f t="shared" si="3"/>
        <v>-15.601731305102554</v>
      </c>
      <c r="E94" s="30">
        <v>1590979</v>
      </c>
      <c r="F94" s="26">
        <f t="shared" si="1"/>
        <v>23.101534185693108</v>
      </c>
    </row>
    <row r="95" spans="1:7" x14ac:dyDescent="0.25">
      <c r="B95" s="1" t="s">
        <v>224</v>
      </c>
      <c r="C95" s="33">
        <v>271378</v>
      </c>
      <c r="D95" s="26">
        <f t="shared" si="3"/>
        <v>-3.7567693131563176</v>
      </c>
      <c r="E95" s="30">
        <v>1438528</v>
      </c>
      <c r="F95" s="26">
        <f t="shared" si="1"/>
        <v>-2.6523915510552385</v>
      </c>
    </row>
    <row r="96" spans="1:7" x14ac:dyDescent="0.25">
      <c r="B96" s="1" t="s">
        <v>225</v>
      </c>
      <c r="C96" s="33">
        <v>171765</v>
      </c>
      <c r="D96" s="26">
        <f t="shared" si="3"/>
        <v>-28.682347567937889</v>
      </c>
      <c r="E96" s="30">
        <v>1308557</v>
      </c>
      <c r="F96" s="26">
        <f t="shared" si="1"/>
        <v>-3.3042852403025846</v>
      </c>
    </row>
    <row r="97" spans="1:6" x14ac:dyDescent="0.25">
      <c r="B97" s="1" t="s">
        <v>226</v>
      </c>
      <c r="C97" s="33">
        <v>209675</v>
      </c>
      <c r="D97" s="26">
        <f t="shared" si="3"/>
        <v>-33.339585810480003</v>
      </c>
      <c r="E97" s="30">
        <v>1449398</v>
      </c>
      <c r="F97" s="26">
        <f t="shared" si="1"/>
        <v>-23.762640275830872</v>
      </c>
    </row>
    <row r="98" spans="1:6" x14ac:dyDescent="0.25">
      <c r="B98" s="1" t="s">
        <v>227</v>
      </c>
      <c r="C98" s="33">
        <v>175269</v>
      </c>
      <c r="D98" s="26">
        <f t="shared" si="3"/>
        <v>-13.296264599524108</v>
      </c>
      <c r="E98" s="30">
        <v>1431181</v>
      </c>
      <c r="F98" s="26">
        <f t="shared" ref="F98:F135" si="4">+((E98-E86)/E86)*100</f>
        <v>1.3974668119100507E-3</v>
      </c>
    </row>
    <row r="99" spans="1:6" x14ac:dyDescent="0.25">
      <c r="B99" s="1" t="s">
        <v>228</v>
      </c>
      <c r="C99" s="33">
        <v>177333</v>
      </c>
      <c r="D99" s="26">
        <f t="shared" si="3"/>
        <v>12.532363691745354</v>
      </c>
      <c r="E99" s="30">
        <v>1391495</v>
      </c>
      <c r="F99" s="26">
        <f t="shared" si="4"/>
        <v>6.6941933307263515</v>
      </c>
    </row>
    <row r="100" spans="1:6" x14ac:dyDescent="0.25">
      <c r="B100" s="1" t="s">
        <v>229</v>
      </c>
      <c r="C100" s="33">
        <v>331850</v>
      </c>
      <c r="D100" s="26">
        <f t="shared" si="3"/>
        <v>13.121940577319025</v>
      </c>
      <c r="E100" s="30">
        <v>1701480</v>
      </c>
      <c r="F100" s="26">
        <f t="shared" si="4"/>
        <v>6.5021200524285767</v>
      </c>
    </row>
    <row r="101" spans="1:6" x14ac:dyDescent="0.25">
      <c r="B101" s="1" t="s">
        <v>230</v>
      </c>
      <c r="C101" s="33">
        <v>135371</v>
      </c>
      <c r="D101" s="26">
        <f t="shared" si="3"/>
        <v>-46.244232128533191</v>
      </c>
      <c r="E101" s="30">
        <v>1629518</v>
      </c>
      <c r="F101" s="26">
        <f t="shared" si="4"/>
        <v>-6.1582432694694305</v>
      </c>
    </row>
    <row r="102" spans="1:6" x14ac:dyDescent="0.25">
      <c r="B102" s="1" t="s">
        <v>231</v>
      </c>
      <c r="C102" s="33">
        <v>177784</v>
      </c>
      <c r="D102" s="26">
        <f t="shared" si="3"/>
        <v>-27.79700115340254</v>
      </c>
      <c r="E102" s="30">
        <v>1428319</v>
      </c>
      <c r="F102" s="26">
        <f t="shared" si="4"/>
        <v>-6.8721238193722707</v>
      </c>
    </row>
    <row r="103" spans="1:6" x14ac:dyDescent="0.25">
      <c r="B103" s="1" t="s">
        <v>232</v>
      </c>
      <c r="C103" s="33">
        <v>252189</v>
      </c>
      <c r="D103" s="26">
        <f t="shared" si="3"/>
        <v>-50.96127482912506</v>
      </c>
      <c r="E103" s="30">
        <v>1467734</v>
      </c>
      <c r="F103" s="26">
        <f t="shared" si="4"/>
        <v>-11.439578839394809</v>
      </c>
    </row>
    <row r="104" spans="1:6" x14ac:dyDescent="0.25">
      <c r="B104" s="1" t="s">
        <v>233</v>
      </c>
      <c r="C104" s="33">
        <v>250267</v>
      </c>
      <c r="D104" s="26">
        <f t="shared" si="3"/>
        <v>-56.29203495002524</v>
      </c>
      <c r="E104" s="30">
        <v>1542817</v>
      </c>
      <c r="F104" s="26">
        <f t="shared" si="4"/>
        <v>-26.969558835293743</v>
      </c>
    </row>
    <row r="105" spans="1:6" x14ac:dyDescent="0.25">
      <c r="A105" s="1">
        <v>2018</v>
      </c>
      <c r="B105" s="1" t="s">
        <v>222</v>
      </c>
      <c r="C105" s="33">
        <v>284483</v>
      </c>
      <c r="D105" s="26">
        <f t="shared" si="3"/>
        <v>57.135597620454817</v>
      </c>
      <c r="E105" s="30">
        <v>1281013</v>
      </c>
      <c r="F105" s="26">
        <f t="shared" si="4"/>
        <v>8.0904136335983097</v>
      </c>
    </row>
    <row r="106" spans="1:6" x14ac:dyDescent="0.25">
      <c r="B106" s="1" t="s">
        <v>223</v>
      </c>
      <c r="C106" s="33">
        <v>228196</v>
      </c>
      <c r="D106" s="26">
        <f t="shared" si="3"/>
        <v>-22.805047190555122</v>
      </c>
      <c r="E106" s="30">
        <v>1386019</v>
      </c>
      <c r="F106" s="26">
        <f t="shared" si="4"/>
        <v>-12.882633900258897</v>
      </c>
    </row>
    <row r="107" spans="1:6" x14ac:dyDescent="0.25">
      <c r="B107" s="1" t="s">
        <v>224</v>
      </c>
      <c r="C107" s="33">
        <v>97301</v>
      </c>
      <c r="D107" s="26">
        <f t="shared" si="3"/>
        <v>-64.14558291386922</v>
      </c>
      <c r="E107" s="30">
        <v>1082808</v>
      </c>
      <c r="F107" s="26">
        <f t="shared" si="4"/>
        <v>-24.728055345464252</v>
      </c>
    </row>
    <row r="108" spans="1:6" x14ac:dyDescent="0.25">
      <c r="B108" s="1" t="s">
        <v>225</v>
      </c>
      <c r="C108" s="33">
        <v>230136</v>
      </c>
      <c r="D108" s="26">
        <f t="shared" si="3"/>
        <v>33.98305824818793</v>
      </c>
      <c r="E108" s="30">
        <v>1662694</v>
      </c>
      <c r="F108" s="26">
        <f t="shared" si="4"/>
        <v>27.063169582983392</v>
      </c>
    </row>
    <row r="109" spans="1:6" x14ac:dyDescent="0.25">
      <c r="B109" s="1" t="s">
        <v>226</v>
      </c>
      <c r="C109" s="33">
        <v>197966</v>
      </c>
      <c r="D109" s="26">
        <f t="shared" si="3"/>
        <v>-5.5843567425777989</v>
      </c>
      <c r="E109" s="30">
        <v>1393479</v>
      </c>
      <c r="F109" s="26">
        <f t="shared" si="4"/>
        <v>-3.8580845288871659</v>
      </c>
    </row>
    <row r="110" spans="1:6" x14ac:dyDescent="0.25">
      <c r="B110" s="1" t="s">
        <v>227</v>
      </c>
      <c r="C110" s="33">
        <v>81695</v>
      </c>
      <c r="D110" s="26">
        <f t="shared" si="3"/>
        <v>-53.388790944205766</v>
      </c>
      <c r="E110" s="30">
        <v>1314402</v>
      </c>
      <c r="F110" s="26">
        <f t="shared" si="4"/>
        <v>-8.1596248133534477</v>
      </c>
    </row>
    <row r="111" spans="1:6" x14ac:dyDescent="0.25">
      <c r="B111" s="1" t="s">
        <v>228</v>
      </c>
      <c r="C111" s="33">
        <v>104906</v>
      </c>
      <c r="D111" s="26">
        <f t="shared" si="3"/>
        <v>-40.842370004454899</v>
      </c>
      <c r="E111" s="30">
        <v>1358522</v>
      </c>
      <c r="F111" s="26">
        <f t="shared" si="4"/>
        <v>-2.3696096644256719</v>
      </c>
    </row>
    <row r="112" spans="1:6" x14ac:dyDescent="0.25">
      <c r="B112" s="1" t="s">
        <v>229</v>
      </c>
      <c r="C112" s="33">
        <v>290682</v>
      </c>
      <c r="D112" s="26">
        <f t="shared" si="3"/>
        <v>-12.405604941991864</v>
      </c>
      <c r="E112" s="30">
        <v>1512130</v>
      </c>
      <c r="F112" s="26">
        <f t="shared" si="4"/>
        <v>-11.128546912100054</v>
      </c>
    </row>
    <row r="113" spans="1:6" x14ac:dyDescent="0.25">
      <c r="B113" s="1" t="s">
        <v>230</v>
      </c>
      <c r="C113" s="33">
        <v>114029</v>
      </c>
      <c r="D113" s="26">
        <f t="shared" si="3"/>
        <v>-15.765562786712072</v>
      </c>
      <c r="E113" s="30">
        <v>1419520</v>
      </c>
      <c r="F113" s="26">
        <f t="shared" si="4"/>
        <v>-12.887123677062787</v>
      </c>
    </row>
    <row r="114" spans="1:6" x14ac:dyDescent="0.25">
      <c r="B114" s="1" t="s">
        <v>231</v>
      </c>
      <c r="C114" s="33">
        <v>110438</v>
      </c>
      <c r="D114" s="26">
        <f t="shared" si="3"/>
        <v>-37.880799172028979</v>
      </c>
      <c r="E114" s="30">
        <v>1279576</v>
      </c>
      <c r="F114" s="26">
        <f t="shared" si="4"/>
        <v>-10.413850127317497</v>
      </c>
    </row>
    <row r="115" spans="1:6" x14ac:dyDescent="0.25">
      <c r="B115" s="1" t="s">
        <v>232</v>
      </c>
      <c r="C115" s="33">
        <v>172035</v>
      </c>
      <c r="D115" s="26">
        <f t="shared" si="3"/>
        <v>-31.783305378109279</v>
      </c>
      <c r="E115" s="30">
        <v>1464547</v>
      </c>
      <c r="F115" s="26">
        <f t="shared" si="4"/>
        <v>-0.21713743771010277</v>
      </c>
    </row>
    <row r="116" spans="1:6" x14ac:dyDescent="0.25">
      <c r="B116" s="1" t="s">
        <v>233</v>
      </c>
      <c r="C116" s="33">
        <v>360295</v>
      </c>
      <c r="D116" s="26">
        <f t="shared" si="3"/>
        <v>43.964246185074337</v>
      </c>
      <c r="E116" s="30">
        <v>1366667</v>
      </c>
      <c r="F116" s="26">
        <f t="shared" si="4"/>
        <v>-11.417426694157506</v>
      </c>
    </row>
    <row r="117" spans="1:6" x14ac:dyDescent="0.25">
      <c r="A117" s="1">
        <v>2019</v>
      </c>
      <c r="B117" s="1" t="s">
        <v>222</v>
      </c>
      <c r="C117" s="33">
        <v>167676</v>
      </c>
      <c r="D117" s="26">
        <f t="shared" si="3"/>
        <v>-41.059395464755362</v>
      </c>
      <c r="E117" s="30">
        <v>1187004</v>
      </c>
      <c r="F117" s="26">
        <f t="shared" si="4"/>
        <v>-7.3386452752626248</v>
      </c>
    </row>
    <row r="118" spans="1:6" x14ac:dyDescent="0.25">
      <c r="B118" s="1" t="s">
        <v>223</v>
      </c>
      <c r="C118" s="33">
        <v>245045</v>
      </c>
      <c r="D118" s="26">
        <f t="shared" si="3"/>
        <v>7.3835650055215698</v>
      </c>
      <c r="E118" s="30">
        <v>1258658</v>
      </c>
      <c r="F118" s="26">
        <f t="shared" si="4"/>
        <v>-9.1889793718556536</v>
      </c>
    </row>
    <row r="119" spans="1:6" x14ac:dyDescent="0.25">
      <c r="B119" s="1" t="s">
        <v>224</v>
      </c>
      <c r="C119" s="33">
        <v>325930</v>
      </c>
      <c r="D119" s="26">
        <f t="shared" si="3"/>
        <v>234.97086360880158</v>
      </c>
      <c r="E119" s="30">
        <v>1425186</v>
      </c>
      <c r="F119" s="26">
        <f t="shared" si="4"/>
        <v>31.619456080856441</v>
      </c>
    </row>
    <row r="120" spans="1:6" x14ac:dyDescent="0.25">
      <c r="B120" s="1" t="s">
        <v>225</v>
      </c>
      <c r="C120" s="33">
        <v>192199</v>
      </c>
      <c r="D120" s="26">
        <f t="shared" si="3"/>
        <v>-16.484600410192236</v>
      </c>
      <c r="E120" s="30">
        <v>1308775</v>
      </c>
      <c r="F120" s="26">
        <f t="shared" si="4"/>
        <v>-21.285877016456425</v>
      </c>
    </row>
    <row r="121" spans="1:6" x14ac:dyDescent="0.25">
      <c r="B121" s="1" t="s">
        <v>226</v>
      </c>
      <c r="C121" s="33">
        <v>323605</v>
      </c>
      <c r="D121" s="26">
        <f t="shared" si="3"/>
        <v>63.464938423769738</v>
      </c>
      <c r="E121" s="30">
        <v>1501184</v>
      </c>
      <c r="F121" s="26">
        <f t="shared" si="4"/>
        <v>7.7292158690586659</v>
      </c>
    </row>
    <row r="122" spans="1:6" x14ac:dyDescent="0.25">
      <c r="B122" s="1" t="s">
        <v>227</v>
      </c>
      <c r="C122" s="33">
        <v>264947</v>
      </c>
      <c r="D122" s="26">
        <f t="shared" si="3"/>
        <v>224.31238141869144</v>
      </c>
      <c r="E122" s="30">
        <v>1310965</v>
      </c>
      <c r="F122" s="26">
        <f t="shared" si="4"/>
        <v>-0.26148773358531102</v>
      </c>
    </row>
    <row r="123" spans="1:6" x14ac:dyDescent="0.25">
      <c r="B123" s="1" t="s">
        <v>228</v>
      </c>
      <c r="C123" s="33">
        <v>325154</v>
      </c>
      <c r="D123" s="26">
        <f t="shared" si="3"/>
        <v>209.94795340590625</v>
      </c>
      <c r="E123" s="30">
        <v>1592361</v>
      </c>
      <c r="F123" s="26">
        <f t="shared" si="4"/>
        <v>17.212750327193817</v>
      </c>
    </row>
    <row r="124" spans="1:6" x14ac:dyDescent="0.25">
      <c r="B124" s="1" t="s">
        <v>229</v>
      </c>
      <c r="C124" s="33">
        <v>305668</v>
      </c>
      <c r="D124" s="26">
        <f t="shared" si="3"/>
        <v>5.1554619825100971</v>
      </c>
      <c r="E124" s="30">
        <v>1295686</v>
      </c>
      <c r="F124" s="26">
        <f t="shared" si="4"/>
        <v>-14.313848677031737</v>
      </c>
    </row>
    <row r="125" spans="1:6" x14ac:dyDescent="0.25">
      <c r="B125" s="1" t="s">
        <v>230</v>
      </c>
      <c r="C125" s="33">
        <v>170637</v>
      </c>
      <c r="D125" s="26">
        <f t="shared" si="3"/>
        <v>49.643511738242026</v>
      </c>
      <c r="E125" s="30">
        <v>1232142</v>
      </c>
      <c r="F125" s="26">
        <f t="shared" si="4"/>
        <v>-13.200095807033364</v>
      </c>
    </row>
    <row r="126" spans="1:6" x14ac:dyDescent="0.25">
      <c r="B126" s="1" t="s">
        <v>231</v>
      </c>
      <c r="C126" s="33">
        <v>204983</v>
      </c>
      <c r="D126" s="26">
        <f t="shared" si="3"/>
        <v>85.609120049258408</v>
      </c>
      <c r="E126" s="30">
        <v>1292159</v>
      </c>
      <c r="F126" s="26">
        <f t="shared" si="4"/>
        <v>0.98337261717944058</v>
      </c>
    </row>
    <row r="127" spans="1:6" x14ac:dyDescent="0.25">
      <c r="B127" s="1" t="s">
        <v>232</v>
      </c>
      <c r="C127" s="33">
        <v>172217</v>
      </c>
      <c r="D127" s="26">
        <f t="shared" si="3"/>
        <v>0.10579242595983376</v>
      </c>
      <c r="E127" s="30">
        <v>1475154</v>
      </c>
      <c r="F127" s="26">
        <f t="shared" si="4"/>
        <v>0.72425125311785821</v>
      </c>
    </row>
    <row r="128" spans="1:6" x14ac:dyDescent="0.25">
      <c r="B128" s="1" t="s">
        <v>233</v>
      </c>
      <c r="C128" s="33">
        <v>558267</v>
      </c>
      <c r="D128" s="26">
        <f t="shared" si="3"/>
        <v>54.947196047683143</v>
      </c>
      <c r="E128" s="30">
        <v>3208685</v>
      </c>
      <c r="F128" s="26">
        <f t="shared" si="4"/>
        <v>134.78177200444586</v>
      </c>
    </row>
    <row r="129" spans="1:6" x14ac:dyDescent="0.25">
      <c r="A129" s="1">
        <v>2020</v>
      </c>
      <c r="B129" s="1" t="s">
        <v>222</v>
      </c>
      <c r="C129" s="33">
        <v>313306</v>
      </c>
      <c r="D129" s="26">
        <f t="shared" si="3"/>
        <v>86.852024141797273</v>
      </c>
      <c r="E129" s="30">
        <v>1455120</v>
      </c>
      <c r="F129" s="26">
        <f t="shared" si="4"/>
        <v>22.587623967568771</v>
      </c>
    </row>
    <row r="130" spans="1:6" x14ac:dyDescent="0.25">
      <c r="B130" s="1" t="s">
        <v>223</v>
      </c>
      <c r="C130" s="33">
        <v>233935</v>
      </c>
      <c r="D130" s="26">
        <f t="shared" si="3"/>
        <v>-4.5338611275480014</v>
      </c>
      <c r="E130" s="30">
        <v>1343624</v>
      </c>
      <c r="F130" s="26">
        <f t="shared" si="4"/>
        <v>6.7505231762718703</v>
      </c>
    </row>
    <row r="131" spans="1:6" x14ac:dyDescent="0.25">
      <c r="B131" s="1" t="s">
        <v>224</v>
      </c>
      <c r="C131" s="33">
        <v>123314</v>
      </c>
      <c r="D131" s="26">
        <f t="shared" si="3"/>
        <v>-62.165495658576994</v>
      </c>
      <c r="E131" s="30">
        <v>777227</v>
      </c>
      <c r="F131" s="26">
        <f t="shared" si="4"/>
        <v>-45.464872655218336</v>
      </c>
    </row>
    <row r="132" spans="1:6" x14ac:dyDescent="0.25">
      <c r="B132" s="1" t="s">
        <v>225</v>
      </c>
      <c r="C132" s="33">
        <v>53067</v>
      </c>
      <c r="D132" s="26">
        <f t="shared" si="3"/>
        <v>-72.389554576246496</v>
      </c>
      <c r="E132" s="30">
        <v>272276</v>
      </c>
      <c r="F132" s="26">
        <f t="shared" si="4"/>
        <v>-79.196118507764893</v>
      </c>
    </row>
    <row r="133" spans="1:6" x14ac:dyDescent="0.25">
      <c r="B133" s="1" t="s">
        <v>226</v>
      </c>
      <c r="C133" s="33">
        <v>121438</v>
      </c>
      <c r="D133" s="26">
        <f t="shared" si="3"/>
        <v>-62.473385763507984</v>
      </c>
      <c r="E133" s="30">
        <v>724809</v>
      </c>
      <c r="F133" s="26">
        <f t="shared" si="4"/>
        <v>-51.717510978001371</v>
      </c>
    </row>
    <row r="134" spans="1:6" x14ac:dyDescent="0.25">
      <c r="B134" s="1" t="s">
        <v>227</v>
      </c>
      <c r="C134" s="33">
        <v>196677</v>
      </c>
      <c r="D134" s="26">
        <f t="shared" si="3"/>
        <v>-25.767417634470291</v>
      </c>
      <c r="E134" s="30">
        <v>944104</v>
      </c>
      <c r="F134" s="26">
        <f t="shared" si="4"/>
        <v>-27.984042289458529</v>
      </c>
    </row>
    <row r="135" spans="1:6" x14ac:dyDescent="0.25">
      <c r="B135" s="1" t="s">
        <v>228</v>
      </c>
      <c r="C135" s="33">
        <v>249318</v>
      </c>
      <c r="D135" s="26">
        <f t="shared" si="3"/>
        <v>-23.323102283840889</v>
      </c>
      <c r="E135" s="30">
        <v>1041765</v>
      </c>
      <c r="F135" s="26">
        <f t="shared" si="4"/>
        <v>-34.577335164576375</v>
      </c>
    </row>
  </sheetData>
  <mergeCells count="9">
    <mergeCell ref="N9:O9"/>
    <mergeCell ref="N10:O10"/>
    <mergeCell ref="A17:F17"/>
    <mergeCell ref="A12:F12"/>
    <mergeCell ref="A13:F13"/>
    <mergeCell ref="A14:F14"/>
    <mergeCell ref="A15:F15"/>
    <mergeCell ref="A16:F16"/>
    <mergeCell ref="A10:F11"/>
  </mergeCells>
  <pageMargins left="0.7" right="0.7" top="0.75" bottom="0.75" header="0.3" footer="0.3"/>
  <pageSetup paperSize="9" scale="35" orientation="portrait" r:id="rId1"/>
  <rowBreaks count="1" manualBreakCount="1">
    <brk id="133" max="14" man="1"/>
  </rowBreaks>
  <colBreaks count="1" manualBreakCount="1">
    <brk id="1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zoomScale="90" zoomScaleNormal="90" workbookViewId="0">
      <selection activeCell="A9" sqref="A9"/>
    </sheetView>
  </sheetViews>
  <sheetFormatPr baseColWidth="10" defaultColWidth="11.5703125" defaultRowHeight="15" x14ac:dyDescent="0.25"/>
  <cols>
    <col min="1" max="1" width="7.28515625" style="1" customWidth="1"/>
    <col min="2" max="2" width="11.140625" style="1" customWidth="1"/>
    <col min="3"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122</v>
      </c>
      <c r="N9" s="90" t="s">
        <v>93</v>
      </c>
      <c r="O9" s="90"/>
    </row>
    <row r="10" spans="1:15" ht="21" x14ac:dyDescent="0.35">
      <c r="A10" s="95" t="s">
        <v>234</v>
      </c>
      <c r="B10" s="95"/>
      <c r="C10" s="95"/>
      <c r="D10" s="95"/>
      <c r="E10" s="95"/>
      <c r="F10" s="95"/>
      <c r="N10" s="91">
        <v>44110</v>
      </c>
      <c r="O10" s="91"/>
    </row>
    <row r="11" spans="1:15" x14ac:dyDescent="0.25">
      <c r="A11" s="95"/>
      <c r="B11" s="95"/>
      <c r="C11" s="95"/>
      <c r="D11" s="95"/>
      <c r="E11" s="95"/>
      <c r="F11" s="95"/>
    </row>
    <row r="12" spans="1:15" ht="15" customHeight="1" x14ac:dyDescent="0.25">
      <c r="A12" s="100" t="s">
        <v>221</v>
      </c>
      <c r="B12" s="100"/>
      <c r="C12" s="100"/>
      <c r="D12" s="100"/>
      <c r="E12" s="100"/>
      <c r="F12" s="100"/>
    </row>
    <row r="13" spans="1:15" ht="15" customHeight="1" x14ac:dyDescent="0.25">
      <c r="A13" s="96" t="s">
        <v>48</v>
      </c>
      <c r="B13" s="97"/>
      <c r="C13" s="97"/>
      <c r="D13" s="97"/>
      <c r="E13" s="97"/>
      <c r="F13" s="98"/>
    </row>
    <row r="14" spans="1:15" x14ac:dyDescent="0.25">
      <c r="A14" s="96" t="s">
        <v>30</v>
      </c>
      <c r="B14" s="97"/>
      <c r="C14" s="97"/>
      <c r="D14" s="97"/>
      <c r="E14" s="97"/>
      <c r="F14" s="98"/>
    </row>
    <row r="15" spans="1:15" x14ac:dyDescent="0.25">
      <c r="A15" s="96" t="s">
        <v>201</v>
      </c>
      <c r="B15" s="97"/>
      <c r="C15" s="97"/>
      <c r="D15" s="97"/>
      <c r="E15" s="97"/>
      <c r="F15" s="98"/>
    </row>
    <row r="16" spans="1:15" ht="14.45" customHeight="1" x14ac:dyDescent="0.25">
      <c r="A16" s="96" t="s">
        <v>42</v>
      </c>
      <c r="B16" s="97"/>
      <c r="C16" s="97"/>
      <c r="D16" s="97"/>
      <c r="E16" s="97"/>
      <c r="F16" s="98"/>
      <c r="H16" s="40"/>
      <c r="I16" s="40"/>
      <c r="J16" s="40"/>
      <c r="K16" s="40"/>
      <c r="L16" s="40"/>
      <c r="M16" s="40"/>
    </row>
    <row r="17" spans="1:13" ht="84.6" customHeight="1" x14ac:dyDescent="0.25">
      <c r="A17" s="92" t="s">
        <v>191</v>
      </c>
      <c r="B17" s="93"/>
      <c r="C17" s="93"/>
      <c r="D17" s="93"/>
      <c r="E17" s="93"/>
      <c r="F17" s="94"/>
      <c r="H17" s="40"/>
      <c r="I17" s="40"/>
      <c r="J17" s="40"/>
      <c r="K17" s="40"/>
      <c r="L17" s="40"/>
      <c r="M17" s="40"/>
    </row>
    <row r="18" spans="1:13" x14ac:dyDescent="0.25">
      <c r="H18" s="40"/>
      <c r="I18" s="40"/>
      <c r="J18" s="40"/>
      <c r="K18" s="40"/>
      <c r="L18" s="40"/>
      <c r="M18" s="40"/>
    </row>
    <row r="19" spans="1:13" x14ac:dyDescent="0.25">
      <c r="H19" s="40"/>
      <c r="I19" s="40"/>
      <c r="J19" s="40"/>
      <c r="K19" s="40"/>
      <c r="L19" s="40"/>
      <c r="M19" s="40"/>
    </row>
    <row r="20" spans="1:13" ht="75" customHeight="1" x14ac:dyDescent="0.25">
      <c r="A20" s="23" t="s">
        <v>17</v>
      </c>
      <c r="B20" s="23" t="s">
        <v>18</v>
      </c>
      <c r="C20" s="23" t="s">
        <v>140</v>
      </c>
      <c r="D20" s="23" t="s">
        <v>117</v>
      </c>
      <c r="E20" s="23" t="s">
        <v>141</v>
      </c>
      <c r="F20" s="23" t="s">
        <v>117</v>
      </c>
      <c r="H20" s="40"/>
      <c r="I20" s="40"/>
      <c r="J20" s="40"/>
      <c r="K20" s="40"/>
      <c r="L20" s="40"/>
      <c r="M20" s="40"/>
    </row>
    <row r="21" spans="1:13" ht="18" customHeight="1" x14ac:dyDescent="0.25">
      <c r="A21" s="1">
        <v>2011</v>
      </c>
      <c r="B21" s="1" t="s">
        <v>222</v>
      </c>
      <c r="C21" s="29">
        <v>5278</v>
      </c>
      <c r="D21" s="26"/>
      <c r="E21" s="30">
        <v>13541</v>
      </c>
      <c r="F21" s="26"/>
    </row>
    <row r="22" spans="1:13" x14ac:dyDescent="0.25">
      <c r="B22" s="1" t="s">
        <v>223</v>
      </c>
      <c r="C22" s="29">
        <v>3088</v>
      </c>
      <c r="D22" s="26"/>
      <c r="E22" s="30">
        <v>13092</v>
      </c>
      <c r="F22" s="26"/>
    </row>
    <row r="23" spans="1:13" x14ac:dyDescent="0.25">
      <c r="B23" s="1" t="s">
        <v>224</v>
      </c>
      <c r="C23" s="29">
        <v>4927</v>
      </c>
      <c r="D23" s="26"/>
      <c r="E23" s="30">
        <v>17478</v>
      </c>
      <c r="F23" s="26"/>
    </row>
    <row r="24" spans="1:13" x14ac:dyDescent="0.25">
      <c r="B24" s="1" t="s">
        <v>225</v>
      </c>
      <c r="C24" s="29">
        <v>7492</v>
      </c>
      <c r="D24" s="26"/>
      <c r="E24" s="30">
        <v>19258</v>
      </c>
      <c r="F24" s="26"/>
    </row>
    <row r="25" spans="1:13" ht="15" customHeight="1" x14ac:dyDescent="0.25">
      <c r="B25" s="1" t="s">
        <v>226</v>
      </c>
      <c r="C25" s="29">
        <v>12132</v>
      </c>
      <c r="D25" s="26"/>
      <c r="E25" s="30">
        <v>28776</v>
      </c>
      <c r="F25" s="26"/>
    </row>
    <row r="26" spans="1:13" x14ac:dyDescent="0.25">
      <c r="B26" s="1" t="s">
        <v>227</v>
      </c>
      <c r="C26" s="29">
        <v>6303</v>
      </c>
      <c r="D26" s="26"/>
      <c r="E26" s="30">
        <v>18895</v>
      </c>
      <c r="F26" s="26"/>
    </row>
    <row r="27" spans="1:13" x14ac:dyDescent="0.25">
      <c r="B27" s="1" t="s">
        <v>228</v>
      </c>
      <c r="C27" s="29">
        <v>6082</v>
      </c>
      <c r="D27" s="26"/>
      <c r="E27" s="30">
        <v>14914</v>
      </c>
      <c r="F27" s="26"/>
    </row>
    <row r="28" spans="1:13" x14ac:dyDescent="0.25">
      <c r="B28" s="1" t="s">
        <v>229</v>
      </c>
      <c r="C28" s="29">
        <v>3842</v>
      </c>
      <c r="D28" s="26"/>
      <c r="E28" s="30">
        <v>15050</v>
      </c>
      <c r="F28" s="26"/>
    </row>
    <row r="29" spans="1:13" x14ac:dyDescent="0.25">
      <c r="B29" s="1" t="s">
        <v>230</v>
      </c>
      <c r="C29" s="29">
        <v>2414</v>
      </c>
      <c r="D29" s="26"/>
      <c r="E29" s="30">
        <v>15121</v>
      </c>
      <c r="F29" s="26"/>
    </row>
    <row r="30" spans="1:13" x14ac:dyDescent="0.25">
      <c r="B30" s="1" t="s">
        <v>231</v>
      </c>
      <c r="C30" s="29">
        <v>1370</v>
      </c>
      <c r="D30" s="26"/>
      <c r="E30" s="30">
        <v>12925</v>
      </c>
      <c r="F30" s="26"/>
    </row>
    <row r="31" spans="1:13" x14ac:dyDescent="0.25">
      <c r="B31" s="1" t="s">
        <v>232</v>
      </c>
      <c r="C31" s="29">
        <v>1915</v>
      </c>
      <c r="D31" s="26"/>
      <c r="E31" s="30">
        <v>15227</v>
      </c>
      <c r="F31" s="26"/>
    </row>
    <row r="32" spans="1:13" x14ac:dyDescent="0.25">
      <c r="B32" s="1" t="s">
        <v>233</v>
      </c>
      <c r="C32" s="29">
        <v>1696</v>
      </c>
      <c r="D32" s="26"/>
      <c r="E32" s="30">
        <v>18013</v>
      </c>
      <c r="F32" s="26"/>
    </row>
    <row r="33" spans="1:6" x14ac:dyDescent="0.25">
      <c r="A33" s="1">
        <v>2012</v>
      </c>
      <c r="B33" s="1" t="s">
        <v>222</v>
      </c>
      <c r="C33" s="29">
        <v>1993</v>
      </c>
      <c r="D33" s="26">
        <f>+((C33-C21)/C21)*100</f>
        <v>-62.239484653277756</v>
      </c>
      <c r="E33" s="30">
        <v>10458</v>
      </c>
      <c r="F33" s="26">
        <f>+((E33-E21)/E21)*100</f>
        <v>-22.767890111513182</v>
      </c>
    </row>
    <row r="34" spans="1:6" x14ac:dyDescent="0.25">
      <c r="B34" s="1" t="s">
        <v>223</v>
      </c>
      <c r="C34" s="29">
        <v>2230</v>
      </c>
      <c r="D34" s="26">
        <f t="shared" ref="D34:D68" si="0">+((C34-C22)/C22)*100</f>
        <v>-27.784974093264246</v>
      </c>
      <c r="E34" s="30">
        <v>12606</v>
      </c>
      <c r="F34" s="26">
        <f t="shared" ref="F34:F68" si="1">+((E34-E22)/E22)*100</f>
        <v>-3.7121906507791023</v>
      </c>
    </row>
    <row r="35" spans="1:6" x14ac:dyDescent="0.25">
      <c r="B35" s="1" t="s">
        <v>224</v>
      </c>
      <c r="C35" s="29">
        <v>1608</v>
      </c>
      <c r="D35" s="26">
        <f t="shared" si="0"/>
        <v>-67.363507205195859</v>
      </c>
      <c r="E35" s="30">
        <v>10305</v>
      </c>
      <c r="F35" s="26">
        <f t="shared" si="1"/>
        <v>-41.040164778578784</v>
      </c>
    </row>
    <row r="36" spans="1:6" x14ac:dyDescent="0.25">
      <c r="B36" s="1" t="s">
        <v>225</v>
      </c>
      <c r="C36" s="29">
        <v>2623</v>
      </c>
      <c r="D36" s="26">
        <f t="shared" si="0"/>
        <v>-64.989321943406296</v>
      </c>
      <c r="E36" s="30">
        <v>10335</v>
      </c>
      <c r="F36" s="26">
        <f t="shared" si="1"/>
        <v>-46.333991068646796</v>
      </c>
    </row>
    <row r="37" spans="1:6" x14ac:dyDescent="0.25">
      <c r="B37" s="1" t="s">
        <v>226</v>
      </c>
      <c r="C37" s="29">
        <v>3686</v>
      </c>
      <c r="D37" s="26">
        <f t="shared" si="0"/>
        <v>-69.617540389053744</v>
      </c>
      <c r="E37" s="30">
        <v>14630</v>
      </c>
      <c r="F37" s="26">
        <f t="shared" si="1"/>
        <v>-49.159021406727824</v>
      </c>
    </row>
    <row r="38" spans="1:6" x14ac:dyDescent="0.25">
      <c r="B38" s="1" t="s">
        <v>227</v>
      </c>
      <c r="C38" s="29">
        <v>5125</v>
      </c>
      <c r="D38" s="26">
        <f t="shared" si="0"/>
        <v>-18.689512930350627</v>
      </c>
      <c r="E38" s="30">
        <v>17198</v>
      </c>
      <c r="F38" s="26">
        <f t="shared" si="1"/>
        <v>-8.9812119608362</v>
      </c>
    </row>
    <row r="39" spans="1:6" x14ac:dyDescent="0.25">
      <c r="B39" s="1" t="s">
        <v>228</v>
      </c>
      <c r="C39" s="29">
        <v>3588</v>
      </c>
      <c r="D39" s="26">
        <f t="shared" si="0"/>
        <v>-41.006247944755017</v>
      </c>
      <c r="E39" s="30">
        <v>13497</v>
      </c>
      <c r="F39" s="26">
        <f t="shared" si="1"/>
        <v>-9.5011398685798589</v>
      </c>
    </row>
    <row r="40" spans="1:6" x14ac:dyDescent="0.25">
      <c r="B40" s="1" t="s">
        <v>229</v>
      </c>
      <c r="C40" s="29">
        <v>4659</v>
      </c>
      <c r="D40" s="26">
        <f t="shared" si="0"/>
        <v>21.264966163456535</v>
      </c>
      <c r="E40" s="30">
        <v>14503</v>
      </c>
      <c r="F40" s="26">
        <f t="shared" si="1"/>
        <v>-3.6345514950166113</v>
      </c>
    </row>
    <row r="41" spans="1:6" x14ac:dyDescent="0.25">
      <c r="B41" s="1" t="s">
        <v>230</v>
      </c>
      <c r="C41" s="29">
        <v>3438</v>
      </c>
      <c r="D41" s="26">
        <f t="shared" si="0"/>
        <v>42.419221209610605</v>
      </c>
      <c r="E41" s="30">
        <v>16729</v>
      </c>
      <c r="F41" s="26">
        <f t="shared" si="1"/>
        <v>10.63421731366973</v>
      </c>
    </row>
    <row r="42" spans="1:6" x14ac:dyDescent="0.25">
      <c r="B42" s="1" t="s">
        <v>231</v>
      </c>
      <c r="C42" s="29">
        <v>2008</v>
      </c>
      <c r="D42" s="26">
        <f t="shared" si="0"/>
        <v>46.569343065693431</v>
      </c>
      <c r="E42" s="30">
        <v>11186</v>
      </c>
      <c r="F42" s="26">
        <f t="shared" si="1"/>
        <v>-13.454545454545455</v>
      </c>
    </row>
    <row r="43" spans="1:6" x14ac:dyDescent="0.25">
      <c r="B43" s="1" t="s">
        <v>232</v>
      </c>
      <c r="C43" s="29">
        <v>2168</v>
      </c>
      <c r="D43" s="26">
        <f t="shared" si="0"/>
        <v>13.211488250652742</v>
      </c>
      <c r="E43" s="30">
        <v>12481</v>
      </c>
      <c r="F43" s="26">
        <f t="shared" si="1"/>
        <v>-18.033755828462599</v>
      </c>
    </row>
    <row r="44" spans="1:6" x14ac:dyDescent="0.25">
      <c r="B44" s="1" t="s">
        <v>233</v>
      </c>
      <c r="C44" s="29">
        <v>2948</v>
      </c>
      <c r="D44" s="26">
        <f t="shared" si="0"/>
        <v>73.820754716981128</v>
      </c>
      <c r="E44" s="30">
        <v>23974</v>
      </c>
      <c r="F44" s="26">
        <f t="shared" si="1"/>
        <v>33.092766335424415</v>
      </c>
    </row>
    <row r="45" spans="1:6" x14ac:dyDescent="0.25">
      <c r="A45" s="1">
        <v>2013</v>
      </c>
      <c r="B45" s="1" t="s">
        <v>222</v>
      </c>
      <c r="C45" s="29">
        <v>2841</v>
      </c>
      <c r="D45" s="26">
        <f t="shared" si="0"/>
        <v>42.548921224284996</v>
      </c>
      <c r="E45" s="30">
        <v>12653</v>
      </c>
      <c r="F45" s="26">
        <f t="shared" si="1"/>
        <v>20.988716771849305</v>
      </c>
    </row>
    <row r="46" spans="1:6" x14ac:dyDescent="0.25">
      <c r="B46" s="1" t="s">
        <v>223</v>
      </c>
      <c r="C46" s="29">
        <v>4467</v>
      </c>
      <c r="D46" s="26">
        <f t="shared" si="0"/>
        <v>100.31390134529148</v>
      </c>
      <c r="E46" s="30">
        <v>18590</v>
      </c>
      <c r="F46" s="26">
        <f t="shared" si="1"/>
        <v>47.469458987783597</v>
      </c>
    </row>
    <row r="47" spans="1:6" x14ac:dyDescent="0.25">
      <c r="B47" s="1" t="s">
        <v>224</v>
      </c>
      <c r="C47" s="29">
        <v>3190</v>
      </c>
      <c r="D47" s="26">
        <f t="shared" si="0"/>
        <v>98.383084577114431</v>
      </c>
      <c r="E47" s="30">
        <v>16389</v>
      </c>
      <c r="F47" s="26">
        <f t="shared" si="1"/>
        <v>59.039301310043669</v>
      </c>
    </row>
    <row r="48" spans="1:6" x14ac:dyDescent="0.25">
      <c r="B48" s="1" t="s">
        <v>225</v>
      </c>
      <c r="C48" s="29">
        <v>2072</v>
      </c>
      <c r="D48" s="26">
        <f t="shared" si="0"/>
        <v>-21.006481128478839</v>
      </c>
      <c r="E48" s="30">
        <v>17210</v>
      </c>
      <c r="F48" s="26">
        <f t="shared" si="1"/>
        <v>66.521528785679735</v>
      </c>
    </row>
    <row r="49" spans="1:6" x14ac:dyDescent="0.25">
      <c r="B49" s="1" t="s">
        <v>226</v>
      </c>
      <c r="C49" s="29">
        <v>6505</v>
      </c>
      <c r="D49" s="26">
        <f t="shared" si="0"/>
        <v>76.478567552902874</v>
      </c>
      <c r="E49" s="30">
        <v>23432</v>
      </c>
      <c r="F49" s="26">
        <f t="shared" si="1"/>
        <v>60.164046479835953</v>
      </c>
    </row>
    <row r="50" spans="1:6" x14ac:dyDescent="0.25">
      <c r="B50" s="1" t="s">
        <v>227</v>
      </c>
      <c r="C50" s="29">
        <v>2837</v>
      </c>
      <c r="D50" s="26">
        <f t="shared" si="0"/>
        <v>-44.643902439024394</v>
      </c>
      <c r="E50" s="30">
        <v>13987</v>
      </c>
      <c r="F50" s="26">
        <f t="shared" si="1"/>
        <v>-18.67077567158972</v>
      </c>
    </row>
    <row r="51" spans="1:6" x14ac:dyDescent="0.25">
      <c r="B51" s="1" t="s">
        <v>228</v>
      </c>
      <c r="C51" s="29">
        <v>3555</v>
      </c>
      <c r="D51" s="26">
        <f t="shared" si="0"/>
        <v>-0.91973244147157196</v>
      </c>
      <c r="E51" s="30">
        <v>14421</v>
      </c>
      <c r="F51" s="26">
        <f t="shared" si="1"/>
        <v>6.8459657701711487</v>
      </c>
    </row>
    <row r="52" spans="1:6" x14ac:dyDescent="0.25">
      <c r="B52" s="1" t="s">
        <v>229</v>
      </c>
      <c r="C52" s="29">
        <v>5052</v>
      </c>
      <c r="D52" s="26">
        <f t="shared" si="0"/>
        <v>8.4352865421764331</v>
      </c>
      <c r="E52" s="30">
        <v>19639</v>
      </c>
      <c r="F52" s="26">
        <f t="shared" si="1"/>
        <v>35.413362752533963</v>
      </c>
    </row>
    <row r="53" spans="1:6" x14ac:dyDescent="0.25">
      <c r="B53" s="1" t="s">
        <v>230</v>
      </c>
      <c r="C53" s="29">
        <v>3538</v>
      </c>
      <c r="D53" s="26">
        <f t="shared" si="0"/>
        <v>2.9086678301337985</v>
      </c>
      <c r="E53" s="30">
        <v>15503</v>
      </c>
      <c r="F53" s="26">
        <f t="shared" si="1"/>
        <v>-7.3285910694004421</v>
      </c>
    </row>
    <row r="54" spans="1:6" x14ac:dyDescent="0.25">
      <c r="B54" s="1" t="s">
        <v>231</v>
      </c>
      <c r="C54" s="29">
        <v>2108</v>
      </c>
      <c r="D54" s="26">
        <f t="shared" si="0"/>
        <v>4.9800796812749004</v>
      </c>
      <c r="E54" s="30">
        <v>18368</v>
      </c>
      <c r="F54" s="26">
        <f t="shared" si="1"/>
        <v>64.205256570713388</v>
      </c>
    </row>
    <row r="55" spans="1:6" x14ac:dyDescent="0.25">
      <c r="B55" s="1" t="s">
        <v>232</v>
      </c>
      <c r="C55" s="29">
        <v>2579</v>
      </c>
      <c r="D55" s="26">
        <f t="shared" si="0"/>
        <v>18.957564575645758</v>
      </c>
      <c r="E55" s="30">
        <v>16594</v>
      </c>
      <c r="F55" s="26">
        <f t="shared" si="1"/>
        <v>32.954090217130037</v>
      </c>
    </row>
    <row r="56" spans="1:6" x14ac:dyDescent="0.25">
      <c r="B56" s="1" t="s">
        <v>233</v>
      </c>
      <c r="C56" s="29">
        <v>2146</v>
      </c>
      <c r="D56" s="26">
        <f t="shared" si="0"/>
        <v>-27.204884667571232</v>
      </c>
      <c r="E56" s="30">
        <v>16091</v>
      </c>
      <c r="F56" s="26">
        <f t="shared" si="1"/>
        <v>-32.881454909485278</v>
      </c>
    </row>
    <row r="57" spans="1:6" x14ac:dyDescent="0.25">
      <c r="A57" s="1">
        <v>2014</v>
      </c>
      <c r="B57" s="1" t="s">
        <v>222</v>
      </c>
      <c r="C57" s="29">
        <v>3474</v>
      </c>
      <c r="D57" s="26">
        <f t="shared" si="0"/>
        <v>22.280887011615626</v>
      </c>
      <c r="E57" s="30">
        <v>12305</v>
      </c>
      <c r="F57" s="26">
        <f t="shared" si="1"/>
        <v>-2.7503358887220419</v>
      </c>
    </row>
    <row r="58" spans="1:6" x14ac:dyDescent="0.25">
      <c r="B58" s="1" t="s">
        <v>223</v>
      </c>
      <c r="C58" s="29">
        <v>4556</v>
      </c>
      <c r="D58" s="26">
        <f t="shared" si="0"/>
        <v>1.9923886277143497</v>
      </c>
      <c r="E58" s="30">
        <v>19429</v>
      </c>
      <c r="F58" s="26">
        <f t="shared" si="1"/>
        <v>4.5131791285637446</v>
      </c>
    </row>
    <row r="59" spans="1:6" x14ac:dyDescent="0.25">
      <c r="B59" s="1" t="s">
        <v>224</v>
      </c>
      <c r="C59" s="29">
        <v>5396</v>
      </c>
      <c r="D59" s="26">
        <f t="shared" si="0"/>
        <v>69.153605015673975</v>
      </c>
      <c r="E59" s="30">
        <v>18108</v>
      </c>
      <c r="F59" s="26">
        <f t="shared" si="1"/>
        <v>10.488742449203734</v>
      </c>
    </row>
    <row r="60" spans="1:6" x14ac:dyDescent="0.25">
      <c r="B60" s="1" t="s">
        <v>225</v>
      </c>
      <c r="C60" s="29">
        <v>3572</v>
      </c>
      <c r="D60" s="26">
        <f t="shared" si="0"/>
        <v>72.39382239382239</v>
      </c>
      <c r="E60" s="30">
        <v>12658</v>
      </c>
      <c r="F60" s="26">
        <f t="shared" si="1"/>
        <v>-26.449738524113886</v>
      </c>
    </row>
    <row r="61" spans="1:6" x14ac:dyDescent="0.25">
      <c r="B61" s="1" t="s">
        <v>226</v>
      </c>
      <c r="C61" s="29">
        <v>1940</v>
      </c>
      <c r="D61" s="26">
        <f t="shared" si="0"/>
        <v>-70.176787086856265</v>
      </c>
      <c r="E61" s="30">
        <v>15159</v>
      </c>
      <c r="F61" s="26">
        <f t="shared" si="1"/>
        <v>-35.306418572891772</v>
      </c>
    </row>
    <row r="62" spans="1:6" x14ac:dyDescent="0.25">
      <c r="B62" s="1" t="s">
        <v>227</v>
      </c>
      <c r="C62" s="29">
        <v>1449</v>
      </c>
      <c r="D62" s="26">
        <f t="shared" si="0"/>
        <v>-48.924920690870636</v>
      </c>
      <c r="E62" s="30">
        <v>10657</v>
      </c>
      <c r="F62" s="26">
        <f t="shared" si="1"/>
        <v>-23.807821548580822</v>
      </c>
    </row>
    <row r="63" spans="1:6" x14ac:dyDescent="0.25">
      <c r="B63" s="1" t="s">
        <v>228</v>
      </c>
      <c r="C63" s="29">
        <v>2144</v>
      </c>
      <c r="D63" s="26">
        <f t="shared" si="0"/>
        <v>-39.690576652601969</v>
      </c>
      <c r="E63" s="30">
        <v>21716</v>
      </c>
      <c r="F63" s="26">
        <f t="shared" si="1"/>
        <v>50.585951043616951</v>
      </c>
    </row>
    <row r="64" spans="1:6" x14ac:dyDescent="0.25">
      <c r="B64" s="1" t="s">
        <v>229</v>
      </c>
      <c r="C64" s="29">
        <v>3451</v>
      </c>
      <c r="D64" s="26">
        <f t="shared" si="0"/>
        <v>-31.690419635787809</v>
      </c>
      <c r="E64" s="30">
        <v>11844</v>
      </c>
      <c r="F64" s="26">
        <f t="shared" si="1"/>
        <v>-39.69143031722593</v>
      </c>
    </row>
    <row r="65" spans="1:6" x14ac:dyDescent="0.25">
      <c r="B65" s="1" t="s">
        <v>230</v>
      </c>
      <c r="C65" s="29">
        <v>2258</v>
      </c>
      <c r="D65" s="26">
        <f t="shared" si="0"/>
        <v>-36.178631995477673</v>
      </c>
      <c r="E65" s="30">
        <v>11755</v>
      </c>
      <c r="F65" s="26">
        <f t="shared" si="1"/>
        <v>-24.175965942075727</v>
      </c>
    </row>
    <row r="66" spans="1:6" x14ac:dyDescent="0.25">
      <c r="B66" s="1" t="s">
        <v>231</v>
      </c>
      <c r="C66" s="29">
        <v>3211</v>
      </c>
      <c r="D66" s="26">
        <f t="shared" si="0"/>
        <v>52.324478178368118</v>
      </c>
      <c r="E66" s="30">
        <v>17306</v>
      </c>
      <c r="F66" s="26">
        <f t="shared" si="1"/>
        <v>-5.7817944250871074</v>
      </c>
    </row>
    <row r="67" spans="1:6" x14ac:dyDescent="0.25">
      <c r="B67" s="1" t="s">
        <v>232</v>
      </c>
      <c r="C67" s="29">
        <v>3064</v>
      </c>
      <c r="D67" s="26">
        <f t="shared" si="0"/>
        <v>18.805738658394727</v>
      </c>
      <c r="E67" s="30">
        <v>14634</v>
      </c>
      <c r="F67" s="26">
        <f t="shared" si="1"/>
        <v>-11.811498131854888</v>
      </c>
    </row>
    <row r="68" spans="1:6" x14ac:dyDescent="0.25">
      <c r="B68" s="1" t="s">
        <v>233</v>
      </c>
      <c r="C68" s="29">
        <v>2697</v>
      </c>
      <c r="D68" s="26">
        <f t="shared" si="0"/>
        <v>25.675675675675674</v>
      </c>
      <c r="E68" s="30">
        <v>21323</v>
      </c>
      <c r="F68" s="26">
        <f t="shared" si="1"/>
        <v>32.51507053632465</v>
      </c>
    </row>
    <row r="69" spans="1:6" x14ac:dyDescent="0.25">
      <c r="A69" s="1">
        <v>2015</v>
      </c>
      <c r="B69" s="1" t="s">
        <v>222</v>
      </c>
      <c r="C69" s="29">
        <v>2251</v>
      </c>
      <c r="D69" s="26">
        <f>+((C69-C57)/C57)*100</f>
        <v>-35.204375359815778</v>
      </c>
      <c r="E69" s="30">
        <v>14724</v>
      </c>
      <c r="F69" s="26">
        <f>+((E69-E57)/E57)*100</f>
        <v>19.658675335229582</v>
      </c>
    </row>
    <row r="70" spans="1:6" x14ac:dyDescent="0.25">
      <c r="B70" s="1" t="s">
        <v>223</v>
      </c>
      <c r="C70" s="29">
        <v>5600</v>
      </c>
      <c r="D70" s="26">
        <f t="shared" ref="D70:D135" si="2">+((C70-C58)/C58)*100</f>
        <v>22.914837576821771</v>
      </c>
      <c r="E70" s="30">
        <v>16363</v>
      </c>
      <c r="F70" s="26">
        <f t="shared" ref="F70:F80" si="3">+((E70-E58)/E58)*100</f>
        <v>-15.780534252920891</v>
      </c>
    </row>
    <row r="71" spans="1:6" x14ac:dyDescent="0.25">
      <c r="B71" s="1" t="s">
        <v>224</v>
      </c>
      <c r="C71" s="29">
        <v>2283</v>
      </c>
      <c r="D71" s="26">
        <f t="shared" si="2"/>
        <v>-57.690882134914759</v>
      </c>
      <c r="E71" s="30">
        <v>13825</v>
      </c>
      <c r="F71" s="26">
        <f t="shared" si="3"/>
        <v>-23.652529268831458</v>
      </c>
    </row>
    <row r="72" spans="1:6" x14ac:dyDescent="0.25">
      <c r="B72" s="1" t="s">
        <v>225</v>
      </c>
      <c r="C72" s="29">
        <v>2502</v>
      </c>
      <c r="D72" s="26">
        <f t="shared" si="2"/>
        <v>-29.955207166853302</v>
      </c>
      <c r="E72" s="30">
        <v>18948</v>
      </c>
      <c r="F72" s="26">
        <f t="shared" si="3"/>
        <v>49.691894454100172</v>
      </c>
    </row>
    <row r="73" spans="1:6" x14ac:dyDescent="0.25">
      <c r="B73" s="1" t="s">
        <v>226</v>
      </c>
      <c r="C73" s="29">
        <v>1580</v>
      </c>
      <c r="D73" s="26">
        <f t="shared" si="2"/>
        <v>-18.556701030927837</v>
      </c>
      <c r="E73" s="30">
        <v>10420</v>
      </c>
      <c r="F73" s="26">
        <f t="shared" si="3"/>
        <v>-31.261956593442839</v>
      </c>
    </row>
    <row r="74" spans="1:6" x14ac:dyDescent="0.25">
      <c r="B74" s="1" t="s">
        <v>227</v>
      </c>
      <c r="C74" s="29">
        <v>1924</v>
      </c>
      <c r="D74" s="26">
        <f t="shared" si="2"/>
        <v>32.781228433402347</v>
      </c>
      <c r="E74" s="30">
        <v>18167</v>
      </c>
      <c r="F74" s="26">
        <f t="shared" si="3"/>
        <v>70.470113540395985</v>
      </c>
    </row>
    <row r="75" spans="1:6" x14ac:dyDescent="0.25">
      <c r="B75" s="1" t="s">
        <v>228</v>
      </c>
      <c r="C75" s="29">
        <v>2654</v>
      </c>
      <c r="D75" s="26">
        <f t="shared" si="2"/>
        <v>23.787313432835823</v>
      </c>
      <c r="E75" s="30">
        <v>13670</v>
      </c>
      <c r="F75" s="26">
        <f t="shared" si="3"/>
        <v>-37.051022287714133</v>
      </c>
    </row>
    <row r="76" spans="1:6" x14ac:dyDescent="0.25">
      <c r="B76" s="1" t="s">
        <v>229</v>
      </c>
      <c r="C76" s="29">
        <v>2412</v>
      </c>
      <c r="D76" s="26">
        <f t="shared" si="2"/>
        <v>-30.107215299913072</v>
      </c>
      <c r="E76" s="30">
        <v>13865</v>
      </c>
      <c r="F76" s="26">
        <f t="shared" si="3"/>
        <v>17.063492063492063</v>
      </c>
    </row>
    <row r="77" spans="1:6" x14ac:dyDescent="0.25">
      <c r="B77" s="1" t="s">
        <v>230</v>
      </c>
      <c r="C77" s="29">
        <v>3798</v>
      </c>
      <c r="D77" s="26">
        <f t="shared" si="2"/>
        <v>68.201948627103633</v>
      </c>
      <c r="E77" s="30">
        <v>19449</v>
      </c>
      <c r="F77" s="26">
        <f t="shared" si="3"/>
        <v>65.452998723947246</v>
      </c>
    </row>
    <row r="78" spans="1:6" x14ac:dyDescent="0.25">
      <c r="B78" s="1" t="s">
        <v>231</v>
      </c>
      <c r="C78" s="29">
        <v>2590</v>
      </c>
      <c r="D78" s="26">
        <f t="shared" si="2"/>
        <v>-19.339769542198692</v>
      </c>
      <c r="E78" s="30">
        <v>16595</v>
      </c>
      <c r="F78" s="26">
        <f t="shared" si="3"/>
        <v>-4.1084017103894599</v>
      </c>
    </row>
    <row r="79" spans="1:6" x14ac:dyDescent="0.25">
      <c r="B79" s="1" t="s">
        <v>232</v>
      </c>
      <c r="C79" s="29">
        <v>3038</v>
      </c>
      <c r="D79" s="26">
        <f t="shared" si="2"/>
        <v>-0.84856396866840744</v>
      </c>
      <c r="E79" s="30">
        <v>12060</v>
      </c>
      <c r="F79" s="26">
        <f t="shared" si="3"/>
        <v>-17.589175891758916</v>
      </c>
    </row>
    <row r="80" spans="1:6" x14ac:dyDescent="0.25">
      <c r="B80" s="1" t="s">
        <v>233</v>
      </c>
      <c r="C80" s="29">
        <v>4152</v>
      </c>
      <c r="D80" s="26">
        <f t="shared" si="2"/>
        <v>53.948832035595103</v>
      </c>
      <c r="E80" s="30">
        <v>29330</v>
      </c>
      <c r="F80" s="26">
        <f t="shared" si="3"/>
        <v>37.55100126623833</v>
      </c>
    </row>
    <row r="81" spans="1:6" x14ac:dyDescent="0.25">
      <c r="A81" s="1">
        <v>2016</v>
      </c>
      <c r="B81" s="1" t="s">
        <v>222</v>
      </c>
      <c r="C81" s="29">
        <v>1746</v>
      </c>
      <c r="D81" s="26">
        <f t="shared" si="2"/>
        <v>-22.434473567303421</v>
      </c>
      <c r="E81" s="30">
        <v>12285</v>
      </c>
      <c r="F81" s="26">
        <f t="shared" ref="F81:F86" si="4">+((E81-E69)/E69)*100</f>
        <v>-16.56479217603912</v>
      </c>
    </row>
    <row r="82" spans="1:6" x14ac:dyDescent="0.25">
      <c r="B82" s="1" t="s">
        <v>223</v>
      </c>
      <c r="C82" s="29">
        <v>3383</v>
      </c>
      <c r="D82" s="26">
        <f t="shared" si="2"/>
        <v>-39.589285714285715</v>
      </c>
      <c r="E82" s="30">
        <v>11779</v>
      </c>
      <c r="F82" s="26">
        <f t="shared" si="4"/>
        <v>-28.014422783108234</v>
      </c>
    </row>
    <row r="83" spans="1:6" x14ac:dyDescent="0.25">
      <c r="B83" s="1" t="s">
        <v>224</v>
      </c>
      <c r="C83" s="29">
        <v>2774</v>
      </c>
      <c r="D83" s="26">
        <f t="shared" si="2"/>
        <v>21.506789312308367</v>
      </c>
      <c r="E83" s="30">
        <v>12596</v>
      </c>
      <c r="F83" s="26">
        <f t="shared" si="4"/>
        <v>-8.8896925858951175</v>
      </c>
    </row>
    <row r="84" spans="1:6" x14ac:dyDescent="0.25">
      <c r="B84" s="1" t="s">
        <v>225</v>
      </c>
      <c r="C84" s="29">
        <v>1966</v>
      </c>
      <c r="D84" s="26">
        <f t="shared" si="2"/>
        <v>-21.422861710631494</v>
      </c>
      <c r="E84" s="30">
        <v>13525</v>
      </c>
      <c r="F84" s="26">
        <f t="shared" si="4"/>
        <v>-28.620434874393077</v>
      </c>
    </row>
    <row r="85" spans="1:6" x14ac:dyDescent="0.25">
      <c r="B85" s="1" t="s">
        <v>226</v>
      </c>
      <c r="C85" s="29">
        <v>3127</v>
      </c>
      <c r="D85" s="26">
        <f t="shared" si="2"/>
        <v>97.911392405063296</v>
      </c>
      <c r="E85" s="30">
        <v>18803</v>
      </c>
      <c r="F85" s="26">
        <f t="shared" si="4"/>
        <v>80.451055662188097</v>
      </c>
    </row>
    <row r="86" spans="1:6" x14ac:dyDescent="0.25">
      <c r="B86" s="1" t="s">
        <v>227</v>
      </c>
      <c r="C86" s="29">
        <v>1872</v>
      </c>
      <c r="D86" s="26">
        <f t="shared" si="2"/>
        <v>-2.7027027027027026</v>
      </c>
      <c r="E86" s="30">
        <v>14351</v>
      </c>
      <c r="F86" s="26">
        <f t="shared" si="4"/>
        <v>-21.005119172125283</v>
      </c>
    </row>
    <row r="87" spans="1:6" x14ac:dyDescent="0.25">
      <c r="B87" s="1" t="s">
        <v>228</v>
      </c>
      <c r="C87" s="29">
        <v>1600</v>
      </c>
      <c r="D87" s="26">
        <f t="shared" si="2"/>
        <v>-39.713639788997739</v>
      </c>
      <c r="E87" s="30">
        <v>14807</v>
      </c>
      <c r="F87" s="26">
        <f t="shared" ref="F87:F135" si="5">+((E87-E75)/E75)*100</f>
        <v>8.317483540599854</v>
      </c>
    </row>
    <row r="88" spans="1:6" x14ac:dyDescent="0.25">
      <c r="B88" s="1" t="s">
        <v>229</v>
      </c>
      <c r="C88" s="29">
        <v>3307</v>
      </c>
      <c r="D88" s="26">
        <f t="shared" si="2"/>
        <v>37.106135986733001</v>
      </c>
      <c r="E88" s="30">
        <v>18039</v>
      </c>
      <c r="F88" s="26">
        <f t="shared" si="5"/>
        <v>30.10457987738911</v>
      </c>
    </row>
    <row r="89" spans="1:6" x14ac:dyDescent="0.25">
      <c r="B89" s="1" t="s">
        <v>230</v>
      </c>
      <c r="C89" s="29">
        <v>3311</v>
      </c>
      <c r="D89" s="26">
        <f t="shared" si="2"/>
        <v>-12.822538177988415</v>
      </c>
      <c r="E89" s="30">
        <v>18579</v>
      </c>
      <c r="F89" s="26">
        <f t="shared" si="5"/>
        <v>-4.4732376985963285</v>
      </c>
    </row>
    <row r="90" spans="1:6" x14ac:dyDescent="0.25">
      <c r="B90" s="1" t="s">
        <v>231</v>
      </c>
      <c r="C90" s="29">
        <v>2096</v>
      </c>
      <c r="D90" s="26">
        <f t="shared" si="2"/>
        <v>-19.073359073359072</v>
      </c>
      <c r="E90" s="30">
        <v>14453</v>
      </c>
      <c r="F90" s="26">
        <f t="shared" si="5"/>
        <v>-12.907502259716782</v>
      </c>
    </row>
    <row r="91" spans="1:6" x14ac:dyDescent="0.25">
      <c r="B91" s="1" t="s">
        <v>232</v>
      </c>
      <c r="C91" s="29">
        <v>7562</v>
      </c>
      <c r="D91" s="26">
        <f t="shared" si="2"/>
        <v>148.91375905200789</v>
      </c>
      <c r="E91" s="30">
        <v>18844</v>
      </c>
      <c r="F91" s="26">
        <f t="shared" si="5"/>
        <v>56.252072968490872</v>
      </c>
    </row>
    <row r="92" spans="1:6" x14ac:dyDescent="0.25">
      <c r="B92" s="1" t="s">
        <v>233</v>
      </c>
      <c r="C92" s="29">
        <v>8260</v>
      </c>
      <c r="D92" s="26">
        <f t="shared" si="2"/>
        <v>98.940269749518308</v>
      </c>
      <c r="E92" s="30">
        <v>22918</v>
      </c>
      <c r="F92" s="26">
        <f t="shared" si="5"/>
        <v>-21.861575178997615</v>
      </c>
    </row>
    <row r="93" spans="1:6" x14ac:dyDescent="0.25">
      <c r="A93" s="1">
        <v>2017</v>
      </c>
      <c r="B93" s="1" t="s">
        <v>222</v>
      </c>
      <c r="C93" s="29">
        <v>2500</v>
      </c>
      <c r="D93" s="26">
        <f t="shared" si="2"/>
        <v>43.184421534937002</v>
      </c>
      <c r="E93" s="30">
        <v>11303</v>
      </c>
      <c r="F93" s="26">
        <f t="shared" si="5"/>
        <v>-7.9934879934879941</v>
      </c>
    </row>
    <row r="94" spans="1:6" x14ac:dyDescent="0.25">
      <c r="B94" s="1" t="s">
        <v>223</v>
      </c>
      <c r="C94" s="29">
        <v>3583</v>
      </c>
      <c r="D94" s="26">
        <f t="shared" si="2"/>
        <v>5.9119125036949454</v>
      </c>
      <c r="E94" s="30">
        <v>16187</v>
      </c>
      <c r="F94" s="26">
        <f t="shared" si="5"/>
        <v>37.422531624076747</v>
      </c>
    </row>
    <row r="95" spans="1:6" x14ac:dyDescent="0.25">
      <c r="B95" s="1" t="s">
        <v>224</v>
      </c>
      <c r="C95" s="29">
        <v>3090</v>
      </c>
      <c r="D95" s="26">
        <f t="shared" si="2"/>
        <v>11.391492429704398</v>
      </c>
      <c r="E95" s="30">
        <v>15231</v>
      </c>
      <c r="F95" s="26">
        <f t="shared" si="5"/>
        <v>20.919339472848524</v>
      </c>
    </row>
    <row r="96" spans="1:6" x14ac:dyDescent="0.25">
      <c r="B96" s="1" t="s">
        <v>225</v>
      </c>
      <c r="C96" s="29">
        <v>1432</v>
      </c>
      <c r="D96" s="26">
        <f t="shared" si="2"/>
        <v>-27.161749745676499</v>
      </c>
      <c r="E96" s="30">
        <v>14093</v>
      </c>
      <c r="F96" s="26">
        <f t="shared" si="5"/>
        <v>4.1996303142329019</v>
      </c>
    </row>
    <row r="97" spans="1:6" x14ac:dyDescent="0.25">
      <c r="B97" s="1" t="s">
        <v>226</v>
      </c>
      <c r="C97" s="29">
        <v>2470</v>
      </c>
      <c r="D97" s="26">
        <f t="shared" si="2"/>
        <v>-21.010553245922608</v>
      </c>
      <c r="E97" s="30">
        <v>13395</v>
      </c>
      <c r="F97" s="26">
        <f t="shared" si="5"/>
        <v>-28.761367866829762</v>
      </c>
    </row>
    <row r="98" spans="1:6" x14ac:dyDescent="0.25">
      <c r="B98" s="1" t="s">
        <v>227</v>
      </c>
      <c r="C98" s="29">
        <v>1666</v>
      </c>
      <c r="D98" s="26">
        <f t="shared" si="2"/>
        <v>-11.004273504273504</v>
      </c>
      <c r="E98" s="30">
        <v>14664</v>
      </c>
      <c r="F98" s="26">
        <f t="shared" si="5"/>
        <v>2.181032680649432</v>
      </c>
    </row>
    <row r="99" spans="1:6" x14ac:dyDescent="0.25">
      <c r="B99" s="1" t="s">
        <v>228</v>
      </c>
      <c r="C99" s="29">
        <v>1767</v>
      </c>
      <c r="D99" s="26">
        <f t="shared" si="2"/>
        <v>10.4375</v>
      </c>
      <c r="E99" s="30">
        <v>16087</v>
      </c>
      <c r="F99" s="26">
        <f t="shared" si="5"/>
        <v>8.64456000540285</v>
      </c>
    </row>
    <row r="100" spans="1:6" x14ac:dyDescent="0.25">
      <c r="B100" s="1" t="s">
        <v>229</v>
      </c>
      <c r="C100" s="29">
        <v>3329</v>
      </c>
      <c r="D100" s="26">
        <f t="shared" si="2"/>
        <v>0.66525551859691556</v>
      </c>
      <c r="E100" s="30">
        <v>18444</v>
      </c>
      <c r="F100" s="26">
        <f t="shared" si="5"/>
        <v>2.2451355396640613</v>
      </c>
    </row>
    <row r="101" spans="1:6" x14ac:dyDescent="0.25">
      <c r="B101" s="1" t="s">
        <v>230</v>
      </c>
      <c r="C101" s="29">
        <v>1614</v>
      </c>
      <c r="D101" s="26">
        <f t="shared" si="2"/>
        <v>-51.253397765025674</v>
      </c>
      <c r="E101" s="30">
        <v>16604</v>
      </c>
      <c r="F101" s="26">
        <f t="shared" si="5"/>
        <v>-10.630281500618977</v>
      </c>
    </row>
    <row r="102" spans="1:6" x14ac:dyDescent="0.25">
      <c r="B102" s="1" t="s">
        <v>231</v>
      </c>
      <c r="C102" s="29">
        <v>1607</v>
      </c>
      <c r="D102" s="26">
        <f t="shared" si="2"/>
        <v>-23.330152671755723</v>
      </c>
      <c r="E102" s="30">
        <v>14695</v>
      </c>
      <c r="F102" s="26">
        <f t="shared" si="5"/>
        <v>1.6743928596139208</v>
      </c>
    </row>
    <row r="103" spans="1:6" x14ac:dyDescent="0.25">
      <c r="B103" s="1" t="s">
        <v>232</v>
      </c>
      <c r="C103" s="29">
        <v>2221</v>
      </c>
      <c r="D103" s="26">
        <f t="shared" si="2"/>
        <v>-70.629463104998678</v>
      </c>
      <c r="E103" s="30">
        <v>12888</v>
      </c>
      <c r="F103" s="26">
        <f t="shared" si="5"/>
        <v>-31.606877520696241</v>
      </c>
    </row>
    <row r="104" spans="1:6" x14ac:dyDescent="0.25">
      <c r="B104" s="1" t="s">
        <v>233</v>
      </c>
      <c r="C104" s="29">
        <v>3123</v>
      </c>
      <c r="D104" s="26">
        <f t="shared" si="2"/>
        <v>-62.191283292978206</v>
      </c>
      <c r="E104" s="30">
        <v>16410</v>
      </c>
      <c r="F104" s="26">
        <f t="shared" si="5"/>
        <v>-28.39689327166419</v>
      </c>
    </row>
    <row r="105" spans="1:6" x14ac:dyDescent="0.25">
      <c r="A105" s="1">
        <v>2018</v>
      </c>
      <c r="B105" s="1" t="s">
        <v>222</v>
      </c>
      <c r="C105" s="29">
        <v>3130</v>
      </c>
      <c r="D105" s="26">
        <f t="shared" si="2"/>
        <v>25.2</v>
      </c>
      <c r="E105" s="30">
        <v>14436</v>
      </c>
      <c r="F105" s="26">
        <f t="shared" si="5"/>
        <v>27.718304874811995</v>
      </c>
    </row>
    <row r="106" spans="1:6" x14ac:dyDescent="0.25">
      <c r="B106" s="1" t="s">
        <v>223</v>
      </c>
      <c r="C106" s="29">
        <v>3151</v>
      </c>
      <c r="D106" s="26">
        <f t="shared" si="2"/>
        <v>-12.056935528886408</v>
      </c>
      <c r="E106" s="30">
        <v>15809</v>
      </c>
      <c r="F106" s="26">
        <f t="shared" si="5"/>
        <v>-2.3352072650892692</v>
      </c>
    </row>
    <row r="107" spans="1:6" x14ac:dyDescent="0.25">
      <c r="B107" s="1" t="s">
        <v>224</v>
      </c>
      <c r="C107" s="29">
        <v>1097</v>
      </c>
      <c r="D107" s="26">
        <f t="shared" si="2"/>
        <v>-64.498381877022666</v>
      </c>
      <c r="E107" s="30">
        <v>13148</v>
      </c>
      <c r="F107" s="26">
        <f t="shared" si="5"/>
        <v>-13.676055413301819</v>
      </c>
    </row>
    <row r="108" spans="1:6" x14ac:dyDescent="0.25">
      <c r="B108" s="1" t="s">
        <v>225</v>
      </c>
      <c r="C108" s="29">
        <v>2525</v>
      </c>
      <c r="D108" s="26">
        <f t="shared" si="2"/>
        <v>76.326815642458101</v>
      </c>
      <c r="E108" s="30">
        <v>18078</v>
      </c>
      <c r="F108" s="26">
        <f t="shared" si="5"/>
        <v>28.276449301071455</v>
      </c>
    </row>
    <row r="109" spans="1:6" x14ac:dyDescent="0.25">
      <c r="B109" s="1" t="s">
        <v>226</v>
      </c>
      <c r="C109" s="29">
        <v>2037</v>
      </c>
      <c r="D109" s="26">
        <f t="shared" si="2"/>
        <v>-17.530364372469638</v>
      </c>
      <c r="E109" s="30">
        <v>14812</v>
      </c>
      <c r="F109" s="26">
        <f t="shared" si="5"/>
        <v>10.578574094811497</v>
      </c>
    </row>
    <row r="110" spans="1:6" x14ac:dyDescent="0.25">
      <c r="B110" s="1" t="s">
        <v>227</v>
      </c>
      <c r="C110" s="29">
        <v>885</v>
      </c>
      <c r="D110" s="26">
        <f t="shared" si="2"/>
        <v>-46.878751500600238</v>
      </c>
      <c r="E110" s="30">
        <v>12292</v>
      </c>
      <c r="F110" s="26">
        <f t="shared" si="5"/>
        <v>-16.175668303327878</v>
      </c>
    </row>
    <row r="111" spans="1:6" x14ac:dyDescent="0.25">
      <c r="B111" s="1" t="s">
        <v>228</v>
      </c>
      <c r="C111" s="29">
        <v>1130</v>
      </c>
      <c r="D111" s="26">
        <f t="shared" si="2"/>
        <v>-36.049801924165251</v>
      </c>
      <c r="E111" s="30">
        <v>14612</v>
      </c>
      <c r="F111" s="26">
        <f t="shared" si="5"/>
        <v>-9.1688941381239513</v>
      </c>
    </row>
    <row r="112" spans="1:6" x14ac:dyDescent="0.25">
      <c r="B112" s="1" t="s">
        <v>229</v>
      </c>
      <c r="C112" s="29">
        <v>3113</v>
      </c>
      <c r="D112" s="26">
        <f t="shared" si="2"/>
        <v>-6.4884349654550917</v>
      </c>
      <c r="E112" s="30">
        <v>16384</v>
      </c>
      <c r="F112" s="26">
        <f t="shared" si="5"/>
        <v>-11.168943829971807</v>
      </c>
    </row>
    <row r="113" spans="1:6" x14ac:dyDescent="0.25">
      <c r="B113" s="1" t="s">
        <v>230</v>
      </c>
      <c r="C113" s="29">
        <v>1239</v>
      </c>
      <c r="D113" s="26">
        <f t="shared" si="2"/>
        <v>-23.234200743494423</v>
      </c>
      <c r="E113" s="30">
        <v>16352</v>
      </c>
      <c r="F113" s="26">
        <f t="shared" si="5"/>
        <v>-1.5177065767284992</v>
      </c>
    </row>
    <row r="114" spans="1:6" x14ac:dyDescent="0.25">
      <c r="B114" s="1" t="s">
        <v>231</v>
      </c>
      <c r="C114" s="29">
        <v>1094</v>
      </c>
      <c r="D114" s="26">
        <f t="shared" si="2"/>
        <v>-31.922837585563162</v>
      </c>
      <c r="E114" s="30">
        <v>12799</v>
      </c>
      <c r="F114" s="26">
        <f t="shared" si="5"/>
        <v>-12.90234773732562</v>
      </c>
    </row>
    <row r="115" spans="1:6" x14ac:dyDescent="0.25">
      <c r="B115" s="1" t="s">
        <v>232</v>
      </c>
      <c r="C115" s="29">
        <v>2007</v>
      </c>
      <c r="D115" s="26">
        <f t="shared" si="2"/>
        <v>-9.635299414678073</v>
      </c>
      <c r="E115" s="30">
        <v>16572</v>
      </c>
      <c r="F115" s="26">
        <f t="shared" si="5"/>
        <v>28.584729981378025</v>
      </c>
    </row>
    <row r="116" spans="1:6" x14ac:dyDescent="0.25">
      <c r="B116" s="1" t="s">
        <v>233</v>
      </c>
      <c r="C116" s="29">
        <v>4426</v>
      </c>
      <c r="D116" s="26">
        <f t="shared" si="2"/>
        <v>41.722702529618957</v>
      </c>
      <c r="E116" s="30">
        <v>15189</v>
      </c>
      <c r="F116" s="26">
        <f t="shared" si="5"/>
        <v>-7.4405850091407686</v>
      </c>
    </row>
    <row r="117" spans="1:6" x14ac:dyDescent="0.25">
      <c r="A117" s="1">
        <v>2019</v>
      </c>
      <c r="B117" s="1" t="s">
        <v>222</v>
      </c>
      <c r="C117" s="29">
        <v>1900</v>
      </c>
      <c r="D117" s="26">
        <f t="shared" si="2"/>
        <v>-39.29712460063898</v>
      </c>
      <c r="E117" s="30">
        <v>13653</v>
      </c>
      <c r="F117" s="26">
        <f t="shared" si="5"/>
        <v>-5.4239401496259356</v>
      </c>
    </row>
    <row r="118" spans="1:6" x14ac:dyDescent="0.25">
      <c r="B118" s="1" t="s">
        <v>223</v>
      </c>
      <c r="C118" s="29">
        <v>3172</v>
      </c>
      <c r="D118" s="26">
        <f t="shared" si="2"/>
        <v>0.66645509362107269</v>
      </c>
      <c r="E118" s="30">
        <v>14501</v>
      </c>
      <c r="F118" s="26">
        <f t="shared" si="5"/>
        <v>-8.2737681067746216</v>
      </c>
    </row>
    <row r="119" spans="1:6" x14ac:dyDescent="0.25">
      <c r="B119" s="1" t="s">
        <v>224</v>
      </c>
      <c r="C119" s="29">
        <v>4161</v>
      </c>
      <c r="D119" s="26">
        <f t="shared" si="2"/>
        <v>279.30720145852325</v>
      </c>
      <c r="E119" s="30">
        <v>16039</v>
      </c>
      <c r="F119" s="26">
        <f t="shared" si="5"/>
        <v>21.988135077578338</v>
      </c>
    </row>
    <row r="120" spans="1:6" x14ac:dyDescent="0.25">
      <c r="B120" s="1" t="s">
        <v>225</v>
      </c>
      <c r="C120" s="29">
        <v>2366</v>
      </c>
      <c r="D120" s="26">
        <f t="shared" si="2"/>
        <v>-6.2970297029702973</v>
      </c>
      <c r="E120" s="30">
        <v>14189</v>
      </c>
      <c r="F120" s="26">
        <f t="shared" si="5"/>
        <v>-21.512335435335768</v>
      </c>
    </row>
    <row r="121" spans="1:6" x14ac:dyDescent="0.25">
      <c r="B121" s="1" t="s">
        <v>226</v>
      </c>
      <c r="C121" s="29">
        <v>3855</v>
      </c>
      <c r="D121" s="26">
        <f t="shared" si="2"/>
        <v>89.248895434462455</v>
      </c>
      <c r="E121" s="30">
        <v>15990</v>
      </c>
      <c r="F121" s="26">
        <f t="shared" si="5"/>
        <v>7.9530110721036991</v>
      </c>
    </row>
    <row r="122" spans="1:6" x14ac:dyDescent="0.25">
      <c r="B122" s="1" t="s">
        <v>227</v>
      </c>
      <c r="C122" s="29">
        <v>3574</v>
      </c>
      <c r="D122" s="26">
        <f t="shared" si="2"/>
        <v>303.84180790960454</v>
      </c>
      <c r="E122" s="30">
        <v>14549</v>
      </c>
      <c r="F122" s="26">
        <f t="shared" si="5"/>
        <v>18.361535958346892</v>
      </c>
    </row>
    <row r="123" spans="1:6" x14ac:dyDescent="0.25">
      <c r="B123" s="1" t="s">
        <v>228</v>
      </c>
      <c r="C123" s="29">
        <v>3966</v>
      </c>
      <c r="D123" s="26">
        <f t="shared" si="2"/>
        <v>250.97345132743362</v>
      </c>
      <c r="E123" s="30">
        <v>18588</v>
      </c>
      <c r="F123" s="26">
        <f t="shared" si="5"/>
        <v>27.210511908020806</v>
      </c>
    </row>
    <row r="124" spans="1:6" x14ac:dyDescent="0.25">
      <c r="B124" s="1" t="s">
        <v>229</v>
      </c>
      <c r="C124" s="29">
        <v>3910</v>
      </c>
      <c r="D124" s="26">
        <f t="shared" si="2"/>
        <v>25.602312881464822</v>
      </c>
      <c r="E124" s="30">
        <v>13608</v>
      </c>
      <c r="F124" s="26">
        <f t="shared" si="5"/>
        <v>-16.943359375</v>
      </c>
    </row>
    <row r="125" spans="1:6" x14ac:dyDescent="0.25">
      <c r="B125" s="1" t="s">
        <v>230</v>
      </c>
      <c r="C125" s="29">
        <v>1945</v>
      </c>
      <c r="D125" s="26">
        <f t="shared" si="2"/>
        <v>56.981436642453588</v>
      </c>
      <c r="E125" s="30">
        <v>14403</v>
      </c>
      <c r="F125" s="26">
        <f t="shared" si="5"/>
        <v>-11.919031311154599</v>
      </c>
    </row>
    <row r="126" spans="1:6" x14ac:dyDescent="0.25">
      <c r="B126" s="1" t="s">
        <v>231</v>
      </c>
      <c r="C126" s="29">
        <v>2709</v>
      </c>
      <c r="D126" s="26">
        <f t="shared" si="2"/>
        <v>147.62340036563072</v>
      </c>
      <c r="E126" s="30">
        <v>15379</v>
      </c>
      <c r="F126" s="26">
        <f t="shared" si="5"/>
        <v>20.15782483006485</v>
      </c>
    </row>
    <row r="127" spans="1:6" x14ac:dyDescent="0.25">
      <c r="B127" s="1" t="s">
        <v>232</v>
      </c>
      <c r="C127" s="29">
        <v>1991</v>
      </c>
      <c r="D127" s="26">
        <f t="shared" si="2"/>
        <v>-0.79720976581963121</v>
      </c>
      <c r="E127" s="30">
        <v>16155</v>
      </c>
      <c r="F127" s="26">
        <f t="shared" si="5"/>
        <v>-2.5162925416364952</v>
      </c>
    </row>
    <row r="128" spans="1:6" x14ac:dyDescent="0.25">
      <c r="B128" s="1" t="s">
        <v>233</v>
      </c>
      <c r="C128" s="29">
        <v>8426</v>
      </c>
      <c r="D128" s="26">
        <f t="shared" si="2"/>
        <v>90.375056484410294</v>
      </c>
      <c r="E128" s="30">
        <v>39242</v>
      </c>
      <c r="F128" s="26">
        <f t="shared" si="5"/>
        <v>158.35802225294623</v>
      </c>
    </row>
    <row r="129" spans="1:6" x14ac:dyDescent="0.25">
      <c r="A129" s="1">
        <v>2020</v>
      </c>
      <c r="B129" s="1" t="s">
        <v>222</v>
      </c>
      <c r="C129" s="29">
        <v>4343</v>
      </c>
      <c r="D129" s="26">
        <f t="shared" si="2"/>
        <v>128.57894736842107</v>
      </c>
      <c r="E129" s="30">
        <v>16657</v>
      </c>
      <c r="F129" s="26">
        <f t="shared" si="5"/>
        <v>22.002490295173221</v>
      </c>
    </row>
    <row r="130" spans="1:6" x14ac:dyDescent="0.25">
      <c r="B130" s="1" t="s">
        <v>223</v>
      </c>
      <c r="C130" s="29">
        <v>3111</v>
      </c>
      <c r="D130" s="26">
        <f t="shared" si="2"/>
        <v>-1.9230769230769231</v>
      </c>
      <c r="E130" s="30">
        <v>15402</v>
      </c>
      <c r="F130" s="26">
        <f t="shared" si="5"/>
        <v>6.2133645955451353</v>
      </c>
    </row>
    <row r="131" spans="1:6" x14ac:dyDescent="0.25">
      <c r="B131" s="1" t="s">
        <v>224</v>
      </c>
      <c r="C131" s="29">
        <v>1582</v>
      </c>
      <c r="D131" s="26">
        <f t="shared" si="2"/>
        <v>-61.980293198750303</v>
      </c>
      <c r="E131" s="30">
        <v>9858</v>
      </c>
      <c r="F131" s="26">
        <f t="shared" si="5"/>
        <v>-38.537315293970948</v>
      </c>
    </row>
    <row r="132" spans="1:6" x14ac:dyDescent="0.25">
      <c r="B132" s="1" t="s">
        <v>225</v>
      </c>
      <c r="C132" s="29">
        <v>758</v>
      </c>
      <c r="D132" s="26">
        <f t="shared" si="2"/>
        <v>-67.96280642434489</v>
      </c>
      <c r="E132" s="30">
        <v>3169</v>
      </c>
      <c r="F132" s="26">
        <f t="shared" si="5"/>
        <v>-77.665797448727886</v>
      </c>
    </row>
    <row r="133" spans="1:6" x14ac:dyDescent="0.25">
      <c r="B133" s="1" t="s">
        <v>226</v>
      </c>
      <c r="C133" s="29">
        <v>1735</v>
      </c>
      <c r="D133" s="26">
        <f t="shared" si="2"/>
        <v>-54.993514915693908</v>
      </c>
      <c r="E133" s="30">
        <v>8381</v>
      </c>
      <c r="F133" s="26">
        <f t="shared" si="5"/>
        <v>-47.585991244527833</v>
      </c>
    </row>
    <row r="134" spans="1:6" x14ac:dyDescent="0.25">
      <c r="B134" s="1" t="s">
        <v>227</v>
      </c>
      <c r="C134" s="29">
        <v>2902</v>
      </c>
      <c r="D134" s="26">
        <f t="shared" si="2"/>
        <v>-18.802462227196418</v>
      </c>
      <c r="E134" s="30">
        <v>10886</v>
      </c>
      <c r="F134" s="26">
        <f t="shared" si="5"/>
        <v>-25.176988109148397</v>
      </c>
    </row>
    <row r="135" spans="1:6" x14ac:dyDescent="0.25">
      <c r="B135" s="1" t="s">
        <v>228</v>
      </c>
      <c r="C135" s="29">
        <v>3695</v>
      </c>
      <c r="D135" s="26">
        <f t="shared" si="2"/>
        <v>-6.833081190115986</v>
      </c>
      <c r="E135" s="30">
        <v>12099</v>
      </c>
      <c r="F135" s="26">
        <f t="shared" si="5"/>
        <v>-34.90961910910265</v>
      </c>
    </row>
  </sheetData>
  <mergeCells count="9">
    <mergeCell ref="A17:F17"/>
    <mergeCell ref="A10:F11"/>
    <mergeCell ref="N9:O9"/>
    <mergeCell ref="N10:O10"/>
    <mergeCell ref="A16:F16"/>
    <mergeCell ref="A15:F15"/>
    <mergeCell ref="A14:F14"/>
    <mergeCell ref="A13:F13"/>
    <mergeCell ref="A12:F12"/>
  </mergeCells>
  <pageMargins left="0.7" right="0.7" top="0.75" bottom="0.75" header="0.3" footer="0.3"/>
  <pageSetup paperSize="9" scale="35"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zoomScale="90" zoomScaleNormal="90" workbookViewId="0">
      <selection activeCell="A9" sqref="A9"/>
    </sheetView>
  </sheetViews>
  <sheetFormatPr baseColWidth="10" defaultColWidth="11.5703125" defaultRowHeight="15" x14ac:dyDescent="0.25"/>
  <cols>
    <col min="1" max="1" width="9.5703125" style="1" customWidth="1"/>
    <col min="2" max="2" width="9.85546875" style="1" customWidth="1"/>
    <col min="3" max="3" width="15.5703125" style="1" customWidth="1"/>
    <col min="4" max="5" width="11.5703125" style="1"/>
    <col min="6" max="6" width="11.5703125" style="1" customWidth="1"/>
    <col min="7" max="7" width="11.5703125" style="1"/>
    <col min="8" max="8" width="15.5703125" style="1" customWidth="1"/>
    <col min="9" max="12" width="11.5703125" style="1"/>
    <col min="13" max="13" width="11.5703125" style="1" customWidth="1"/>
    <col min="14"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16</v>
      </c>
      <c r="N9" s="90" t="s">
        <v>93</v>
      </c>
      <c r="O9" s="90"/>
    </row>
    <row r="10" spans="1:15" ht="21" x14ac:dyDescent="0.35">
      <c r="A10" s="95" t="s">
        <v>275</v>
      </c>
      <c r="B10" s="95"/>
      <c r="C10" s="95"/>
      <c r="D10" s="95"/>
      <c r="E10" s="95"/>
      <c r="F10" s="95"/>
      <c r="N10" s="91">
        <v>44110</v>
      </c>
      <c r="O10" s="91"/>
    </row>
    <row r="11" spans="1:15" x14ac:dyDescent="0.25">
      <c r="A11" s="95"/>
      <c r="B11" s="95"/>
      <c r="C11" s="95"/>
      <c r="D11" s="95"/>
      <c r="E11" s="95"/>
      <c r="F11" s="95"/>
    </row>
    <row r="12" spans="1:15" ht="15" customHeight="1" x14ac:dyDescent="0.25">
      <c r="A12" s="62" t="s">
        <v>273</v>
      </c>
      <c r="B12" s="63"/>
      <c r="C12" s="63"/>
      <c r="D12" s="63"/>
      <c r="E12" s="63"/>
      <c r="F12" s="64"/>
    </row>
    <row r="13" spans="1:15" ht="15" customHeight="1" x14ac:dyDescent="0.25">
      <c r="A13" s="62" t="s">
        <v>274</v>
      </c>
      <c r="B13" s="63"/>
      <c r="C13" s="63"/>
      <c r="D13" s="63"/>
      <c r="E13" s="63"/>
      <c r="F13" s="64"/>
    </row>
    <row r="14" spans="1:15" x14ac:dyDescent="0.25">
      <c r="A14" s="62" t="s">
        <v>30</v>
      </c>
      <c r="B14" s="63"/>
      <c r="C14" s="63"/>
      <c r="D14" s="63"/>
      <c r="E14" s="63"/>
      <c r="F14" s="64"/>
    </row>
    <row r="15" spans="1:15" ht="14.45" customHeight="1" x14ac:dyDescent="0.25">
      <c r="A15" s="62" t="s">
        <v>31</v>
      </c>
      <c r="B15" s="63"/>
      <c r="C15" s="63"/>
      <c r="D15" s="63"/>
      <c r="E15" s="63"/>
      <c r="F15" s="64"/>
    </row>
    <row r="16" spans="1:15" ht="14.45" customHeight="1" x14ac:dyDescent="0.25">
      <c r="A16" s="62" t="s">
        <v>32</v>
      </c>
      <c r="B16" s="63"/>
      <c r="C16" s="63"/>
      <c r="D16" s="63"/>
      <c r="E16" s="63"/>
      <c r="F16" s="64"/>
    </row>
    <row r="17" spans="1:10" ht="84" customHeight="1" x14ac:dyDescent="0.25">
      <c r="A17" s="92" t="s">
        <v>277</v>
      </c>
      <c r="B17" s="93"/>
      <c r="C17" s="93"/>
      <c r="D17" s="93"/>
      <c r="E17" s="93"/>
      <c r="F17" s="94"/>
    </row>
    <row r="19" spans="1:10" ht="15" customHeight="1" x14ac:dyDescent="0.25"/>
    <row r="20" spans="1:10" ht="42" customHeight="1" x14ac:dyDescent="0.25">
      <c r="A20" s="23" t="s">
        <v>17</v>
      </c>
      <c r="B20" s="23" t="s">
        <v>18</v>
      </c>
      <c r="C20" s="23" t="s">
        <v>276</v>
      </c>
      <c r="D20" s="23" t="s">
        <v>15</v>
      </c>
      <c r="E20" s="23" t="s">
        <v>14</v>
      </c>
      <c r="F20" s="23" t="s">
        <v>17</v>
      </c>
      <c r="G20" s="23" t="s">
        <v>18</v>
      </c>
      <c r="H20" s="23" t="s">
        <v>278</v>
      </c>
      <c r="I20" s="23" t="s">
        <v>15</v>
      </c>
      <c r="J20" s="23" t="s">
        <v>14</v>
      </c>
    </row>
    <row r="21" spans="1:10" ht="18.75" customHeight="1" x14ac:dyDescent="0.25">
      <c r="A21" s="71">
        <v>2014</v>
      </c>
      <c r="B21" s="72" t="s">
        <v>222</v>
      </c>
      <c r="C21" s="69">
        <v>203.20706999241483</v>
      </c>
      <c r="D21" s="61"/>
      <c r="E21" s="61"/>
      <c r="F21" s="1">
        <v>2012</v>
      </c>
      <c r="G21" s="1" t="s">
        <v>279</v>
      </c>
      <c r="H21" s="69">
        <v>122.83144079644309</v>
      </c>
    </row>
    <row r="22" spans="1:10" x14ac:dyDescent="0.25">
      <c r="A22" s="71"/>
      <c r="B22" s="72" t="s">
        <v>223</v>
      </c>
      <c r="C22" s="69">
        <v>208.6047748859753</v>
      </c>
      <c r="D22" s="61">
        <f t="shared" ref="D22:D53" si="0">+C22/C21*100-100</f>
        <v>2.656258413529585</v>
      </c>
      <c r="E22" s="61"/>
      <c r="F22" s="1">
        <v>2013</v>
      </c>
      <c r="G22" s="1" t="s">
        <v>279</v>
      </c>
      <c r="H22" s="69">
        <v>120.11685142193876</v>
      </c>
    </row>
    <row r="23" spans="1:10" x14ac:dyDescent="0.25">
      <c r="A23" s="71"/>
      <c r="B23" s="72" t="s">
        <v>224</v>
      </c>
      <c r="C23" s="69">
        <v>213.78748687887818</v>
      </c>
      <c r="D23" s="61">
        <f t="shared" si="0"/>
        <v>2.4844646992072938</v>
      </c>
      <c r="E23" s="61"/>
      <c r="F23" s="1">
        <v>2014</v>
      </c>
      <c r="G23" s="1" t="s">
        <v>279</v>
      </c>
      <c r="H23" s="69">
        <v>115.02454263926701</v>
      </c>
    </row>
    <row r="24" spans="1:10" ht="15" customHeight="1" x14ac:dyDescent="0.25">
      <c r="A24" s="71"/>
      <c r="B24" s="72" t="s">
        <v>225</v>
      </c>
      <c r="C24" s="69">
        <v>211.5119183464804</v>
      </c>
      <c r="D24" s="61">
        <f t="shared" si="0"/>
        <v>-1.0644067927544398</v>
      </c>
      <c r="E24" s="61"/>
      <c r="F24" s="1">
        <v>2015</v>
      </c>
      <c r="G24" s="1" t="s">
        <v>279</v>
      </c>
      <c r="H24" s="69">
        <v>93.050726777348288</v>
      </c>
    </row>
    <row r="25" spans="1:10" x14ac:dyDescent="0.25">
      <c r="A25" s="71"/>
      <c r="B25" s="72" t="s">
        <v>226</v>
      </c>
      <c r="C25" s="69">
        <v>210.40150620716332</v>
      </c>
      <c r="D25" s="61">
        <f t="shared" si="0"/>
        <v>-0.52498797609035819</v>
      </c>
      <c r="E25" s="61"/>
      <c r="F25" s="1">
        <v>2016</v>
      </c>
      <c r="G25" s="1" t="s">
        <v>279</v>
      </c>
      <c r="H25" s="69">
        <v>91.924730583384758</v>
      </c>
    </row>
    <row r="26" spans="1:10" x14ac:dyDescent="0.25">
      <c r="A26" s="71"/>
      <c r="B26" s="72" t="s">
        <v>227</v>
      </c>
      <c r="C26" s="69">
        <v>208.90641770817152</v>
      </c>
      <c r="D26" s="61">
        <f t="shared" si="0"/>
        <v>-0.71058830611208634</v>
      </c>
      <c r="E26" s="61"/>
      <c r="F26" s="1">
        <v>2017</v>
      </c>
      <c r="G26" s="1" t="s">
        <v>279</v>
      </c>
      <c r="H26" s="69">
        <v>98.022135550414689</v>
      </c>
    </row>
    <row r="27" spans="1:10" x14ac:dyDescent="0.25">
      <c r="A27" s="71"/>
      <c r="B27" s="72" t="s">
        <v>228</v>
      </c>
      <c r="C27" s="69">
        <v>204.27676048571527</v>
      </c>
      <c r="D27" s="61">
        <f t="shared" si="0"/>
        <v>-2.2161392997143707</v>
      </c>
      <c r="E27" s="61"/>
      <c r="F27" s="1">
        <v>2018</v>
      </c>
      <c r="G27" s="1" t="s">
        <v>279</v>
      </c>
      <c r="H27" s="69">
        <v>95.852113130707536</v>
      </c>
    </row>
    <row r="28" spans="1:10" x14ac:dyDescent="0.25">
      <c r="A28" s="71"/>
      <c r="B28" s="72" t="s">
        <v>229</v>
      </c>
      <c r="C28" s="69">
        <v>198.26173644977288</v>
      </c>
      <c r="D28" s="61">
        <f t="shared" si="0"/>
        <v>-2.9445464191033182</v>
      </c>
      <c r="E28" s="61"/>
      <c r="F28" s="1">
        <v>2019</v>
      </c>
      <c r="G28" s="1" t="s">
        <v>279</v>
      </c>
      <c r="H28" s="69">
        <v>95.038400379536554</v>
      </c>
    </row>
    <row r="29" spans="1:10" x14ac:dyDescent="0.25">
      <c r="A29" s="71"/>
      <c r="B29" s="72" t="s">
        <v>230</v>
      </c>
      <c r="C29" s="44">
        <v>192.67049902167247</v>
      </c>
      <c r="D29" s="61">
        <f t="shared" si="0"/>
        <v>-2.8201293543683335</v>
      </c>
      <c r="E29" s="61"/>
      <c r="F29" s="1">
        <v>2019</v>
      </c>
      <c r="G29" s="1" t="s">
        <v>227</v>
      </c>
      <c r="H29" s="69">
        <v>95.3</v>
      </c>
    </row>
    <row r="30" spans="1:10" x14ac:dyDescent="0.25">
      <c r="A30" s="71"/>
      <c r="B30" s="72" t="s">
        <v>231</v>
      </c>
      <c r="C30" s="44">
        <v>192.74343264636724</v>
      </c>
      <c r="D30" s="61">
        <f t="shared" si="0"/>
        <v>3.7854069546241931E-2</v>
      </c>
      <c r="E30" s="61"/>
      <c r="F30" s="1">
        <v>2019</v>
      </c>
      <c r="G30" s="1" t="s">
        <v>228</v>
      </c>
      <c r="H30" s="1">
        <v>95.1</v>
      </c>
      <c r="I30" s="61">
        <f>+H30/H29*100-100</f>
        <v>-0.20986358866737476</v>
      </c>
    </row>
    <row r="31" spans="1:10" x14ac:dyDescent="0.25">
      <c r="A31" s="71"/>
      <c r="B31" s="72" t="s">
        <v>232</v>
      </c>
      <c r="C31" s="44">
        <v>191.26613736268911</v>
      </c>
      <c r="D31" s="61">
        <f t="shared" si="0"/>
        <v>-0.7664568713936859</v>
      </c>
      <c r="E31" s="61"/>
      <c r="G31" s="1" t="s">
        <v>229</v>
      </c>
      <c r="H31" s="39">
        <v>94</v>
      </c>
      <c r="I31" s="61">
        <f t="shared" ref="I31:I42" si="1">+H31/H30*100-100</f>
        <v>-1.1566771819137642</v>
      </c>
    </row>
    <row r="32" spans="1:10" x14ac:dyDescent="0.25">
      <c r="A32" s="71"/>
      <c r="B32" s="72" t="s">
        <v>233</v>
      </c>
      <c r="C32" s="44">
        <v>185.82443308489511</v>
      </c>
      <c r="D32" s="61">
        <f t="shared" si="0"/>
        <v>-2.8450955055756424</v>
      </c>
      <c r="E32" s="61"/>
      <c r="G32" s="1" t="s">
        <v>230</v>
      </c>
      <c r="H32" s="1">
        <v>93.3</v>
      </c>
      <c r="I32" s="61">
        <f t="shared" si="1"/>
        <v>-0.74468085106383342</v>
      </c>
    </row>
    <row r="33" spans="1:10" x14ac:dyDescent="0.25">
      <c r="A33" s="71">
        <v>2015</v>
      </c>
      <c r="B33" s="72" t="s">
        <v>222</v>
      </c>
      <c r="C33" s="44">
        <v>178.90822481159472</v>
      </c>
      <c r="D33" s="61">
        <f t="shared" si="0"/>
        <v>-3.7219046809311038</v>
      </c>
      <c r="E33" s="61">
        <f t="shared" ref="E33:E64" si="2">+C33/C21*100-100</f>
        <v>-11.957677054113873</v>
      </c>
      <c r="G33" s="1" t="s">
        <v>231</v>
      </c>
      <c r="H33" s="1">
        <v>95.2</v>
      </c>
      <c r="I33" s="61">
        <f t="shared" si="1"/>
        <v>2.0364415862808301</v>
      </c>
    </row>
    <row r="34" spans="1:10" x14ac:dyDescent="0.25">
      <c r="A34" s="72"/>
      <c r="B34" s="72" t="s">
        <v>223</v>
      </c>
      <c r="C34" s="44">
        <v>175.77596161847981</v>
      </c>
      <c r="D34" s="61">
        <f t="shared" si="0"/>
        <v>-1.7507653415115243</v>
      </c>
      <c r="E34" s="61">
        <f t="shared" si="2"/>
        <v>-15.737325900349092</v>
      </c>
      <c r="G34" s="1" t="s">
        <v>232</v>
      </c>
      <c r="H34" s="1">
        <v>98.6</v>
      </c>
      <c r="I34" s="61">
        <f t="shared" si="1"/>
        <v>3.5714285714285552</v>
      </c>
    </row>
    <row r="35" spans="1:10" x14ac:dyDescent="0.25">
      <c r="A35" s="71"/>
      <c r="B35" s="72" t="s">
        <v>224</v>
      </c>
      <c r="C35" s="44">
        <v>171.49404035113014</v>
      </c>
      <c r="D35" s="61">
        <f t="shared" si="0"/>
        <v>-2.436010719510989</v>
      </c>
      <c r="E35" s="61">
        <f t="shared" si="2"/>
        <v>-19.782938255740618</v>
      </c>
      <c r="G35" s="1" t="s">
        <v>233</v>
      </c>
      <c r="H35" s="39">
        <v>101</v>
      </c>
      <c r="I35" s="61">
        <f t="shared" si="1"/>
        <v>2.4340770791075244</v>
      </c>
    </row>
    <row r="36" spans="1:10" x14ac:dyDescent="0.25">
      <c r="A36" s="72"/>
      <c r="B36" s="72" t="s">
        <v>225</v>
      </c>
      <c r="C36" s="44">
        <v>168.37541353570373</v>
      </c>
      <c r="D36" s="61">
        <f t="shared" si="0"/>
        <v>-1.8185044850777814</v>
      </c>
      <c r="E36" s="61">
        <f t="shared" si="2"/>
        <v>-20.394361295572111</v>
      </c>
      <c r="F36" s="1">
        <v>2020</v>
      </c>
      <c r="G36" s="1" t="s">
        <v>222</v>
      </c>
      <c r="H36" s="1">
        <v>102.5</v>
      </c>
      <c r="I36" s="61">
        <f t="shared" si="1"/>
        <v>1.4851485148514882</v>
      </c>
    </row>
    <row r="37" spans="1:10" x14ac:dyDescent="0.25">
      <c r="A37" s="71"/>
      <c r="B37" s="72" t="s">
        <v>226</v>
      </c>
      <c r="C37" s="44">
        <v>167.20469215054626</v>
      </c>
      <c r="D37" s="61">
        <f t="shared" si="0"/>
        <v>-0.69530423746174108</v>
      </c>
      <c r="E37" s="61">
        <f t="shared" si="2"/>
        <v>-20.5306581855384</v>
      </c>
      <c r="G37" s="1" t="s">
        <v>223</v>
      </c>
      <c r="H37" s="1">
        <v>99.4</v>
      </c>
      <c r="I37" s="61">
        <f t="shared" si="1"/>
        <v>-3.0243902439024311</v>
      </c>
    </row>
    <row r="38" spans="1:10" x14ac:dyDescent="0.25">
      <c r="A38" s="72"/>
      <c r="B38" s="72" t="s">
        <v>227</v>
      </c>
      <c r="C38" s="44">
        <v>164.94022559929329</v>
      </c>
      <c r="D38" s="61">
        <f t="shared" si="0"/>
        <v>-1.3543080173935067</v>
      </c>
      <c r="E38" s="61">
        <f t="shared" si="2"/>
        <v>-21.045879102812478</v>
      </c>
      <c r="G38" s="1" t="s">
        <v>224</v>
      </c>
      <c r="H38" s="1">
        <v>95.1</v>
      </c>
      <c r="I38" s="61">
        <f t="shared" si="1"/>
        <v>-4.325955734406449</v>
      </c>
    </row>
    <row r="39" spans="1:10" x14ac:dyDescent="0.25">
      <c r="A39" s="71"/>
      <c r="B39" s="72" t="s">
        <v>228</v>
      </c>
      <c r="C39" s="44">
        <v>164.15447098321042</v>
      </c>
      <c r="D39" s="61">
        <f t="shared" si="0"/>
        <v>-0.47638749930644053</v>
      </c>
      <c r="E39" s="61">
        <f t="shared" si="2"/>
        <v>-19.641142441805343</v>
      </c>
      <c r="G39" s="1" t="s">
        <v>225</v>
      </c>
      <c r="H39" s="1">
        <v>92.4</v>
      </c>
      <c r="I39" s="61">
        <f t="shared" si="1"/>
        <v>-2.8391167192428952</v>
      </c>
    </row>
    <row r="40" spans="1:10" x14ac:dyDescent="0.25">
      <c r="A40" s="72"/>
      <c r="B40" s="72" t="s">
        <v>229</v>
      </c>
      <c r="C40" s="44">
        <v>154.99609378241317</v>
      </c>
      <c r="D40" s="61">
        <f t="shared" si="0"/>
        <v>-5.5791213884963042</v>
      </c>
      <c r="E40" s="61">
        <f t="shared" si="2"/>
        <v>-21.822487506720961</v>
      </c>
      <c r="G40" s="1" t="s">
        <v>226</v>
      </c>
      <c r="H40" s="39">
        <v>91</v>
      </c>
      <c r="I40" s="61">
        <f t="shared" si="1"/>
        <v>-1.5151515151515298</v>
      </c>
    </row>
    <row r="41" spans="1:10" x14ac:dyDescent="0.25">
      <c r="A41" s="71"/>
      <c r="B41" s="72" t="s">
        <v>230</v>
      </c>
      <c r="C41" s="44">
        <v>155.26624885880415</v>
      </c>
      <c r="D41" s="61">
        <f t="shared" si="0"/>
        <v>0.17429799022563941</v>
      </c>
      <c r="E41" s="61">
        <f t="shared" si="2"/>
        <v>-19.413584514908493</v>
      </c>
      <c r="G41" s="1" t="s">
        <v>227</v>
      </c>
      <c r="H41" s="1">
        <v>93.1</v>
      </c>
      <c r="I41" s="61">
        <f t="shared" si="1"/>
        <v>2.3076923076922924</v>
      </c>
      <c r="J41" s="61">
        <f>+H41/H29*100-100</f>
        <v>-2.3084994753410371</v>
      </c>
    </row>
    <row r="42" spans="1:10" x14ac:dyDescent="0.25">
      <c r="A42" s="72"/>
      <c r="B42" s="72" t="s">
        <v>231</v>
      </c>
      <c r="C42" s="44">
        <v>158.18670341410572</v>
      </c>
      <c r="D42" s="61">
        <f t="shared" si="0"/>
        <v>1.8809332850936471</v>
      </c>
      <c r="E42" s="61">
        <f t="shared" si="2"/>
        <v>-17.928875063496392</v>
      </c>
      <c r="G42" s="1" t="s">
        <v>228</v>
      </c>
      <c r="H42" s="1">
        <v>94.3</v>
      </c>
      <c r="I42" s="61">
        <f t="shared" si="1"/>
        <v>1.2889366272824816</v>
      </c>
      <c r="J42" s="61">
        <f>+H42/H30*100-100</f>
        <v>-0.84121976866455839</v>
      </c>
    </row>
    <row r="43" spans="1:10" x14ac:dyDescent="0.25">
      <c r="A43" s="71"/>
      <c r="B43" s="72" t="s">
        <v>232</v>
      </c>
      <c r="C43" s="44">
        <v>155.22957166968177</v>
      </c>
      <c r="D43" s="61">
        <f t="shared" si="0"/>
        <v>-1.8693933691017577</v>
      </c>
      <c r="E43" s="61">
        <f t="shared" si="2"/>
        <v>-18.841058950583005</v>
      </c>
      <c r="G43" s="1" t="s">
        <v>229</v>
      </c>
      <c r="H43" s="1">
        <v>96.1</v>
      </c>
      <c r="I43" s="61">
        <f>+H43/H42*100-100</f>
        <v>1.9088016967126151</v>
      </c>
      <c r="J43" s="61">
        <f>+H43/H31*100-100</f>
        <v>2.234042553191486</v>
      </c>
    </row>
    <row r="44" spans="1:10" x14ac:dyDescent="0.25">
      <c r="A44" s="72"/>
      <c r="B44" s="72" t="s">
        <v>233</v>
      </c>
      <c r="C44" s="44">
        <v>153.36928955745969</v>
      </c>
      <c r="D44" s="61">
        <f t="shared" si="0"/>
        <v>-1.198407038177379</v>
      </c>
      <c r="E44" s="61">
        <f t="shared" si="2"/>
        <v>-17.465487712591639</v>
      </c>
    </row>
    <row r="45" spans="1:10" x14ac:dyDescent="0.25">
      <c r="A45" s="71">
        <v>2016</v>
      </c>
      <c r="B45" s="72" t="s">
        <v>222</v>
      </c>
      <c r="C45" s="44">
        <v>149.33622765665595</v>
      </c>
      <c r="D45" s="61">
        <f t="shared" si="0"/>
        <v>-2.6296411181410377</v>
      </c>
      <c r="E45" s="61">
        <f t="shared" si="2"/>
        <v>-16.529143467876082</v>
      </c>
    </row>
    <row r="46" spans="1:10" x14ac:dyDescent="0.25">
      <c r="A46" s="72"/>
      <c r="B46" s="72" t="s">
        <v>223</v>
      </c>
      <c r="C46" s="44">
        <v>149.69713384662762</v>
      </c>
      <c r="D46" s="61">
        <f t="shared" si="0"/>
        <v>0.24167356818563235</v>
      </c>
      <c r="E46" s="61">
        <f t="shared" si="2"/>
        <v>-14.836401708019693</v>
      </c>
    </row>
    <row r="47" spans="1:10" x14ac:dyDescent="0.25">
      <c r="A47" s="71"/>
      <c r="B47" s="72" t="s">
        <v>224</v>
      </c>
      <c r="C47" s="44">
        <v>150.77157967710772</v>
      </c>
      <c r="D47" s="61">
        <f t="shared" si="0"/>
        <v>0.71774642765099372</v>
      </c>
      <c r="E47" s="61">
        <f t="shared" si="2"/>
        <v>-12.083487351276844</v>
      </c>
    </row>
    <row r="48" spans="1:10" x14ac:dyDescent="0.25">
      <c r="A48" s="71"/>
      <c r="B48" s="72" t="s">
        <v>225</v>
      </c>
      <c r="C48" s="44">
        <v>152.53266745304165</v>
      </c>
      <c r="D48" s="61">
        <f t="shared" si="0"/>
        <v>1.1680502251853397</v>
      </c>
      <c r="E48" s="61">
        <f t="shared" si="2"/>
        <v>-9.4091802062910119</v>
      </c>
    </row>
    <row r="49" spans="1:5" x14ac:dyDescent="0.25">
      <c r="A49" s="71"/>
      <c r="B49" s="72" t="s">
        <v>226</v>
      </c>
      <c r="C49" s="44">
        <v>155.75919626522912</v>
      </c>
      <c r="D49" s="61">
        <f t="shared" si="0"/>
        <v>2.1153034730614593</v>
      </c>
      <c r="E49" s="61">
        <f t="shared" si="2"/>
        <v>-6.845200178360983</v>
      </c>
    </row>
    <row r="50" spans="1:5" x14ac:dyDescent="0.25">
      <c r="A50" s="71"/>
      <c r="B50" s="72" t="s">
        <v>227</v>
      </c>
      <c r="C50" s="44">
        <v>163.9</v>
      </c>
      <c r="D50" s="61">
        <f t="shared" si="0"/>
        <v>5.226531678366257</v>
      </c>
      <c r="E50" s="61">
        <f t="shared" si="2"/>
        <v>-0.63066822875603634</v>
      </c>
    </row>
    <row r="51" spans="1:5" x14ac:dyDescent="0.25">
      <c r="A51" s="71"/>
      <c r="B51" s="72" t="s">
        <v>228</v>
      </c>
      <c r="C51" s="44">
        <v>162.5</v>
      </c>
      <c r="D51" s="61">
        <f t="shared" si="0"/>
        <v>-0.85417937766931118</v>
      </c>
      <c r="E51" s="61">
        <f t="shared" si="2"/>
        <v>-1.0078744570896561</v>
      </c>
    </row>
    <row r="52" spans="1:5" x14ac:dyDescent="0.25">
      <c r="A52" s="71"/>
      <c r="B52" s="72" t="s">
        <v>229</v>
      </c>
      <c r="C52" s="44">
        <v>166.6</v>
      </c>
      <c r="D52" s="61">
        <f t="shared" si="0"/>
        <v>2.5230769230769141</v>
      </c>
      <c r="E52" s="61">
        <f t="shared" si="2"/>
        <v>7.4865797804405645</v>
      </c>
    </row>
    <row r="53" spans="1:5" x14ac:dyDescent="0.25">
      <c r="A53" s="72"/>
      <c r="B53" s="72" t="s">
        <v>230</v>
      </c>
      <c r="C53" s="44">
        <v>170.9</v>
      </c>
      <c r="D53" s="61">
        <f t="shared" si="0"/>
        <v>2.581032412965186</v>
      </c>
      <c r="E53" s="61">
        <f t="shared" si="2"/>
        <v>10.068995197670333</v>
      </c>
    </row>
    <row r="54" spans="1:5" x14ac:dyDescent="0.25">
      <c r="A54" s="72"/>
      <c r="B54" s="72" t="s">
        <v>231</v>
      </c>
      <c r="C54" s="44">
        <v>172.2</v>
      </c>
      <c r="D54" s="61">
        <f t="shared" ref="D54:D78" si="3">+C54/C53*100-100</f>
        <v>0.76067875950846542</v>
      </c>
      <c r="E54" s="61">
        <f t="shared" si="2"/>
        <v>8.8587070110500008</v>
      </c>
    </row>
    <row r="55" spans="1:5" x14ac:dyDescent="0.25">
      <c r="A55" s="72"/>
      <c r="B55" s="72" t="s">
        <v>232</v>
      </c>
      <c r="C55" s="44">
        <v>171.9</v>
      </c>
      <c r="D55" s="61">
        <f t="shared" si="3"/>
        <v>-0.17421602787455015</v>
      </c>
      <c r="E55" s="61">
        <f t="shared" si="2"/>
        <v>10.739209128136864</v>
      </c>
    </row>
    <row r="56" spans="1:5" x14ac:dyDescent="0.25">
      <c r="A56" s="72"/>
      <c r="B56" s="72" t="s">
        <v>233</v>
      </c>
      <c r="C56" s="44">
        <v>170.3</v>
      </c>
      <c r="D56" s="61">
        <f t="shared" si="3"/>
        <v>-0.9307737056428067</v>
      </c>
      <c r="E56" s="61">
        <f t="shared" si="2"/>
        <v>11.039179024296942</v>
      </c>
    </row>
    <row r="57" spans="1:5" x14ac:dyDescent="0.25">
      <c r="A57" s="72">
        <v>2017</v>
      </c>
      <c r="B57" s="72" t="s">
        <v>222</v>
      </c>
      <c r="C57" s="44">
        <v>174.6</v>
      </c>
      <c r="D57" s="61">
        <f t="shared" si="3"/>
        <v>2.5249559600704572</v>
      </c>
      <c r="E57" s="61">
        <f t="shared" si="2"/>
        <v>16.917376807876011</v>
      </c>
    </row>
    <row r="58" spans="1:5" x14ac:dyDescent="0.25">
      <c r="A58" s="72"/>
      <c r="B58" s="72" t="s">
        <v>223</v>
      </c>
      <c r="C58" s="44">
        <v>175.5</v>
      </c>
      <c r="D58" s="61">
        <f t="shared" si="3"/>
        <v>0.51546391752577847</v>
      </c>
      <c r="E58" s="61">
        <f t="shared" si="2"/>
        <v>17.236713549778941</v>
      </c>
    </row>
    <row r="59" spans="1:5" x14ac:dyDescent="0.25">
      <c r="A59" s="73"/>
      <c r="B59" s="72" t="s">
        <v>224</v>
      </c>
      <c r="C59" s="44">
        <v>171.6</v>
      </c>
      <c r="D59" s="61">
        <f t="shared" si="3"/>
        <v>-2.2222222222222285</v>
      </c>
      <c r="E59" s="61">
        <f t="shared" si="2"/>
        <v>13.814553357800193</v>
      </c>
    </row>
    <row r="60" spans="1:5" x14ac:dyDescent="0.25">
      <c r="A60" s="72"/>
      <c r="B60" s="72" t="s">
        <v>225</v>
      </c>
      <c r="C60" s="44">
        <v>168.9</v>
      </c>
      <c r="D60" s="61">
        <f t="shared" si="3"/>
        <v>-1.5734265734265591</v>
      </c>
      <c r="E60" s="61">
        <f t="shared" si="2"/>
        <v>10.730378495476828</v>
      </c>
    </row>
    <row r="61" spans="1:5" x14ac:dyDescent="0.25">
      <c r="A61" s="72"/>
      <c r="B61" s="72" t="s">
        <v>226</v>
      </c>
      <c r="C61" s="44">
        <v>172.9</v>
      </c>
      <c r="D61" s="61">
        <f t="shared" si="3"/>
        <v>2.3682652457075193</v>
      </c>
      <c r="E61" s="61">
        <f t="shared" si="2"/>
        <v>11.004681679008698</v>
      </c>
    </row>
    <row r="62" spans="1:5" x14ac:dyDescent="0.25">
      <c r="A62" s="72"/>
      <c r="B62" s="72" t="s">
        <v>227</v>
      </c>
      <c r="C62" s="44">
        <v>175.3</v>
      </c>
      <c r="D62" s="61">
        <f t="shared" si="3"/>
        <v>1.3880855986119229</v>
      </c>
      <c r="E62" s="61">
        <f t="shared" si="2"/>
        <v>6.9554606467358155</v>
      </c>
    </row>
    <row r="63" spans="1:5" x14ac:dyDescent="0.25">
      <c r="A63" s="72"/>
      <c r="B63" s="72" t="s">
        <v>228</v>
      </c>
      <c r="C63" s="44">
        <v>179</v>
      </c>
      <c r="D63" s="61">
        <f t="shared" si="3"/>
        <v>2.1106674272675292</v>
      </c>
      <c r="E63" s="61">
        <f t="shared" si="2"/>
        <v>10.15384615384616</v>
      </c>
    </row>
    <row r="64" spans="1:5" x14ac:dyDescent="0.25">
      <c r="A64" s="72"/>
      <c r="B64" s="72" t="s">
        <v>229</v>
      </c>
      <c r="C64" s="44">
        <v>117.2</v>
      </c>
      <c r="D64" s="61">
        <f t="shared" si="3"/>
        <v>-34.52513966480447</v>
      </c>
      <c r="E64" s="61">
        <f t="shared" si="2"/>
        <v>-29.651860744297721</v>
      </c>
    </row>
    <row r="65" spans="1:7" x14ac:dyDescent="0.25">
      <c r="A65" s="72"/>
      <c r="B65" s="72" t="s">
        <v>230</v>
      </c>
      <c r="C65" s="44">
        <v>178.6</v>
      </c>
      <c r="D65" s="61">
        <f t="shared" si="3"/>
        <v>52.389078498293514</v>
      </c>
      <c r="E65" s="61">
        <f t="shared" ref="E65:E78" si="4">+C65/C53*100-100</f>
        <v>4.5055588063194847</v>
      </c>
    </row>
    <row r="66" spans="1:7" x14ac:dyDescent="0.25">
      <c r="A66" s="72"/>
      <c r="B66" s="72" t="s">
        <v>231</v>
      </c>
      <c r="C66" s="44">
        <v>176.5</v>
      </c>
      <c r="D66" s="61">
        <f t="shared" si="3"/>
        <v>-1.1758118701007874</v>
      </c>
      <c r="E66" s="61">
        <f t="shared" si="4"/>
        <v>2.4970963995354367</v>
      </c>
    </row>
    <row r="67" spans="1:7" x14ac:dyDescent="0.25">
      <c r="A67" s="72"/>
      <c r="B67" s="72" t="s">
        <v>232</v>
      </c>
      <c r="C67" s="44">
        <v>175.7</v>
      </c>
      <c r="D67" s="61">
        <f t="shared" si="3"/>
        <v>-0.45325779036828351</v>
      </c>
      <c r="E67" s="61">
        <f t="shared" si="4"/>
        <v>2.2105875509016926</v>
      </c>
    </row>
    <row r="68" spans="1:7" x14ac:dyDescent="0.25">
      <c r="A68" s="72"/>
      <c r="B68" s="72" t="s">
        <v>233</v>
      </c>
      <c r="C68" s="44">
        <v>169.1</v>
      </c>
      <c r="D68" s="61">
        <f t="shared" si="3"/>
        <v>-3.7564029595902042</v>
      </c>
      <c r="E68" s="61">
        <f t="shared" si="4"/>
        <v>-0.70463887257781721</v>
      </c>
    </row>
    <row r="69" spans="1:7" x14ac:dyDescent="0.25">
      <c r="A69" s="72">
        <v>2018</v>
      </c>
      <c r="B69" s="72" t="s">
        <v>222</v>
      </c>
      <c r="C69" s="44">
        <v>168.4</v>
      </c>
      <c r="D69" s="61">
        <f t="shared" si="3"/>
        <v>-0.41395623891187938</v>
      </c>
      <c r="E69" s="61">
        <f t="shared" si="4"/>
        <v>-3.5509736540664392</v>
      </c>
    </row>
    <row r="70" spans="1:7" x14ac:dyDescent="0.25">
      <c r="A70" s="72"/>
      <c r="B70" s="72" t="s">
        <v>223</v>
      </c>
      <c r="C70" s="44">
        <v>171.4</v>
      </c>
      <c r="D70" s="61">
        <f t="shared" si="3"/>
        <v>1.7814726840855002</v>
      </c>
      <c r="E70" s="61">
        <f t="shared" si="4"/>
        <v>-2.3361823361823326</v>
      </c>
    </row>
    <row r="71" spans="1:7" x14ac:dyDescent="0.25">
      <c r="A71" s="72"/>
      <c r="B71" s="72" t="s">
        <v>224</v>
      </c>
      <c r="C71" s="44">
        <v>173.2</v>
      </c>
      <c r="D71" s="61">
        <f t="shared" si="3"/>
        <v>1.0501750291715268</v>
      </c>
      <c r="E71" s="61">
        <f t="shared" si="4"/>
        <v>0.93240093240092392</v>
      </c>
    </row>
    <row r="72" spans="1:7" x14ac:dyDescent="0.25">
      <c r="A72" s="72"/>
      <c r="B72" s="72" t="s">
        <v>225</v>
      </c>
      <c r="C72" s="44">
        <v>174</v>
      </c>
      <c r="D72" s="61">
        <f t="shared" si="3"/>
        <v>0.46189376443419405</v>
      </c>
      <c r="E72" s="61">
        <f t="shared" si="4"/>
        <v>3.019538188277096</v>
      </c>
      <c r="G72" s="39"/>
    </row>
    <row r="73" spans="1:7" x14ac:dyDescent="0.25">
      <c r="A73" s="72"/>
      <c r="B73" s="72" t="s">
        <v>226</v>
      </c>
      <c r="C73" s="44">
        <v>175.8</v>
      </c>
      <c r="D73" s="61">
        <f t="shared" si="3"/>
        <v>1.0344827586206975</v>
      </c>
      <c r="E73" s="61">
        <f t="shared" si="4"/>
        <v>1.6772700983227224</v>
      </c>
      <c r="G73" s="39"/>
    </row>
    <row r="74" spans="1:7" x14ac:dyDescent="0.25">
      <c r="A74" s="72"/>
      <c r="B74" s="72" t="s">
        <v>227</v>
      </c>
      <c r="C74" s="44">
        <v>172.7</v>
      </c>
      <c r="D74" s="61">
        <f t="shared" si="3"/>
        <v>-1.7633674630261709</v>
      </c>
      <c r="E74" s="61">
        <f t="shared" si="4"/>
        <v>-1.4831717056474787</v>
      </c>
      <c r="G74" s="39"/>
    </row>
    <row r="75" spans="1:7" x14ac:dyDescent="0.25">
      <c r="A75" s="72"/>
      <c r="B75" s="72" t="s">
        <v>228</v>
      </c>
      <c r="C75" s="44">
        <v>164.4</v>
      </c>
      <c r="D75" s="61">
        <f t="shared" si="3"/>
        <v>-4.8060220034742258</v>
      </c>
      <c r="E75" s="61">
        <f t="shared" si="4"/>
        <v>-8.1564245810055809</v>
      </c>
      <c r="G75" s="39"/>
    </row>
    <row r="76" spans="1:7" x14ac:dyDescent="0.25">
      <c r="A76" s="72"/>
      <c r="B76" s="72" t="s">
        <v>229</v>
      </c>
      <c r="C76" s="44">
        <v>167.8</v>
      </c>
      <c r="D76" s="61">
        <f t="shared" si="3"/>
        <v>2.0681265206812611</v>
      </c>
      <c r="E76" s="61">
        <f t="shared" si="4"/>
        <v>43.174061433447122</v>
      </c>
      <c r="G76" s="39"/>
    </row>
    <row r="77" spans="1:7" x14ac:dyDescent="0.25">
      <c r="A77" s="72"/>
      <c r="B77" s="72" t="s">
        <v>230</v>
      </c>
      <c r="C77" s="44">
        <v>164.9</v>
      </c>
      <c r="D77" s="61">
        <f t="shared" si="3"/>
        <v>-1.7282479141835552</v>
      </c>
      <c r="E77" s="61">
        <f t="shared" si="4"/>
        <v>-7.6707726763717687</v>
      </c>
      <c r="G77" s="39"/>
    </row>
    <row r="78" spans="1:7" x14ac:dyDescent="0.25">
      <c r="A78" s="72"/>
      <c r="B78" s="72" t="s">
        <v>231</v>
      </c>
      <c r="C78" s="44">
        <v>163.5</v>
      </c>
      <c r="D78" s="61">
        <f t="shared" si="3"/>
        <v>-0.84899939357187293</v>
      </c>
      <c r="E78" s="61">
        <f t="shared" si="4"/>
        <v>-7.3654390934844116</v>
      </c>
      <c r="G78" s="39"/>
    </row>
    <row r="79" spans="1:7" x14ac:dyDescent="0.25">
      <c r="A79" s="72"/>
      <c r="B79" s="72" t="s">
        <v>232</v>
      </c>
      <c r="C79" s="44">
        <v>160.80000000000001</v>
      </c>
      <c r="D79" s="61">
        <f t="shared" ref="D79:D82" si="5">+C79/C78*100-100</f>
        <v>-1.6513761467889907</v>
      </c>
      <c r="E79" s="61">
        <f t="shared" ref="E79:E82" si="6">+C79/C67*100-100</f>
        <v>-8.4803642572566815</v>
      </c>
      <c r="G79" s="39"/>
    </row>
    <row r="80" spans="1:7" x14ac:dyDescent="0.25">
      <c r="A80" s="72"/>
      <c r="B80" s="72" t="s">
        <v>233</v>
      </c>
      <c r="C80" s="44">
        <v>161.5</v>
      </c>
      <c r="D80" s="61">
        <f t="shared" si="5"/>
        <v>0.43532338308456531</v>
      </c>
      <c r="E80" s="61">
        <f t="shared" si="6"/>
        <v>-4.4943820224719104</v>
      </c>
    </row>
    <row r="81" spans="1:9" x14ac:dyDescent="0.25">
      <c r="A81" s="72">
        <v>2019</v>
      </c>
      <c r="B81" s="72" t="s">
        <v>222</v>
      </c>
      <c r="C81" s="44">
        <v>163.9</v>
      </c>
      <c r="D81" s="61">
        <f t="shared" si="5"/>
        <v>1.4860681114551113</v>
      </c>
      <c r="E81" s="61">
        <f t="shared" si="6"/>
        <v>-2.6722090261282716</v>
      </c>
      <c r="H81" s="70"/>
    </row>
    <row r="82" spans="1:9" x14ac:dyDescent="0.25">
      <c r="A82" s="72"/>
      <c r="B82" s="72" t="s">
        <v>223</v>
      </c>
      <c r="C82" s="44">
        <v>167</v>
      </c>
      <c r="D82" s="61">
        <f t="shared" si="5"/>
        <v>1.8913971934105973</v>
      </c>
      <c r="E82" s="61">
        <f t="shared" si="6"/>
        <v>-2.567094515752629</v>
      </c>
      <c r="H82" s="70"/>
      <c r="I82" s="61"/>
    </row>
    <row r="83" spans="1:9" x14ac:dyDescent="0.25">
      <c r="A83" s="72"/>
      <c r="B83" s="72" t="s">
        <v>224</v>
      </c>
      <c r="C83" s="44">
        <v>167.6</v>
      </c>
      <c r="D83" s="61">
        <f>+C83/C82*100-100</f>
        <v>0.35928143712573046</v>
      </c>
      <c r="E83" s="61">
        <f>+C83/C71*100-100</f>
        <v>-3.2332563510392589</v>
      </c>
      <c r="G83" s="39"/>
      <c r="H83" s="70"/>
      <c r="I83" s="61"/>
    </row>
    <row r="84" spans="1:9" x14ac:dyDescent="0.25">
      <c r="A84" s="72"/>
      <c r="B84" s="72" t="s">
        <v>225</v>
      </c>
      <c r="C84" s="44">
        <v>170.7</v>
      </c>
      <c r="D84" s="61">
        <f t="shared" ref="D84" si="7">+C84/C83*100-100</f>
        <v>1.8496420047732727</v>
      </c>
      <c r="E84" s="61">
        <f t="shared" ref="E84" si="8">+C84/C72*100-100</f>
        <v>-1.8965517241379359</v>
      </c>
      <c r="H84" s="70"/>
      <c r="I84" s="61"/>
    </row>
    <row r="85" spans="1:9" x14ac:dyDescent="0.25">
      <c r="A85" s="72"/>
      <c r="B85" s="72" t="s">
        <v>226</v>
      </c>
      <c r="C85" s="44">
        <v>173.8</v>
      </c>
      <c r="D85" s="61">
        <f>+C85/C84*100-100</f>
        <v>1.8160515524311904</v>
      </c>
      <c r="E85" s="61">
        <f>+C85/C73*100-100</f>
        <v>-1.137656427758813</v>
      </c>
      <c r="H85" s="70"/>
      <c r="I85" s="61"/>
    </row>
    <row r="86" spans="1:9" x14ac:dyDescent="0.25">
      <c r="A86" s="72"/>
      <c r="B86" s="72" t="s">
        <v>227</v>
      </c>
      <c r="C86" s="44">
        <v>173.2</v>
      </c>
      <c r="D86" s="61">
        <f>+C86/C85*100-100</f>
        <v>-0.34522439585732911</v>
      </c>
      <c r="E86" s="61">
        <f>+C86/C74*100-100</f>
        <v>0.28951939779963709</v>
      </c>
      <c r="H86" s="70"/>
      <c r="I86" s="61"/>
    </row>
    <row r="87" spans="1:9" x14ac:dyDescent="0.25">
      <c r="A87" s="72"/>
      <c r="B87" s="72" t="s">
        <v>228</v>
      </c>
      <c r="C87" s="44">
        <v>171.7</v>
      </c>
      <c r="D87" s="61">
        <f>+C87/C86*100-100</f>
        <v>-0.86605080831408543</v>
      </c>
      <c r="E87" s="61">
        <f>+C87/C75*100-100</f>
        <v>4.4403892944038859</v>
      </c>
      <c r="G87" s="39"/>
      <c r="H87" s="70"/>
      <c r="I87" s="61"/>
    </row>
    <row r="88" spans="1:9" x14ac:dyDescent="0.25">
      <c r="A88" s="72"/>
      <c r="B88" s="72" t="s">
        <v>229</v>
      </c>
      <c r="C88" s="44">
        <v>169.7</v>
      </c>
      <c r="D88" s="61">
        <f t="shared" ref="D88:D89" si="9">+C88/C87*100-100</f>
        <v>-1.1648223645893978</v>
      </c>
      <c r="E88" s="61">
        <f t="shared" ref="E88:E89" si="10">+C88/C76*100-100</f>
        <v>1.1323003575685249</v>
      </c>
      <c r="H88" s="70"/>
      <c r="I88" s="61"/>
    </row>
    <row r="89" spans="1:9" x14ac:dyDescent="0.25">
      <c r="A89" s="72"/>
      <c r="B89" s="72" t="s">
        <v>230</v>
      </c>
      <c r="C89" s="44">
        <v>169.2</v>
      </c>
      <c r="D89" s="61">
        <f t="shared" si="9"/>
        <v>-0.29463759575722293</v>
      </c>
      <c r="E89" s="61">
        <f t="shared" si="10"/>
        <v>2.6076409945421375</v>
      </c>
      <c r="H89" s="70"/>
      <c r="I89" s="61"/>
    </row>
    <row r="90" spans="1:9" x14ac:dyDescent="0.25">
      <c r="A90" s="72"/>
      <c r="B90" s="72" t="s">
        <v>231</v>
      </c>
      <c r="C90" s="44">
        <v>172</v>
      </c>
      <c r="D90" s="61">
        <f t="shared" ref="D90" si="11">+C90/C89*100-100</f>
        <v>1.6548463356974139</v>
      </c>
      <c r="E90" s="61">
        <f t="shared" ref="E90" si="12">+C90/C78*100-100</f>
        <v>5.1987767584097782</v>
      </c>
      <c r="H90" s="70"/>
      <c r="I90" s="61"/>
    </row>
    <row r="91" spans="1:9" x14ac:dyDescent="0.25">
      <c r="A91" s="72"/>
      <c r="B91" s="72" t="s">
        <v>232</v>
      </c>
      <c r="C91" s="44">
        <v>176.8</v>
      </c>
      <c r="D91" s="61">
        <f t="shared" ref="D91" si="13">+C91/C90*100-100</f>
        <v>2.7906976744186238</v>
      </c>
      <c r="E91" s="61">
        <f t="shared" ref="E91" si="14">+C91/C79*100-100</f>
        <v>9.9502487562189117</v>
      </c>
      <c r="H91" s="70"/>
      <c r="I91" s="61"/>
    </row>
    <row r="92" spans="1:9" x14ac:dyDescent="0.25">
      <c r="A92" s="72"/>
      <c r="B92" s="72" t="s">
        <v>233</v>
      </c>
      <c r="C92" s="44">
        <v>181.5</v>
      </c>
      <c r="D92" s="61">
        <f t="shared" ref="D92" si="15">+C92/C91*100-100</f>
        <v>2.6583710407239778</v>
      </c>
      <c r="E92" s="61">
        <f t="shared" ref="E92" si="16">+C92/C80*100-100</f>
        <v>12.383900928792585</v>
      </c>
      <c r="H92" s="70"/>
      <c r="I92" s="61"/>
    </row>
    <row r="93" spans="1:9" x14ac:dyDescent="0.25">
      <c r="A93" s="72">
        <v>2020</v>
      </c>
      <c r="B93" s="72" t="s">
        <v>222</v>
      </c>
      <c r="C93" s="44">
        <v>183</v>
      </c>
      <c r="D93" s="61">
        <f t="shared" ref="D93:D97" si="17">+C93/C92*100-100</f>
        <v>0.8264462809917319</v>
      </c>
      <c r="E93" s="61">
        <f t="shared" ref="E93:E97" si="18">+C93/C81*100-100</f>
        <v>11.653447223917013</v>
      </c>
      <c r="H93" s="70"/>
      <c r="I93" s="61"/>
    </row>
    <row r="94" spans="1:9" x14ac:dyDescent="0.25">
      <c r="A94" s="72"/>
      <c r="B94" s="72" t="s">
        <v>223</v>
      </c>
      <c r="C94" s="44">
        <v>179.5</v>
      </c>
      <c r="D94" s="61">
        <f t="shared" si="17"/>
        <v>-1.9125683060109253</v>
      </c>
      <c r="E94" s="61">
        <f t="shared" si="18"/>
        <v>7.4850299401197731</v>
      </c>
    </row>
    <row r="95" spans="1:9" x14ac:dyDescent="0.25">
      <c r="A95" s="72"/>
      <c r="B95" s="72" t="s">
        <v>224</v>
      </c>
      <c r="C95" s="44">
        <v>171.1</v>
      </c>
      <c r="D95" s="61">
        <f t="shared" si="17"/>
        <v>-4.6796657381615603</v>
      </c>
      <c r="E95" s="61">
        <f t="shared" si="18"/>
        <v>2.0883054892601365</v>
      </c>
    </row>
    <row r="96" spans="1:9" x14ac:dyDescent="0.25">
      <c r="A96" s="72"/>
      <c r="B96" s="72" t="s">
        <v>225</v>
      </c>
      <c r="C96" s="44">
        <v>165.6</v>
      </c>
      <c r="D96" s="61">
        <f t="shared" si="17"/>
        <v>-3.2144944476914077</v>
      </c>
      <c r="E96" s="61">
        <f t="shared" si="18"/>
        <v>-2.9876977152899826</v>
      </c>
    </row>
    <row r="97" spans="1:5" x14ac:dyDescent="0.25">
      <c r="A97" s="72"/>
      <c r="B97" s="72" t="s">
        <v>226</v>
      </c>
      <c r="C97" s="44">
        <v>162.5</v>
      </c>
      <c r="D97" s="61">
        <f t="shared" si="17"/>
        <v>-1.871980676328505</v>
      </c>
      <c r="E97" s="61">
        <f t="shared" si="18"/>
        <v>-6.5017261219792886</v>
      </c>
    </row>
    <row r="98" spans="1:5" x14ac:dyDescent="0.25">
      <c r="A98" s="72"/>
      <c r="B98" s="72"/>
      <c r="C98" s="44"/>
      <c r="D98" s="61"/>
      <c r="E98" s="61"/>
    </row>
  </sheetData>
  <mergeCells count="4">
    <mergeCell ref="A17:F17"/>
    <mergeCell ref="N9:O9"/>
    <mergeCell ref="N10:O10"/>
    <mergeCell ref="A10:F11"/>
  </mergeCells>
  <pageMargins left="0.7" right="0.7" top="0.75" bottom="0.75" header="0.3" footer="0.3"/>
  <pageSetup paperSize="9" scale="48" orientation="portrait" r:id="rId1"/>
  <rowBreaks count="1" manualBreakCount="1">
    <brk id="97" max="16383" man="1"/>
  </rowBreaks>
  <colBreaks count="1" manualBreakCount="1">
    <brk id="15"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zoomScale="90" zoomScaleNormal="90" workbookViewId="0">
      <selection activeCell="A9" sqref="A9"/>
    </sheetView>
  </sheetViews>
  <sheetFormatPr baseColWidth="10" defaultColWidth="11.5703125" defaultRowHeight="15" x14ac:dyDescent="0.25"/>
  <cols>
    <col min="1" max="2" width="7" style="1" customWidth="1"/>
    <col min="3" max="3" width="13.42578125" style="1" customWidth="1"/>
    <col min="4" max="5" width="12.7109375" style="1" customWidth="1"/>
    <col min="6"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123</v>
      </c>
      <c r="N9" s="90" t="s">
        <v>93</v>
      </c>
      <c r="O9" s="90"/>
    </row>
    <row r="10" spans="1:15" ht="21" x14ac:dyDescent="0.35">
      <c r="A10" s="108" t="s">
        <v>28</v>
      </c>
      <c r="B10" s="109"/>
      <c r="C10" s="109"/>
      <c r="D10" s="109"/>
      <c r="E10" s="109"/>
      <c r="F10" s="110"/>
      <c r="N10" s="91">
        <v>44110</v>
      </c>
      <c r="O10" s="91"/>
    </row>
    <row r="11" spans="1:15" x14ac:dyDescent="0.25">
      <c r="A11" s="111"/>
      <c r="B11" s="112"/>
      <c r="C11" s="112"/>
      <c r="D11" s="112"/>
      <c r="E11" s="112"/>
      <c r="F11" s="113"/>
    </row>
    <row r="12" spans="1:15" x14ac:dyDescent="0.25">
      <c r="A12" s="96" t="s">
        <v>184</v>
      </c>
      <c r="B12" s="97"/>
      <c r="C12" s="97"/>
      <c r="D12" s="97"/>
      <c r="E12" s="97"/>
      <c r="F12" s="98"/>
    </row>
    <row r="13" spans="1:15" x14ac:dyDescent="0.25">
      <c r="A13" s="96" t="s">
        <v>183</v>
      </c>
      <c r="B13" s="97"/>
      <c r="C13" s="97"/>
      <c r="D13" s="97"/>
      <c r="E13" s="97"/>
      <c r="F13" s="98"/>
    </row>
    <row r="14" spans="1:15" x14ac:dyDescent="0.25">
      <c r="A14" s="96" t="s">
        <v>30</v>
      </c>
      <c r="B14" s="97"/>
      <c r="C14" s="97"/>
      <c r="D14" s="97"/>
      <c r="E14" s="97"/>
      <c r="F14" s="98"/>
    </row>
    <row r="15" spans="1:15" x14ac:dyDescent="0.25">
      <c r="A15" s="96" t="s">
        <v>201</v>
      </c>
      <c r="B15" s="97"/>
      <c r="C15" s="97"/>
      <c r="D15" s="97"/>
      <c r="E15" s="97"/>
      <c r="F15" s="98"/>
    </row>
    <row r="16" spans="1:15" ht="14.45" customHeight="1" x14ac:dyDescent="0.25">
      <c r="A16" s="96" t="s">
        <v>177</v>
      </c>
      <c r="B16" s="97"/>
      <c r="C16" s="97"/>
      <c r="D16" s="97"/>
      <c r="E16" s="97"/>
      <c r="F16" s="98"/>
    </row>
    <row r="17" spans="1:6" ht="84" customHeight="1" x14ac:dyDescent="0.25">
      <c r="A17" s="92" t="s">
        <v>185</v>
      </c>
      <c r="B17" s="93"/>
      <c r="C17" s="93"/>
      <c r="D17" s="93"/>
      <c r="E17" s="93"/>
      <c r="F17" s="94"/>
    </row>
    <row r="20" spans="1:6" ht="45" x14ac:dyDescent="0.25">
      <c r="A20" s="36" t="s">
        <v>17</v>
      </c>
      <c r="B20" s="36" t="s">
        <v>18</v>
      </c>
      <c r="C20" s="23" t="s">
        <v>129</v>
      </c>
      <c r="D20" s="23" t="s">
        <v>130</v>
      </c>
      <c r="E20" s="77"/>
    </row>
    <row r="21" spans="1:6" x14ac:dyDescent="0.25">
      <c r="A21" s="1">
        <v>2014</v>
      </c>
      <c r="B21" s="1" t="s">
        <v>222</v>
      </c>
      <c r="C21" s="39">
        <v>46.829419596925497</v>
      </c>
      <c r="D21" s="39">
        <v>50.743984059673998</v>
      </c>
      <c r="E21" s="66"/>
    </row>
    <row r="22" spans="1:6" x14ac:dyDescent="0.25">
      <c r="B22" s="1" t="s">
        <v>223</v>
      </c>
      <c r="C22" s="39">
        <v>64.239999999999995</v>
      </c>
      <c r="D22" s="39">
        <v>49.641552269897701</v>
      </c>
      <c r="E22" s="66"/>
    </row>
    <row r="23" spans="1:6" x14ac:dyDescent="0.25">
      <c r="B23" s="1" t="s">
        <v>224</v>
      </c>
      <c r="C23" s="39">
        <v>59.097178463908136</v>
      </c>
      <c r="D23" s="39">
        <v>52.647837821253702</v>
      </c>
      <c r="E23" s="66"/>
    </row>
    <row r="24" spans="1:6" x14ac:dyDescent="0.25">
      <c r="B24" s="1" t="s">
        <v>225</v>
      </c>
      <c r="C24" s="39">
        <v>53.350966047645841</v>
      </c>
      <c r="D24" s="39">
        <v>50.157825037944498</v>
      </c>
      <c r="E24" s="66"/>
    </row>
    <row r="25" spans="1:6" x14ac:dyDescent="0.25">
      <c r="B25" s="1" t="s">
        <v>226</v>
      </c>
      <c r="C25" s="39">
        <v>60.150000000000006</v>
      </c>
      <c r="D25" s="39">
        <v>51.203287419890202</v>
      </c>
      <c r="E25" s="66"/>
    </row>
    <row r="26" spans="1:6" x14ac:dyDescent="0.25">
      <c r="B26" s="1" t="s">
        <v>227</v>
      </c>
      <c r="C26" s="39">
        <v>55.481012180865108</v>
      </c>
      <c r="D26" s="39">
        <v>49.206881846717401</v>
      </c>
      <c r="E26" s="66"/>
    </row>
    <row r="27" spans="1:6" x14ac:dyDescent="0.25">
      <c r="B27" s="1" t="s">
        <v>228</v>
      </c>
      <c r="C27" s="39">
        <v>58.844589333663208</v>
      </c>
      <c r="D27" s="39">
        <v>52.743433796732504</v>
      </c>
      <c r="E27" s="66"/>
    </row>
    <row r="28" spans="1:6" x14ac:dyDescent="0.25">
      <c r="B28" s="1" t="s">
        <v>229</v>
      </c>
      <c r="C28" s="39">
        <v>58.404614786961908</v>
      </c>
      <c r="D28" s="39">
        <v>54.598353703772901</v>
      </c>
      <c r="E28" s="66"/>
    </row>
    <row r="29" spans="1:6" x14ac:dyDescent="0.25">
      <c r="B29" s="1" t="s">
        <v>230</v>
      </c>
      <c r="C29" s="39">
        <v>63.164173379363255</v>
      </c>
      <c r="D29" s="39">
        <v>53.508226192321999</v>
      </c>
      <c r="E29" s="66"/>
    </row>
    <row r="30" spans="1:6" x14ac:dyDescent="0.25">
      <c r="B30" s="1" t="s">
        <v>231</v>
      </c>
      <c r="C30" s="39">
        <v>67.362659711493521</v>
      </c>
      <c r="D30" s="39">
        <v>58.275583566398304</v>
      </c>
      <c r="E30" s="66"/>
    </row>
    <row r="31" spans="1:6" x14ac:dyDescent="0.25">
      <c r="B31" s="1" t="s">
        <v>232</v>
      </c>
      <c r="C31" s="39">
        <v>65.892708096213667</v>
      </c>
      <c r="D31" s="39">
        <v>57.823559661865097</v>
      </c>
      <c r="E31" s="66"/>
    </row>
    <row r="32" spans="1:6" x14ac:dyDescent="0.25">
      <c r="B32" s="1" t="s">
        <v>233</v>
      </c>
      <c r="C32" s="39">
        <v>44.245395071736958</v>
      </c>
      <c r="D32" s="39">
        <v>48.546228920895899</v>
      </c>
      <c r="E32" s="66"/>
    </row>
    <row r="33" spans="1:5" x14ac:dyDescent="0.25">
      <c r="A33" s="1">
        <v>2015</v>
      </c>
      <c r="B33" s="1" t="s">
        <v>222</v>
      </c>
      <c r="C33" s="39">
        <v>45.177145661488517</v>
      </c>
      <c r="D33" s="39">
        <v>49.886013814614699</v>
      </c>
      <c r="E33" s="66"/>
    </row>
    <row r="34" spans="1:5" x14ac:dyDescent="0.25">
      <c r="B34" s="1" t="s">
        <v>223</v>
      </c>
      <c r="C34" s="39">
        <v>61.917825941371653</v>
      </c>
      <c r="D34" s="39">
        <v>49.517758762606697</v>
      </c>
      <c r="E34" s="66"/>
    </row>
    <row r="35" spans="1:5" x14ac:dyDescent="0.25">
      <c r="B35" s="1" t="s">
        <v>224</v>
      </c>
      <c r="C35" s="39">
        <v>59.835503046044366</v>
      </c>
      <c r="D35" s="39">
        <v>53.275843687054298</v>
      </c>
      <c r="E35" s="66"/>
    </row>
    <row r="36" spans="1:5" x14ac:dyDescent="0.25">
      <c r="B36" s="1" t="s">
        <v>225</v>
      </c>
      <c r="C36" s="39">
        <v>55.83352618467444</v>
      </c>
      <c r="D36" s="39">
        <v>49.073363705094501</v>
      </c>
      <c r="E36" s="66"/>
    </row>
    <row r="37" spans="1:5" x14ac:dyDescent="0.25">
      <c r="B37" s="1" t="s">
        <v>226</v>
      </c>
      <c r="C37" s="39">
        <v>57.905637387012156</v>
      </c>
      <c r="D37" s="39">
        <v>51.287709288883903</v>
      </c>
      <c r="E37" s="66"/>
    </row>
    <row r="38" spans="1:5" x14ac:dyDescent="0.25">
      <c r="B38" s="1" t="s">
        <v>227</v>
      </c>
      <c r="C38" s="39">
        <v>53.786967940407983</v>
      </c>
      <c r="D38" s="39">
        <v>51.022273875324899</v>
      </c>
      <c r="E38" s="66"/>
    </row>
    <row r="39" spans="1:5" x14ac:dyDescent="0.25">
      <c r="B39" s="1" t="s">
        <v>228</v>
      </c>
      <c r="C39" s="39">
        <v>59.179754764674151</v>
      </c>
      <c r="D39" s="39">
        <v>55.002263261067199</v>
      </c>
      <c r="E39" s="66"/>
    </row>
    <row r="40" spans="1:5" x14ac:dyDescent="0.25">
      <c r="B40" s="1" t="s">
        <v>229</v>
      </c>
      <c r="C40" s="39">
        <v>57.555415477993023</v>
      </c>
      <c r="D40" s="39">
        <v>55.176239597457602</v>
      </c>
      <c r="E40" s="66"/>
    </row>
    <row r="41" spans="1:5" x14ac:dyDescent="0.25">
      <c r="B41" s="1" t="s">
        <v>230</v>
      </c>
      <c r="C41" s="39">
        <v>61.072317200417373</v>
      </c>
      <c r="D41" s="39">
        <v>56.154805339587902</v>
      </c>
      <c r="E41" s="66"/>
    </row>
    <row r="42" spans="1:5" x14ac:dyDescent="0.25">
      <c r="B42" s="1" t="s">
        <v>231</v>
      </c>
      <c r="C42" s="39">
        <v>61.784742465275308</v>
      </c>
      <c r="D42" s="39">
        <v>58.169230272666297</v>
      </c>
      <c r="E42" s="66"/>
    </row>
    <row r="43" spans="1:5" x14ac:dyDescent="0.25">
      <c r="B43" s="1" t="s">
        <v>232</v>
      </c>
      <c r="C43" s="39">
        <v>63.508004207964888</v>
      </c>
      <c r="D43" s="39">
        <v>58.251227326985003</v>
      </c>
      <c r="E43" s="66"/>
    </row>
    <row r="44" spans="1:5" ht="15" customHeight="1" x14ac:dyDescent="0.25">
      <c r="B44" s="1" t="s">
        <v>233</v>
      </c>
      <c r="C44" s="39">
        <v>43.252634129858251</v>
      </c>
      <c r="D44" s="39">
        <v>51.458424070041303</v>
      </c>
      <c r="E44" s="66"/>
    </row>
    <row r="45" spans="1:5" x14ac:dyDescent="0.25">
      <c r="A45" s="1">
        <v>2016</v>
      </c>
      <c r="B45" s="1" t="s">
        <v>222</v>
      </c>
      <c r="C45" s="39">
        <v>43.824245837234798</v>
      </c>
      <c r="D45" s="39">
        <v>55.331029956418298</v>
      </c>
      <c r="E45" s="66"/>
    </row>
    <row r="46" spans="1:5" x14ac:dyDescent="0.25">
      <c r="B46" s="1" t="s">
        <v>223</v>
      </c>
      <c r="C46" s="39">
        <v>60.441383365180691</v>
      </c>
      <c r="D46" s="39">
        <v>54.968077858361397</v>
      </c>
      <c r="E46" s="66"/>
    </row>
    <row r="47" spans="1:5" x14ac:dyDescent="0.25">
      <c r="B47" s="1" t="s">
        <v>224</v>
      </c>
      <c r="C47" s="39">
        <v>57.65</v>
      </c>
      <c r="D47" s="39">
        <v>56.934547426509901</v>
      </c>
      <c r="E47" s="66"/>
    </row>
    <row r="48" spans="1:5" x14ac:dyDescent="0.25">
      <c r="B48" s="1" t="s">
        <v>225</v>
      </c>
      <c r="C48" s="39">
        <v>55.852488794218736</v>
      </c>
      <c r="D48" s="39">
        <v>49.757149422036797</v>
      </c>
      <c r="E48" s="66"/>
    </row>
    <row r="49" spans="1:5" x14ac:dyDescent="0.25">
      <c r="B49" s="1" t="s">
        <v>226</v>
      </c>
      <c r="C49" s="39">
        <v>51.398363853241456</v>
      </c>
      <c r="D49" s="39">
        <v>52.055959853655999</v>
      </c>
      <c r="E49" s="66"/>
    </row>
    <row r="50" spans="1:5" x14ac:dyDescent="0.25">
      <c r="B50" s="1" t="s">
        <v>227</v>
      </c>
      <c r="C50" s="39">
        <v>57.403775052161265</v>
      </c>
      <c r="D50" s="39">
        <v>54.277999453595903</v>
      </c>
      <c r="E50" s="66"/>
    </row>
    <row r="51" spans="1:5" x14ac:dyDescent="0.25">
      <c r="B51" s="1" t="s">
        <v>228</v>
      </c>
      <c r="C51" s="39">
        <v>52.811501392435936</v>
      </c>
      <c r="D51" s="39">
        <v>55.6408465651336</v>
      </c>
      <c r="E51" s="66"/>
    </row>
    <row r="52" spans="1:5" x14ac:dyDescent="0.25">
      <c r="B52" s="1" t="s">
        <v>229</v>
      </c>
      <c r="C52" s="39">
        <v>57.241136656142075</v>
      </c>
      <c r="D52" s="39">
        <v>57.493233073447001</v>
      </c>
      <c r="E52" s="66"/>
    </row>
    <row r="53" spans="1:5" x14ac:dyDescent="0.25">
      <c r="B53" s="1" t="s">
        <v>230</v>
      </c>
      <c r="C53" s="39">
        <v>61.440123368797536</v>
      </c>
      <c r="D53" s="39">
        <v>59.852466550335201</v>
      </c>
      <c r="E53" s="66"/>
    </row>
    <row r="54" spans="1:5" x14ac:dyDescent="0.25">
      <c r="B54" s="1" t="s">
        <v>231</v>
      </c>
      <c r="C54" s="39">
        <v>61.898496063511402</v>
      </c>
      <c r="D54" s="39">
        <v>59.667110968488601</v>
      </c>
      <c r="E54" s="66"/>
    </row>
    <row r="55" spans="1:5" x14ac:dyDescent="0.25">
      <c r="B55" s="1" t="s">
        <v>232</v>
      </c>
      <c r="C55" s="39">
        <v>67.667110186014639</v>
      </c>
      <c r="D55" s="39">
        <v>61.5881317914723</v>
      </c>
      <c r="E55" s="66"/>
    </row>
    <row r="56" spans="1:5" x14ac:dyDescent="0.25">
      <c r="B56" s="1" t="s">
        <v>233</v>
      </c>
      <c r="C56" s="39">
        <v>44.16281828219055</v>
      </c>
      <c r="D56" s="39">
        <v>51.062194690595803</v>
      </c>
      <c r="E56" s="66"/>
    </row>
    <row r="57" spans="1:5" x14ac:dyDescent="0.25">
      <c r="A57" s="1">
        <v>2017</v>
      </c>
      <c r="B57" s="1" t="s">
        <v>222</v>
      </c>
      <c r="C57" s="39">
        <v>47.547020823264333</v>
      </c>
      <c r="D57" s="39">
        <v>53.453162859450501</v>
      </c>
      <c r="E57" s="66"/>
    </row>
    <row r="58" spans="1:5" x14ac:dyDescent="0.25">
      <c r="B58" s="1" t="s">
        <v>223</v>
      </c>
      <c r="C58" s="39">
        <v>59.526222844543831</v>
      </c>
      <c r="D58" s="39">
        <v>51.039518492388702</v>
      </c>
      <c r="E58" s="66"/>
    </row>
    <row r="59" spans="1:5" x14ac:dyDescent="0.25">
      <c r="B59" s="1" t="s">
        <v>224</v>
      </c>
      <c r="C59" s="39">
        <v>60.090284822714281</v>
      </c>
      <c r="D59" s="39">
        <v>55.943862624549503</v>
      </c>
      <c r="E59" s="66"/>
    </row>
    <row r="60" spans="1:5" x14ac:dyDescent="0.25">
      <c r="B60" s="1" t="s">
        <v>225</v>
      </c>
      <c r="C60" s="39">
        <v>50.746744957875919</v>
      </c>
      <c r="D60" s="39">
        <v>51.523150563195301</v>
      </c>
      <c r="E60" s="66"/>
    </row>
    <row r="61" spans="1:5" x14ac:dyDescent="0.25">
      <c r="B61" s="1" t="s">
        <v>226</v>
      </c>
      <c r="C61" s="39">
        <v>60.98314407763641</v>
      </c>
      <c r="D61" s="39">
        <v>55.3499143735351</v>
      </c>
      <c r="E61" s="66"/>
    </row>
    <row r="62" spans="1:5" x14ac:dyDescent="0.25">
      <c r="B62" s="1" t="s">
        <v>227</v>
      </c>
      <c r="C62" s="39">
        <v>55.656036961649058</v>
      </c>
      <c r="D62" s="39">
        <v>54.510779197347702</v>
      </c>
      <c r="E62" s="66"/>
    </row>
    <row r="63" spans="1:5" x14ac:dyDescent="0.25">
      <c r="B63" s="1" t="s">
        <v>228</v>
      </c>
      <c r="C63" s="39">
        <v>56.572909287022675</v>
      </c>
      <c r="D63" s="39">
        <v>57.808994467285899</v>
      </c>
      <c r="E63" s="66"/>
    </row>
    <row r="64" spans="1:5" x14ac:dyDescent="0.25">
      <c r="B64" s="1" t="s">
        <v>229</v>
      </c>
      <c r="C64" s="39">
        <v>60.602121086859803</v>
      </c>
      <c r="D64" s="39">
        <v>61.027025520678102</v>
      </c>
      <c r="E64" s="66"/>
    </row>
    <row r="65" spans="1:5" x14ac:dyDescent="0.25">
      <c r="B65" s="1" t="s">
        <v>230</v>
      </c>
      <c r="C65" s="39">
        <v>64.334563842577353</v>
      </c>
      <c r="D65" s="39">
        <v>57.463714546008703</v>
      </c>
      <c r="E65" s="66"/>
    </row>
    <row r="66" spans="1:5" x14ac:dyDescent="0.25">
      <c r="B66" s="1" t="s">
        <v>231</v>
      </c>
      <c r="C66" s="39">
        <v>68.264522414687534</v>
      </c>
      <c r="D66" s="39">
        <v>58.325468181329697</v>
      </c>
      <c r="E66" s="66"/>
    </row>
    <row r="67" spans="1:5" x14ac:dyDescent="0.25">
      <c r="B67" s="1" t="s">
        <v>232</v>
      </c>
      <c r="C67" s="39">
        <v>70.51296613002151</v>
      </c>
      <c r="D67" s="39">
        <v>61.732998824774697</v>
      </c>
      <c r="E67" s="66"/>
    </row>
    <row r="68" spans="1:5" x14ac:dyDescent="0.25">
      <c r="B68" s="1" t="s">
        <v>233</v>
      </c>
      <c r="C68" s="39">
        <v>47.278469433933196</v>
      </c>
      <c r="D68" s="39">
        <v>53.669855272729102</v>
      </c>
      <c r="E68" s="66"/>
    </row>
    <row r="69" spans="1:5" x14ac:dyDescent="0.25">
      <c r="A69" s="1">
        <v>2018</v>
      </c>
      <c r="B69" s="1" t="s">
        <v>222</v>
      </c>
      <c r="C69" s="39">
        <v>48.980000000000004</v>
      </c>
      <c r="D69" s="39">
        <v>55.608079676892402</v>
      </c>
      <c r="E69" s="66"/>
    </row>
    <row r="70" spans="1:5" x14ac:dyDescent="0.25">
      <c r="B70" s="1" t="s">
        <v>223</v>
      </c>
      <c r="C70" s="39">
        <v>64.89</v>
      </c>
      <c r="D70" s="39">
        <v>53.905239644158797</v>
      </c>
      <c r="E70" s="66"/>
    </row>
    <row r="71" spans="1:5" x14ac:dyDescent="0.25">
      <c r="B71" s="1" t="s">
        <v>224</v>
      </c>
      <c r="C71" s="39">
        <v>41.91</v>
      </c>
      <c r="D71" s="39">
        <v>56.314722396769703</v>
      </c>
      <c r="E71" s="66"/>
    </row>
    <row r="72" spans="1:5" x14ac:dyDescent="0.25">
      <c r="B72" s="1" t="s">
        <v>225</v>
      </c>
      <c r="C72" s="39">
        <v>62.31</v>
      </c>
      <c r="D72" s="39">
        <v>52.826952690719899</v>
      </c>
      <c r="E72" s="66"/>
    </row>
    <row r="73" spans="1:5" x14ac:dyDescent="0.25">
      <c r="B73" s="1" t="s">
        <v>226</v>
      </c>
      <c r="C73" s="39">
        <v>59.040000000000006</v>
      </c>
      <c r="D73" s="39">
        <v>52.565807651627303</v>
      </c>
      <c r="E73" s="66"/>
    </row>
    <row r="74" spans="1:5" x14ac:dyDescent="0.25">
      <c r="B74" s="1" t="s">
        <v>227</v>
      </c>
      <c r="C74" s="39">
        <v>56.74</v>
      </c>
      <c r="D74" s="39">
        <v>53.974064373061701</v>
      </c>
      <c r="E74" s="66"/>
    </row>
    <row r="75" spans="1:5" x14ac:dyDescent="0.25">
      <c r="B75" s="1" t="s">
        <v>228</v>
      </c>
      <c r="C75" s="39">
        <v>57.8</v>
      </c>
      <c r="D75" s="39">
        <v>58.738016940707503</v>
      </c>
      <c r="E75" s="66"/>
    </row>
    <row r="76" spans="1:5" x14ac:dyDescent="0.25">
      <c r="B76" s="1" t="s">
        <v>229</v>
      </c>
      <c r="C76" s="39">
        <v>60.22</v>
      </c>
      <c r="D76" s="39">
        <v>59.950406725331902</v>
      </c>
      <c r="E76" s="66"/>
    </row>
    <row r="77" spans="1:5" x14ac:dyDescent="0.25">
      <c r="B77" s="1" t="s">
        <v>230</v>
      </c>
      <c r="C77" s="39">
        <v>63.33</v>
      </c>
      <c r="D77" s="39">
        <v>56.9123945213098</v>
      </c>
      <c r="E77" s="66"/>
    </row>
    <row r="78" spans="1:5" x14ac:dyDescent="0.25">
      <c r="B78" s="1" t="s">
        <v>231</v>
      </c>
      <c r="C78" s="39">
        <v>64.2</v>
      </c>
      <c r="D78" s="39">
        <v>58.7950481990108</v>
      </c>
      <c r="E78" s="66"/>
    </row>
    <row r="79" spans="1:5" x14ac:dyDescent="0.25">
      <c r="B79" s="1" t="s">
        <v>232</v>
      </c>
      <c r="C79" s="39">
        <v>72.45</v>
      </c>
      <c r="D79" s="39">
        <v>60.986987019721496</v>
      </c>
      <c r="E79" s="66"/>
    </row>
    <row r="80" spans="1:5" x14ac:dyDescent="0.25">
      <c r="B80" s="1" t="s">
        <v>233</v>
      </c>
      <c r="C80" s="39">
        <v>48.41</v>
      </c>
      <c r="D80" s="39">
        <v>54.734240837046997</v>
      </c>
      <c r="E80" s="66"/>
    </row>
    <row r="81" spans="1:5" x14ac:dyDescent="0.25">
      <c r="A81" s="1">
        <v>2019</v>
      </c>
      <c r="B81" s="1" t="s">
        <v>222</v>
      </c>
      <c r="C81" s="39">
        <v>48.22</v>
      </c>
      <c r="D81" s="39">
        <v>54.930738684436399</v>
      </c>
      <c r="E81" s="66"/>
    </row>
    <row r="82" spans="1:5" x14ac:dyDescent="0.25">
      <c r="B82" s="1" t="s">
        <v>223</v>
      </c>
      <c r="C82" s="39">
        <v>66.78</v>
      </c>
      <c r="D82" s="39">
        <v>53.6512226631557</v>
      </c>
      <c r="E82" s="66"/>
    </row>
    <row r="83" spans="1:5" x14ac:dyDescent="0.25">
      <c r="B83" s="1" t="s">
        <v>224</v>
      </c>
      <c r="C83" s="39">
        <v>63.370000000000005</v>
      </c>
      <c r="D83" s="39">
        <v>58.375902602336097</v>
      </c>
      <c r="E83" s="66"/>
    </row>
    <row r="84" spans="1:5" x14ac:dyDescent="0.25">
      <c r="B84" s="1" t="s">
        <v>225</v>
      </c>
      <c r="C84" s="39">
        <v>58.109999999999992</v>
      </c>
      <c r="D84" s="39">
        <v>52.523893526928198</v>
      </c>
      <c r="E84" s="66"/>
    </row>
    <row r="85" spans="1:5" x14ac:dyDescent="0.25">
      <c r="B85" s="1" t="s">
        <v>226</v>
      </c>
      <c r="C85" s="39">
        <v>65.22</v>
      </c>
      <c r="D85" s="39">
        <v>55.266345966106599</v>
      </c>
      <c r="E85" s="66"/>
    </row>
    <row r="86" spans="1:5" x14ac:dyDescent="0.25">
      <c r="B86" s="1" t="s">
        <v>227</v>
      </c>
      <c r="C86" s="39" t="s">
        <v>301</v>
      </c>
      <c r="D86" s="39">
        <v>54.676332144006601</v>
      </c>
      <c r="E86" s="66"/>
    </row>
    <row r="87" spans="1:5" x14ac:dyDescent="0.25">
      <c r="B87" s="1" t="s">
        <v>228</v>
      </c>
      <c r="C87" s="39" t="s">
        <v>301</v>
      </c>
      <c r="D87" s="39">
        <v>59.491621223459497</v>
      </c>
      <c r="E87" s="66"/>
    </row>
    <row r="88" spans="1:5" x14ac:dyDescent="0.25">
      <c r="B88" s="1" t="s">
        <v>229</v>
      </c>
      <c r="C88" s="39">
        <v>63.2</v>
      </c>
      <c r="D88" s="39">
        <v>61.326961952738799</v>
      </c>
      <c r="E88" s="66"/>
    </row>
    <row r="89" spans="1:5" x14ac:dyDescent="0.25">
      <c r="B89" s="1" t="s">
        <v>230</v>
      </c>
      <c r="C89" s="39">
        <v>61.3</v>
      </c>
      <c r="D89" s="39">
        <v>59.176539711013902</v>
      </c>
      <c r="E89" s="66"/>
    </row>
    <row r="90" spans="1:5" x14ac:dyDescent="0.25">
      <c r="B90" s="1" t="s">
        <v>231</v>
      </c>
      <c r="C90" s="39">
        <v>62.43</v>
      </c>
      <c r="D90" s="39">
        <v>60.747933458530397</v>
      </c>
      <c r="E90" s="66"/>
    </row>
    <row r="91" spans="1:5" x14ac:dyDescent="0.25">
      <c r="B91" s="1" t="s">
        <v>232</v>
      </c>
      <c r="C91" s="39" t="s">
        <v>301</v>
      </c>
      <c r="D91" s="39">
        <v>64.0664913229066</v>
      </c>
      <c r="E91" s="66"/>
    </row>
    <row r="92" spans="1:5" x14ac:dyDescent="0.25">
      <c r="B92" s="1" t="s">
        <v>233</v>
      </c>
      <c r="C92" s="39">
        <v>51</v>
      </c>
      <c r="D92" s="39">
        <v>57.399530302667202</v>
      </c>
      <c r="E92" s="66"/>
    </row>
    <row r="93" spans="1:5" x14ac:dyDescent="0.25">
      <c r="A93" s="1">
        <v>2020</v>
      </c>
      <c r="B93" s="1" t="s">
        <v>222</v>
      </c>
      <c r="C93" s="39">
        <v>52.46</v>
      </c>
      <c r="D93" s="39">
        <v>59.116476660059</v>
      </c>
      <c r="E93" s="66"/>
    </row>
    <row r="94" spans="1:5" x14ac:dyDescent="0.25">
      <c r="B94" s="1" t="s">
        <v>223</v>
      </c>
      <c r="C94" s="39">
        <v>67.78</v>
      </c>
      <c r="D94" s="39">
        <v>60.194736586946199</v>
      </c>
    </row>
    <row r="95" spans="1:5" x14ac:dyDescent="0.25">
      <c r="B95" s="1" t="s">
        <v>224</v>
      </c>
      <c r="C95" s="39">
        <v>33.229999999999997</v>
      </c>
      <c r="D95" s="39">
        <v>37.026733237107102</v>
      </c>
    </row>
    <row r="96" spans="1:5" x14ac:dyDescent="0.25">
      <c r="B96" s="1" t="s">
        <v>225</v>
      </c>
      <c r="C96" s="39">
        <v>3.6</v>
      </c>
      <c r="D96" s="39">
        <v>5.9290208006236496</v>
      </c>
    </row>
    <row r="97" spans="2:4" x14ac:dyDescent="0.25">
      <c r="B97" s="1" t="s">
        <v>226</v>
      </c>
      <c r="C97" s="39">
        <v>5.52</v>
      </c>
      <c r="D97" s="39">
        <v>7.9291375201505501</v>
      </c>
    </row>
  </sheetData>
  <mergeCells count="9">
    <mergeCell ref="A15:F15"/>
    <mergeCell ref="A16:F16"/>
    <mergeCell ref="A17:F17"/>
    <mergeCell ref="N9:O9"/>
    <mergeCell ref="N10:O10"/>
    <mergeCell ref="A10:F11"/>
    <mergeCell ref="A12:F12"/>
    <mergeCell ref="A13:F13"/>
    <mergeCell ref="A14:F14"/>
  </mergeCells>
  <pageMargins left="0.7" right="0.7" top="0.75" bottom="0.75" header="0.3" footer="0.3"/>
  <pageSetup paperSize="9" scale="50" orientation="portrait" r:id="rId1"/>
  <colBreaks count="1" manualBreakCount="1">
    <brk id="15" max="92"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zoomScale="90" zoomScaleNormal="90" workbookViewId="0">
      <selection activeCell="A9" sqref="A9"/>
    </sheetView>
  </sheetViews>
  <sheetFormatPr baseColWidth="10" defaultColWidth="11.5703125" defaultRowHeight="15" x14ac:dyDescent="0.25"/>
  <cols>
    <col min="1" max="1" width="5.28515625" style="1" customWidth="1"/>
    <col min="2" max="3" width="9.42578125" style="1" customWidth="1"/>
    <col min="4" max="4" width="11.85546875" style="1" customWidth="1"/>
    <col min="5" max="5" width="9" style="1" customWidth="1"/>
    <col min="6" max="6" width="11.85546875" style="1" customWidth="1"/>
    <col min="7" max="7" width="9" style="1" customWidth="1"/>
    <col min="8" max="8" width="11.85546875" style="1" customWidth="1"/>
    <col min="9" max="9" width="9.140625" style="1" customWidth="1"/>
    <col min="10" max="10" width="11.85546875" style="1" customWidth="1"/>
    <col min="11" max="11" width="9" style="1" customWidth="1"/>
    <col min="12" max="13" width="11.5703125" style="1"/>
    <col min="14" max="14" width="11.85546875" style="1" customWidth="1"/>
    <col min="15" max="15" width="9.140625" style="1" customWidth="1"/>
    <col min="16"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124</v>
      </c>
      <c r="L9" s="90" t="s">
        <v>93</v>
      </c>
      <c r="M9" s="90"/>
      <c r="N9" s="90"/>
      <c r="O9" s="90"/>
    </row>
    <row r="10" spans="1:15" ht="21" x14ac:dyDescent="0.35">
      <c r="A10" s="95" t="s">
        <v>295</v>
      </c>
      <c r="B10" s="95"/>
      <c r="C10" s="95"/>
      <c r="D10" s="95"/>
      <c r="E10" s="95"/>
      <c r="F10" s="95"/>
      <c r="L10" s="91">
        <v>44110</v>
      </c>
      <c r="M10" s="91"/>
      <c r="N10" s="91"/>
      <c r="O10" s="91"/>
    </row>
    <row r="11" spans="1:15" ht="14.45" customHeight="1" x14ac:dyDescent="0.25">
      <c r="A11" s="95"/>
      <c r="B11" s="95"/>
      <c r="C11" s="95"/>
      <c r="D11" s="95"/>
      <c r="E11" s="95"/>
      <c r="F11" s="95"/>
    </row>
    <row r="12" spans="1:15" x14ac:dyDescent="0.25">
      <c r="A12" s="105" t="s">
        <v>149</v>
      </c>
      <c r="B12" s="105"/>
      <c r="C12" s="105"/>
      <c r="D12" s="105"/>
      <c r="E12" s="105"/>
      <c r="F12" s="105"/>
    </row>
    <row r="13" spans="1:15" x14ac:dyDescent="0.25">
      <c r="A13" s="105" t="s">
        <v>116</v>
      </c>
      <c r="B13" s="105"/>
      <c r="C13" s="105"/>
      <c r="D13" s="105"/>
      <c r="E13" s="105"/>
      <c r="F13" s="105"/>
    </row>
    <row r="14" spans="1:15" x14ac:dyDescent="0.25">
      <c r="A14" s="105" t="s">
        <v>34</v>
      </c>
      <c r="B14" s="105"/>
      <c r="C14" s="105"/>
      <c r="D14" s="105"/>
      <c r="E14" s="105"/>
      <c r="F14" s="105"/>
    </row>
    <row r="15" spans="1:15" ht="14.45" customHeight="1" x14ac:dyDescent="0.25">
      <c r="A15" s="101" t="s">
        <v>177</v>
      </c>
      <c r="B15" s="102"/>
      <c r="C15" s="102"/>
      <c r="D15" s="102"/>
      <c r="E15" s="102"/>
      <c r="F15" s="103"/>
    </row>
    <row r="16" spans="1:15" x14ac:dyDescent="0.25">
      <c r="A16" s="84"/>
      <c r="B16" s="84"/>
      <c r="C16" s="84"/>
      <c r="D16" s="84"/>
      <c r="E16" s="84"/>
      <c r="F16" s="84"/>
    </row>
    <row r="18" spans="1:27" ht="21.75" customHeight="1" x14ac:dyDescent="0.25">
      <c r="A18" s="114" t="s">
        <v>17</v>
      </c>
      <c r="B18" s="115" t="s">
        <v>150</v>
      </c>
      <c r="C18" s="114" t="s">
        <v>148</v>
      </c>
      <c r="D18" s="114" t="s">
        <v>151</v>
      </c>
      <c r="E18" s="114"/>
      <c r="F18" s="114" t="s">
        <v>154</v>
      </c>
      <c r="G18" s="114"/>
      <c r="H18" s="114" t="s">
        <v>293</v>
      </c>
      <c r="I18" s="114"/>
      <c r="J18" s="114" t="s">
        <v>294</v>
      </c>
      <c r="K18" s="114"/>
      <c r="L18" s="114" t="s">
        <v>158</v>
      </c>
      <c r="M18" s="114"/>
      <c r="N18" s="114" t="s">
        <v>164</v>
      </c>
      <c r="O18" s="114"/>
      <c r="P18" s="114" t="s">
        <v>163</v>
      </c>
      <c r="Q18" s="114"/>
      <c r="R18" s="114" t="s">
        <v>165</v>
      </c>
      <c r="S18" s="114"/>
      <c r="T18" s="114" t="s">
        <v>167</v>
      </c>
      <c r="U18" s="114"/>
      <c r="V18" s="114" t="s">
        <v>169</v>
      </c>
      <c r="W18" s="114"/>
      <c r="X18" s="114" t="s">
        <v>291</v>
      </c>
      <c r="Y18" s="114"/>
      <c r="Z18" s="114" t="s">
        <v>292</v>
      </c>
      <c r="AA18" s="114"/>
    </row>
    <row r="19" spans="1:27" ht="35.25" customHeight="1" x14ac:dyDescent="0.25">
      <c r="A19" s="114"/>
      <c r="B19" s="115"/>
      <c r="C19" s="114"/>
      <c r="D19" s="115" t="s">
        <v>153</v>
      </c>
      <c r="E19" s="115"/>
      <c r="F19" s="115" t="s">
        <v>155</v>
      </c>
      <c r="G19" s="115"/>
      <c r="H19" s="115" t="s">
        <v>287</v>
      </c>
      <c r="I19" s="115"/>
      <c r="J19" s="115" t="s">
        <v>159</v>
      </c>
      <c r="K19" s="115"/>
      <c r="L19" s="116" t="s">
        <v>156</v>
      </c>
      <c r="M19" s="117"/>
      <c r="N19" s="115" t="s">
        <v>286</v>
      </c>
      <c r="O19" s="115"/>
      <c r="P19" s="115" t="s">
        <v>161</v>
      </c>
      <c r="Q19" s="115"/>
      <c r="R19" s="115" t="s">
        <v>288</v>
      </c>
      <c r="S19" s="115"/>
      <c r="T19" s="115" t="s">
        <v>289</v>
      </c>
      <c r="U19" s="115"/>
      <c r="V19" s="115" t="s">
        <v>290</v>
      </c>
      <c r="W19" s="115"/>
      <c r="X19" s="115" t="s">
        <v>166</v>
      </c>
      <c r="Y19" s="115"/>
      <c r="Z19" s="115" t="s">
        <v>168</v>
      </c>
      <c r="AA19" s="115"/>
    </row>
    <row r="20" spans="1:27" ht="21" customHeight="1" x14ac:dyDescent="0.25">
      <c r="A20" s="114"/>
      <c r="B20" s="115"/>
      <c r="C20" s="114"/>
      <c r="D20" s="78" t="s">
        <v>152</v>
      </c>
      <c r="E20" s="78" t="s">
        <v>109</v>
      </c>
      <c r="F20" s="78" t="s">
        <v>152</v>
      </c>
      <c r="G20" s="78" t="s">
        <v>109</v>
      </c>
      <c r="H20" s="78" t="s">
        <v>152</v>
      </c>
      <c r="I20" s="78" t="s">
        <v>109</v>
      </c>
      <c r="J20" s="78" t="s">
        <v>152</v>
      </c>
      <c r="K20" s="78" t="s">
        <v>109</v>
      </c>
      <c r="L20" s="78" t="s">
        <v>152</v>
      </c>
      <c r="M20" s="78" t="s">
        <v>109</v>
      </c>
      <c r="N20" s="78" t="s">
        <v>152</v>
      </c>
      <c r="O20" s="78" t="s">
        <v>109</v>
      </c>
      <c r="P20" s="78" t="s">
        <v>152</v>
      </c>
      <c r="Q20" s="78" t="s">
        <v>109</v>
      </c>
      <c r="R20" s="78" t="s">
        <v>152</v>
      </c>
      <c r="S20" s="78" t="s">
        <v>109</v>
      </c>
      <c r="T20" s="78" t="s">
        <v>152</v>
      </c>
      <c r="U20" s="78" t="s">
        <v>109</v>
      </c>
      <c r="V20" s="78" t="s">
        <v>152</v>
      </c>
      <c r="W20" s="78" t="s">
        <v>109</v>
      </c>
      <c r="X20" s="78" t="s">
        <v>152</v>
      </c>
      <c r="Y20" s="78" t="s">
        <v>109</v>
      </c>
      <c r="Z20" s="78" t="s">
        <v>152</v>
      </c>
      <c r="AA20" s="78" t="s">
        <v>109</v>
      </c>
    </row>
    <row r="21" spans="1:27" ht="16.5" customHeight="1" x14ac:dyDescent="0.25">
      <c r="A21" s="79">
        <v>2018</v>
      </c>
      <c r="B21" s="79" t="s">
        <v>147</v>
      </c>
      <c r="C21" s="79">
        <v>7.41</v>
      </c>
      <c r="D21" s="79">
        <v>7.88</v>
      </c>
      <c r="E21" s="79" t="s">
        <v>147</v>
      </c>
      <c r="F21" s="79">
        <v>6.76</v>
      </c>
      <c r="G21" s="79" t="s">
        <v>147</v>
      </c>
      <c r="H21" s="79">
        <v>7.1</v>
      </c>
      <c r="I21" s="79" t="s">
        <v>160</v>
      </c>
      <c r="J21" s="80">
        <v>6.4</v>
      </c>
      <c r="K21" s="79" t="s">
        <v>160</v>
      </c>
      <c r="L21" s="79">
        <v>6.85</v>
      </c>
      <c r="M21" s="79" t="s">
        <v>162</v>
      </c>
      <c r="N21" s="79">
        <v>7.21</v>
      </c>
      <c r="O21" s="79" t="s">
        <v>285</v>
      </c>
      <c r="P21" s="79">
        <v>6.96</v>
      </c>
      <c r="Q21" s="79" t="s">
        <v>285</v>
      </c>
      <c r="R21" s="79">
        <v>7.83</v>
      </c>
      <c r="S21" s="79" t="s">
        <v>147</v>
      </c>
      <c r="T21" s="79">
        <v>8.5500000000000007</v>
      </c>
      <c r="U21" s="79" t="s">
        <v>147</v>
      </c>
      <c r="V21" s="79">
        <v>8.77</v>
      </c>
      <c r="W21" s="79" t="s">
        <v>147</v>
      </c>
      <c r="X21" s="79">
        <v>9.74</v>
      </c>
      <c r="Y21" s="79" t="s">
        <v>147</v>
      </c>
      <c r="Z21" s="79">
        <v>7.32</v>
      </c>
      <c r="AA21" s="79" t="s">
        <v>147</v>
      </c>
    </row>
    <row r="22" spans="1:27" x14ac:dyDescent="0.25">
      <c r="A22" s="79">
        <v>2019</v>
      </c>
      <c r="B22" s="79" t="s">
        <v>147</v>
      </c>
      <c r="C22" s="79">
        <v>7.57</v>
      </c>
      <c r="D22" s="79">
        <v>7.73</v>
      </c>
      <c r="E22" s="79" t="s">
        <v>147</v>
      </c>
      <c r="F22" s="79">
        <v>7.03</v>
      </c>
      <c r="G22" s="79" t="s">
        <v>147</v>
      </c>
      <c r="H22" s="79">
        <v>7.1</v>
      </c>
      <c r="I22" s="79" t="s">
        <v>160</v>
      </c>
      <c r="J22" s="79">
        <v>5.91</v>
      </c>
      <c r="K22" s="79" t="s">
        <v>157</v>
      </c>
      <c r="L22" s="79">
        <v>6.99</v>
      </c>
      <c r="M22" s="79" t="s">
        <v>162</v>
      </c>
      <c r="N22" s="79">
        <v>7.35</v>
      </c>
      <c r="O22" s="79" t="s">
        <v>285</v>
      </c>
      <c r="P22" s="79">
        <v>7.04</v>
      </c>
      <c r="Q22" s="79">
        <v>2</v>
      </c>
      <c r="R22" s="79">
        <v>7.77</v>
      </c>
      <c r="S22" s="79" t="s">
        <v>147</v>
      </c>
      <c r="T22" s="79">
        <v>8.32</v>
      </c>
      <c r="U22" s="79" t="s">
        <v>147</v>
      </c>
      <c r="V22" s="79">
        <v>8.35</v>
      </c>
      <c r="W22" s="79" t="s">
        <v>147</v>
      </c>
      <c r="X22" s="79">
        <v>9.57</v>
      </c>
      <c r="Y22" s="79" t="s">
        <v>285</v>
      </c>
      <c r="Z22" s="79">
        <v>7.71</v>
      </c>
      <c r="AA22" s="79" t="s">
        <v>147</v>
      </c>
    </row>
    <row r="23" spans="1:27" x14ac:dyDescent="0.25">
      <c r="O23" s="81"/>
      <c r="P23" s="39"/>
    </row>
    <row r="24" spans="1:27" ht="15" customHeight="1" x14ac:dyDescent="0.25">
      <c r="O24" s="81"/>
      <c r="P24" s="39"/>
    </row>
    <row r="25" spans="1:27" x14ac:dyDescent="0.25">
      <c r="O25" s="81"/>
      <c r="P25" s="39"/>
    </row>
    <row r="26" spans="1:27" x14ac:dyDescent="0.25">
      <c r="O26" s="82"/>
      <c r="P26" s="39"/>
    </row>
    <row r="27" spans="1:27" x14ac:dyDescent="0.25">
      <c r="O27" s="81"/>
      <c r="P27" s="39"/>
    </row>
    <row r="28" spans="1:27" x14ac:dyDescent="0.25">
      <c r="O28" s="81"/>
      <c r="P28" s="39"/>
    </row>
    <row r="29" spans="1:27" x14ac:dyDescent="0.25">
      <c r="O29" s="81"/>
      <c r="P29" s="39"/>
    </row>
    <row r="30" spans="1:27" x14ac:dyDescent="0.25">
      <c r="O30" s="81"/>
      <c r="P30" s="39"/>
    </row>
    <row r="31" spans="1:27" x14ac:dyDescent="0.25">
      <c r="O31" s="81"/>
      <c r="P31" s="39"/>
    </row>
    <row r="32" spans="1:27" x14ac:dyDescent="0.25">
      <c r="O32" s="81"/>
      <c r="P32" s="39"/>
    </row>
    <row r="33" spans="15:16" x14ac:dyDescent="0.25">
      <c r="O33" s="81"/>
      <c r="P33" s="39"/>
    </row>
    <row r="34" spans="15:16" x14ac:dyDescent="0.25">
      <c r="O34" s="81"/>
      <c r="P34" s="39"/>
    </row>
    <row r="35" spans="15:16" x14ac:dyDescent="0.25">
      <c r="O35" s="81"/>
      <c r="P35" s="39"/>
    </row>
  </sheetData>
  <sortState ref="G8:J22">
    <sortCondition ref="H8:H22"/>
  </sortState>
  <mergeCells count="34">
    <mergeCell ref="L9:O9"/>
    <mergeCell ref="L10:O10"/>
    <mergeCell ref="A12:F12"/>
    <mergeCell ref="A13:F13"/>
    <mergeCell ref="A10:F11"/>
    <mergeCell ref="C18:C20"/>
    <mergeCell ref="X18:Y18"/>
    <mergeCell ref="X19:Y19"/>
    <mergeCell ref="Z18:AA18"/>
    <mergeCell ref="Z19:AA19"/>
    <mergeCell ref="L18:M18"/>
    <mergeCell ref="L19:M19"/>
    <mergeCell ref="R18:S18"/>
    <mergeCell ref="R19:S19"/>
    <mergeCell ref="T18:U18"/>
    <mergeCell ref="T19:U19"/>
    <mergeCell ref="V18:W18"/>
    <mergeCell ref="V19:W19"/>
    <mergeCell ref="A14:F14"/>
    <mergeCell ref="A15:F15"/>
    <mergeCell ref="P18:Q18"/>
    <mergeCell ref="D18:E18"/>
    <mergeCell ref="D19:E19"/>
    <mergeCell ref="F18:G18"/>
    <mergeCell ref="F19:G19"/>
    <mergeCell ref="J18:K18"/>
    <mergeCell ref="J19:K19"/>
    <mergeCell ref="P19:Q19"/>
    <mergeCell ref="N18:O18"/>
    <mergeCell ref="N19:O19"/>
    <mergeCell ref="A18:A20"/>
    <mergeCell ref="H18:I18"/>
    <mergeCell ref="H19:I19"/>
    <mergeCell ref="B18:B20"/>
  </mergeCells>
  <pageMargins left="0.7" right="0.7" top="0.75" bottom="0.75" header="0.3" footer="0.3"/>
  <pageSetup paperSize="9" scale="30" orientation="portrait" r:id="rId1"/>
  <colBreaks count="1" manualBreakCount="1">
    <brk id="2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zoomScale="90" zoomScaleNormal="90" workbookViewId="0">
      <selection activeCell="A9" sqref="A9"/>
    </sheetView>
  </sheetViews>
  <sheetFormatPr baseColWidth="10" defaultColWidth="11.5703125" defaultRowHeight="15" x14ac:dyDescent="0.25"/>
  <cols>
    <col min="1" max="1" width="6.140625" style="1" customWidth="1"/>
    <col min="2" max="2" width="10" style="1" customWidth="1"/>
    <col min="3" max="3" width="13.85546875" style="1" customWidth="1"/>
    <col min="4" max="6" width="14.140625" style="1" customWidth="1"/>
    <col min="7" max="7" width="11.7109375" style="1" customWidth="1"/>
    <col min="8" max="13" width="11.5703125" style="1"/>
    <col min="14" max="14" width="11.7109375" style="1" customWidth="1"/>
    <col min="15"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125</v>
      </c>
      <c r="N9" s="118" t="s">
        <v>93</v>
      </c>
      <c r="O9" s="118"/>
    </row>
    <row r="10" spans="1:15" ht="21" x14ac:dyDescent="0.35">
      <c r="A10" s="95" t="s">
        <v>174</v>
      </c>
      <c r="B10" s="95"/>
      <c r="C10" s="95"/>
      <c r="D10" s="95"/>
      <c r="E10" s="95"/>
      <c r="F10" s="95"/>
      <c r="N10" s="119">
        <v>44110</v>
      </c>
      <c r="O10" s="119"/>
    </row>
    <row r="11" spans="1:15" x14ac:dyDescent="0.25">
      <c r="A11" s="95"/>
      <c r="B11" s="95"/>
      <c r="C11" s="95"/>
      <c r="D11" s="95"/>
      <c r="E11" s="95"/>
      <c r="F11" s="95"/>
    </row>
    <row r="12" spans="1:15" x14ac:dyDescent="0.25">
      <c r="A12" s="100" t="s">
        <v>175</v>
      </c>
      <c r="B12" s="100"/>
      <c r="C12" s="100"/>
      <c r="D12" s="100"/>
      <c r="E12" s="100"/>
      <c r="F12" s="100"/>
    </row>
    <row r="13" spans="1:15" x14ac:dyDescent="0.25">
      <c r="A13" s="100" t="s">
        <v>171</v>
      </c>
      <c r="B13" s="100"/>
      <c r="C13" s="100"/>
      <c r="D13" s="100"/>
      <c r="E13" s="100"/>
      <c r="F13" s="100"/>
    </row>
    <row r="14" spans="1:15" x14ac:dyDescent="0.25">
      <c r="A14" s="100" t="s">
        <v>33</v>
      </c>
      <c r="B14" s="100"/>
      <c r="C14" s="100"/>
      <c r="D14" s="100"/>
      <c r="E14" s="100"/>
      <c r="F14" s="100"/>
    </row>
    <row r="15" spans="1:15" ht="16.5" customHeight="1" x14ac:dyDescent="0.25">
      <c r="A15" s="100" t="s">
        <v>201</v>
      </c>
      <c r="B15" s="100"/>
      <c r="C15" s="100"/>
      <c r="D15" s="100"/>
      <c r="E15" s="100"/>
      <c r="F15" s="100"/>
    </row>
    <row r="16" spans="1:15" ht="16.5" customHeight="1" x14ac:dyDescent="0.25">
      <c r="A16" s="96" t="s">
        <v>177</v>
      </c>
      <c r="B16" s="97"/>
      <c r="C16" s="97"/>
      <c r="D16" s="97"/>
      <c r="E16" s="97"/>
      <c r="F16" s="98"/>
    </row>
    <row r="17" spans="1:12" ht="84" customHeight="1" x14ac:dyDescent="0.25">
      <c r="A17" s="99" t="s">
        <v>296</v>
      </c>
      <c r="B17" s="99"/>
      <c r="C17" s="99"/>
      <c r="D17" s="99"/>
      <c r="E17" s="99"/>
      <c r="F17" s="99"/>
    </row>
    <row r="18" spans="1:12" ht="16.5" customHeight="1" x14ac:dyDescent="0.25">
      <c r="C18" s="44"/>
      <c r="D18" s="44"/>
      <c r="E18" s="44"/>
      <c r="F18" s="44"/>
    </row>
    <row r="19" spans="1:12" ht="16.5" customHeight="1" x14ac:dyDescent="0.25">
      <c r="C19" s="44"/>
      <c r="D19" s="44"/>
      <c r="E19" s="44"/>
      <c r="F19" s="44"/>
    </row>
    <row r="20" spans="1:12" ht="31.5" customHeight="1" x14ac:dyDescent="0.25">
      <c r="A20" s="23" t="s">
        <v>17</v>
      </c>
      <c r="B20" s="23" t="s">
        <v>21</v>
      </c>
      <c r="C20" s="85" t="s">
        <v>170</v>
      </c>
      <c r="D20" s="85" t="s">
        <v>172</v>
      </c>
      <c r="E20" s="85" t="s">
        <v>173</v>
      </c>
      <c r="F20" s="85" t="s">
        <v>172</v>
      </c>
    </row>
    <row r="21" spans="1:12" x14ac:dyDescent="0.25">
      <c r="A21" s="1">
        <v>2011</v>
      </c>
      <c r="B21" s="1">
        <v>1</v>
      </c>
      <c r="C21" s="30">
        <v>3113.3173439128809</v>
      </c>
      <c r="D21" s="39"/>
      <c r="E21" s="39"/>
      <c r="F21" s="39"/>
    </row>
    <row r="22" spans="1:12" x14ac:dyDescent="0.25">
      <c r="B22" s="1">
        <v>2</v>
      </c>
      <c r="C22" s="30">
        <v>3103.5970716712691</v>
      </c>
      <c r="D22" s="39"/>
      <c r="E22" s="39"/>
      <c r="F22" s="39"/>
      <c r="J22" s="44"/>
      <c r="K22" s="44"/>
      <c r="L22" s="44"/>
    </row>
    <row r="23" spans="1:12" x14ac:dyDescent="0.25">
      <c r="B23" s="1">
        <v>3</v>
      </c>
      <c r="C23" s="30">
        <v>3776.1983241929811</v>
      </c>
      <c r="D23" s="39"/>
      <c r="E23" s="39"/>
      <c r="F23" s="39"/>
      <c r="J23" s="44"/>
      <c r="K23" s="44"/>
      <c r="L23" s="44"/>
    </row>
    <row r="24" spans="1:12" x14ac:dyDescent="0.25">
      <c r="B24" s="1">
        <v>4</v>
      </c>
      <c r="C24" s="30">
        <v>4653.6672396735121</v>
      </c>
      <c r="D24" s="39"/>
      <c r="E24" s="39"/>
      <c r="F24" s="39"/>
      <c r="J24" s="44"/>
      <c r="K24" s="44"/>
      <c r="L24" s="44"/>
    </row>
    <row r="25" spans="1:12" x14ac:dyDescent="0.25">
      <c r="A25" s="1">
        <v>2011.0342400192401</v>
      </c>
      <c r="B25" s="1" t="s">
        <v>112</v>
      </c>
      <c r="C25" s="30">
        <v>14646.779979450643</v>
      </c>
      <c r="D25" s="39"/>
      <c r="E25" s="26">
        <v>1512.3039999999999</v>
      </c>
      <c r="F25" s="39"/>
      <c r="J25" s="44"/>
      <c r="K25" s="44"/>
      <c r="L25" s="44"/>
    </row>
    <row r="26" spans="1:12" x14ac:dyDescent="0.25">
      <c r="A26" s="1">
        <v>2012</v>
      </c>
      <c r="B26" s="1">
        <v>1</v>
      </c>
      <c r="C26" s="30">
        <v>3533.3511526597372</v>
      </c>
      <c r="D26" s="39">
        <f t="shared" ref="D26:F37" si="0">+((C26-C21)/C21)*100</f>
        <v>13.491519249333869</v>
      </c>
      <c r="E26" s="26"/>
      <c r="F26" s="39"/>
      <c r="J26" s="44"/>
      <c r="K26" s="44"/>
      <c r="L26" s="44"/>
    </row>
    <row r="27" spans="1:12" x14ac:dyDescent="0.25">
      <c r="B27" s="1">
        <v>2</v>
      </c>
      <c r="C27" s="30">
        <v>4232.8979183768342</v>
      </c>
      <c r="D27" s="39">
        <f t="shared" si="0"/>
        <v>36.386838259820983</v>
      </c>
      <c r="E27" s="26"/>
      <c r="F27" s="39"/>
      <c r="J27" s="44"/>
      <c r="K27" s="44"/>
      <c r="L27" s="44"/>
    </row>
    <row r="28" spans="1:12" x14ac:dyDescent="0.25">
      <c r="B28" s="1">
        <v>3</v>
      </c>
      <c r="C28" s="30">
        <v>3327.4231036698975</v>
      </c>
      <c r="D28" s="39">
        <f t="shared" si="0"/>
        <v>-11.884312792787235</v>
      </c>
      <c r="E28" s="26"/>
      <c r="F28" s="39"/>
      <c r="J28" s="44"/>
      <c r="K28" s="44"/>
      <c r="L28" s="44"/>
    </row>
    <row r="29" spans="1:12" x14ac:dyDescent="0.25">
      <c r="B29" s="1">
        <v>4</v>
      </c>
      <c r="C29" s="30">
        <v>3945.686945097038</v>
      </c>
      <c r="D29" s="39">
        <f t="shared" si="0"/>
        <v>-15.213384587122819</v>
      </c>
      <c r="E29" s="26"/>
      <c r="F29" s="39"/>
      <c r="J29" s="44"/>
      <c r="K29" s="44"/>
      <c r="L29" s="44"/>
    </row>
    <row r="30" spans="1:12" x14ac:dyDescent="0.25">
      <c r="A30" s="1">
        <v>2011.9252573352601</v>
      </c>
      <c r="B30" s="1" t="s">
        <v>112</v>
      </c>
      <c r="C30" s="30">
        <v>15039.359119803506</v>
      </c>
      <c r="D30" s="39">
        <f t="shared" si="0"/>
        <v>2.6803102176973388</v>
      </c>
      <c r="E30" s="26">
        <v>2042.2290000000003</v>
      </c>
      <c r="F30" s="39">
        <f t="shared" si="0"/>
        <v>35.040904474232725</v>
      </c>
      <c r="J30" s="44"/>
      <c r="K30" s="44"/>
      <c r="L30" s="44"/>
    </row>
    <row r="31" spans="1:12" x14ac:dyDescent="0.25">
      <c r="A31" s="1">
        <v>2013</v>
      </c>
      <c r="B31" s="1">
        <v>1</v>
      </c>
      <c r="C31" s="30">
        <v>3670.2493289999593</v>
      </c>
      <c r="D31" s="39">
        <f t="shared" si="0"/>
        <v>3.8744571491902731</v>
      </c>
      <c r="E31" s="26"/>
      <c r="F31" s="39"/>
      <c r="J31" s="44"/>
      <c r="K31" s="44"/>
      <c r="L31" s="44"/>
    </row>
    <row r="32" spans="1:12" x14ac:dyDescent="0.25">
      <c r="B32" s="1">
        <v>2</v>
      </c>
      <c r="C32" s="30">
        <v>4014.6531142983736</v>
      </c>
      <c r="D32" s="39">
        <f t="shared" si="0"/>
        <v>-5.155919379273616</v>
      </c>
      <c r="E32" s="26"/>
      <c r="F32" s="39"/>
      <c r="J32" s="44"/>
      <c r="K32" s="44"/>
      <c r="L32" s="44"/>
    </row>
    <row r="33" spans="1:12" x14ac:dyDescent="0.25">
      <c r="B33" s="1">
        <v>3</v>
      </c>
      <c r="C33" s="30">
        <v>4712.513937259926</v>
      </c>
      <c r="D33" s="39">
        <f t="shared" si="0"/>
        <v>41.626531716461827</v>
      </c>
      <c r="E33" s="26"/>
      <c r="F33" s="39"/>
      <c r="J33" s="44"/>
      <c r="K33" s="44"/>
      <c r="L33" s="44"/>
    </row>
    <row r="34" spans="1:12" x14ac:dyDescent="0.25">
      <c r="B34" s="1">
        <v>4</v>
      </c>
      <c r="C34" s="30">
        <v>3811.8793723984177</v>
      </c>
      <c r="D34" s="39">
        <f t="shared" si="0"/>
        <v>-3.3912364199316767</v>
      </c>
      <c r="E34" s="26"/>
      <c r="F34" s="39"/>
      <c r="J34" s="44"/>
      <c r="K34" s="44"/>
      <c r="L34" s="44"/>
    </row>
    <row r="35" spans="1:12" x14ac:dyDescent="0.25">
      <c r="A35" s="1">
        <v>2012.8162746512801</v>
      </c>
      <c r="B35" s="1" t="s">
        <v>112</v>
      </c>
      <c r="C35" s="30">
        <v>16209.295752956687</v>
      </c>
      <c r="D35" s="39">
        <f t="shared" si="0"/>
        <v>7.7791654806130177</v>
      </c>
      <c r="E35" s="26">
        <v>3178.98141416</v>
      </c>
      <c r="F35" s="39">
        <f t="shared" si="0"/>
        <v>55.662338266668407</v>
      </c>
      <c r="J35" s="44"/>
      <c r="K35" s="44"/>
      <c r="L35" s="44"/>
    </row>
    <row r="36" spans="1:12" x14ac:dyDescent="0.25">
      <c r="A36" s="1">
        <v>2014</v>
      </c>
      <c r="B36" s="1">
        <v>1</v>
      </c>
      <c r="C36" s="30">
        <v>3789.9275137239138</v>
      </c>
      <c r="D36" s="39">
        <f t="shared" si="0"/>
        <v>3.2607644330409413</v>
      </c>
      <c r="E36" s="26"/>
      <c r="F36" s="39"/>
      <c r="J36" s="44"/>
      <c r="K36" s="44"/>
      <c r="L36" s="44"/>
    </row>
    <row r="37" spans="1:12" x14ac:dyDescent="0.25">
      <c r="B37" s="1">
        <v>2</v>
      </c>
      <c r="C37" s="30">
        <v>4945.4102045604495</v>
      </c>
      <c r="D37" s="39">
        <f t="shared" si="0"/>
        <v>23.183997814086137</v>
      </c>
      <c r="E37" s="26"/>
      <c r="F37" s="39"/>
      <c r="J37" s="44"/>
      <c r="K37" s="44"/>
      <c r="L37" s="44"/>
    </row>
    <row r="38" spans="1:12" x14ac:dyDescent="0.25">
      <c r="B38" s="1">
        <v>3</v>
      </c>
      <c r="C38" s="30">
        <v>3673.1784737733183</v>
      </c>
      <c r="D38" s="39">
        <f t="shared" ref="D38:D59" si="1">+((C38-C33)/C33)*100</f>
        <v>-22.054798719405497</v>
      </c>
      <c r="E38" s="26"/>
      <c r="F38" s="39"/>
      <c r="J38" s="44"/>
      <c r="K38" s="44"/>
      <c r="L38" s="44"/>
    </row>
    <row r="39" spans="1:12" x14ac:dyDescent="0.25">
      <c r="B39" s="1">
        <v>4</v>
      </c>
      <c r="C39" s="30">
        <v>3760.1866351825556</v>
      </c>
      <c r="D39" s="39">
        <f t="shared" si="1"/>
        <v>-1.3560958300560599</v>
      </c>
      <c r="E39" s="26"/>
      <c r="F39" s="39"/>
      <c r="J39" s="44"/>
      <c r="K39" s="44"/>
      <c r="L39" s="44"/>
    </row>
    <row r="40" spans="1:12" x14ac:dyDescent="0.25">
      <c r="A40" s="1">
        <v>2013.7072919672901</v>
      </c>
      <c r="B40" s="1" t="s">
        <v>112</v>
      </c>
      <c r="C40" s="30">
        <v>16168.702827240235</v>
      </c>
      <c r="D40" s="39">
        <f t="shared" si="1"/>
        <v>-0.2504299158650814</v>
      </c>
      <c r="E40" s="26">
        <v>2950.0699999999997</v>
      </c>
      <c r="F40" s="39">
        <f t="shared" ref="F40" si="2">+((E40-E35)/E35)*100</f>
        <v>-7.2007786248881489</v>
      </c>
      <c r="J40" s="44"/>
      <c r="K40" s="44"/>
      <c r="L40" s="44"/>
    </row>
    <row r="41" spans="1:12" x14ac:dyDescent="0.25">
      <c r="A41" s="1">
        <v>2015</v>
      </c>
      <c r="B41" s="1">
        <v>1</v>
      </c>
      <c r="C41" s="30">
        <v>3299.0884060257449</v>
      </c>
      <c r="D41" s="39">
        <f t="shared" si="1"/>
        <v>-12.951147638596371</v>
      </c>
      <c r="E41" s="26"/>
      <c r="F41" s="39"/>
      <c r="J41" s="44"/>
      <c r="K41" s="44"/>
      <c r="L41" s="44"/>
    </row>
    <row r="42" spans="1:12" x14ac:dyDescent="0.25">
      <c r="B42" s="1">
        <v>2</v>
      </c>
      <c r="C42" s="30">
        <v>4081.8511382551164</v>
      </c>
      <c r="D42" s="39">
        <f t="shared" si="1"/>
        <v>-17.461828859191399</v>
      </c>
      <c r="E42" s="26"/>
      <c r="F42" s="39"/>
      <c r="J42" s="44"/>
      <c r="K42" s="44"/>
      <c r="L42" s="44"/>
    </row>
    <row r="43" spans="1:12" x14ac:dyDescent="0.25">
      <c r="B43" s="1">
        <v>3</v>
      </c>
      <c r="C43" s="30">
        <v>2210.1435721799476</v>
      </c>
      <c r="D43" s="39">
        <f t="shared" si="1"/>
        <v>-39.830215494278711</v>
      </c>
      <c r="E43" s="26"/>
      <c r="F43" s="39"/>
      <c r="J43" s="44"/>
      <c r="K43" s="44"/>
      <c r="L43" s="44"/>
    </row>
    <row r="44" spans="1:12" x14ac:dyDescent="0.25">
      <c r="B44" s="1">
        <v>4</v>
      </c>
      <c r="C44" s="30">
        <v>2132.8625989962225</v>
      </c>
      <c r="D44" s="39">
        <f t="shared" si="1"/>
        <v>-43.277746401205619</v>
      </c>
      <c r="E44" s="26"/>
      <c r="F44" s="39"/>
      <c r="J44" s="44"/>
      <c r="K44" s="44"/>
      <c r="L44" s="44"/>
    </row>
    <row r="45" spans="1:12" x14ac:dyDescent="0.25">
      <c r="A45" s="1">
        <v>2014.5983092833101</v>
      </c>
      <c r="B45" s="1" t="s">
        <v>112</v>
      </c>
      <c r="C45" s="30">
        <v>11723.945715457035</v>
      </c>
      <c r="D45" s="39">
        <f t="shared" si="1"/>
        <v>-27.489880661885202</v>
      </c>
      <c r="E45" s="26">
        <v>2365.8867239999995</v>
      </c>
      <c r="F45" s="39">
        <f t="shared" ref="F45" si="3">+((E45-E40)/E40)*100</f>
        <v>-19.802353028911188</v>
      </c>
      <c r="J45" s="44"/>
      <c r="K45" s="44"/>
      <c r="L45" s="44"/>
    </row>
    <row r="46" spans="1:12" x14ac:dyDescent="0.25">
      <c r="A46" s="1">
        <v>2016</v>
      </c>
      <c r="B46" s="1">
        <v>1</v>
      </c>
      <c r="C46" s="30">
        <v>4684.1315793516969</v>
      </c>
      <c r="D46" s="39">
        <f t="shared" si="1"/>
        <v>41.98260255154689</v>
      </c>
      <c r="E46" s="26"/>
      <c r="F46" s="39"/>
      <c r="J46" s="44"/>
      <c r="K46" s="44"/>
      <c r="L46" s="44"/>
    </row>
    <row r="47" spans="1:12" x14ac:dyDescent="0.25">
      <c r="B47" s="1">
        <v>2</v>
      </c>
      <c r="C47" s="30">
        <v>3638.4237224890921</v>
      </c>
      <c r="D47" s="39">
        <f t="shared" si="1"/>
        <v>-10.863390181239629</v>
      </c>
      <c r="E47" s="26"/>
      <c r="F47" s="39"/>
      <c r="J47" s="44"/>
      <c r="K47" s="44"/>
      <c r="L47" s="44"/>
    </row>
    <row r="48" spans="1:12" x14ac:dyDescent="0.25">
      <c r="B48" s="1">
        <v>3</v>
      </c>
      <c r="C48" s="30">
        <v>2256.2231368122366</v>
      </c>
      <c r="D48" s="39">
        <f t="shared" si="1"/>
        <v>2.0849127274948485</v>
      </c>
      <c r="E48" s="26"/>
      <c r="F48" s="39"/>
      <c r="J48" s="44"/>
      <c r="K48" s="44"/>
      <c r="L48" s="44"/>
    </row>
    <row r="49" spans="1:12" x14ac:dyDescent="0.25">
      <c r="B49" s="1">
        <v>4</v>
      </c>
      <c r="C49" s="30">
        <v>3269.0269982042932</v>
      </c>
      <c r="D49" s="39">
        <f t="shared" si="1"/>
        <v>53.269460477331151</v>
      </c>
      <c r="E49" s="26"/>
      <c r="F49" s="39"/>
      <c r="J49" s="44"/>
      <c r="K49" s="44"/>
      <c r="L49" s="44"/>
    </row>
    <row r="50" spans="1:12" x14ac:dyDescent="0.25">
      <c r="A50" s="1">
        <v>2016</v>
      </c>
      <c r="B50" s="1" t="s">
        <v>112</v>
      </c>
      <c r="C50" s="30">
        <v>13847.805436857319</v>
      </c>
      <c r="D50" s="39">
        <f t="shared" si="1"/>
        <v>18.115571096513637</v>
      </c>
      <c r="E50" s="26">
        <v>1916.3281140000004</v>
      </c>
      <c r="F50" s="39">
        <f t="shared" ref="F50" si="4">+((E50-E45)/E45)*100</f>
        <v>-19.001696295921192</v>
      </c>
      <c r="J50" s="44"/>
      <c r="K50" s="44"/>
      <c r="L50" s="44"/>
    </row>
    <row r="51" spans="1:12" x14ac:dyDescent="0.25">
      <c r="A51" s="1">
        <v>2017</v>
      </c>
      <c r="B51" s="1">
        <v>1</v>
      </c>
      <c r="C51" s="30">
        <v>2513.4937957935713</v>
      </c>
      <c r="D51" s="39">
        <f t="shared" si="1"/>
        <v>-46.340239311948423</v>
      </c>
      <c r="E51" s="26"/>
      <c r="F51" s="39"/>
      <c r="J51" s="44"/>
      <c r="K51" s="44"/>
      <c r="L51" s="44"/>
    </row>
    <row r="52" spans="1:12" x14ac:dyDescent="0.25">
      <c r="B52" s="1">
        <v>2</v>
      </c>
      <c r="C52" s="30">
        <v>2526.3235650693227</v>
      </c>
      <c r="D52" s="39">
        <f t="shared" si="1"/>
        <v>-30.565438284328454</v>
      </c>
      <c r="E52" s="26"/>
      <c r="F52" s="39"/>
      <c r="J52" s="44"/>
      <c r="K52" s="44"/>
      <c r="L52" s="44"/>
    </row>
    <row r="53" spans="1:12" x14ac:dyDescent="0.25">
      <c r="B53" s="1">
        <v>3</v>
      </c>
      <c r="C53" s="30">
        <v>4992.276925509188</v>
      </c>
      <c r="D53" s="39">
        <f t="shared" si="1"/>
        <v>121.2669857008317</v>
      </c>
      <c r="E53" s="26"/>
      <c r="F53" s="39"/>
      <c r="J53" s="44"/>
      <c r="K53" s="44"/>
      <c r="L53" s="44"/>
    </row>
    <row r="54" spans="1:12" x14ac:dyDescent="0.25">
      <c r="B54" s="1">
        <v>4</v>
      </c>
      <c r="C54" s="30">
        <v>3804.6365895420527</v>
      </c>
      <c r="D54" s="39">
        <f t="shared" si="1"/>
        <v>16.384373442983943</v>
      </c>
      <c r="E54" s="26"/>
      <c r="F54" s="39"/>
      <c r="J54" s="44"/>
      <c r="K54" s="44"/>
      <c r="L54" s="44"/>
    </row>
    <row r="55" spans="1:12" x14ac:dyDescent="0.25">
      <c r="A55" s="1">
        <v>2017</v>
      </c>
      <c r="B55" s="1" t="s">
        <v>112</v>
      </c>
      <c r="C55" s="30">
        <v>13836.730875914136</v>
      </c>
      <c r="D55" s="39">
        <f t="shared" si="1"/>
        <v>-7.9973400793942856E-2</v>
      </c>
      <c r="E55" s="26">
        <v>1896.5792495933335</v>
      </c>
      <c r="F55" s="39">
        <f t="shared" ref="F55" si="5">+((E55-E50)/E50)*100</f>
        <v>-1.0305575680066874</v>
      </c>
      <c r="J55" s="44"/>
      <c r="K55" s="44"/>
      <c r="L55" s="44"/>
    </row>
    <row r="56" spans="1:12" x14ac:dyDescent="0.25">
      <c r="A56" s="1">
        <v>2018</v>
      </c>
      <c r="B56" s="1">
        <v>1</v>
      </c>
      <c r="C56" s="30">
        <v>2007.0519609885589</v>
      </c>
      <c r="D56" s="39">
        <f t="shared" si="1"/>
        <v>-20.1489192315717</v>
      </c>
      <c r="E56" s="26"/>
      <c r="F56" s="39"/>
      <c r="J56" s="44"/>
      <c r="K56" s="44"/>
      <c r="L56" s="44"/>
    </row>
    <row r="57" spans="1:12" x14ac:dyDescent="0.25">
      <c r="B57" s="1">
        <v>2</v>
      </c>
      <c r="C57" s="30">
        <v>3845.8402612572463</v>
      </c>
      <c r="D57" s="39">
        <f t="shared" si="1"/>
        <v>52.23070846634468</v>
      </c>
      <c r="E57" s="26"/>
      <c r="F57" s="39"/>
      <c r="J57" s="44"/>
      <c r="K57" s="44"/>
      <c r="L57" s="44"/>
    </row>
    <row r="58" spans="1:12" x14ac:dyDescent="0.25">
      <c r="B58" s="1">
        <v>3</v>
      </c>
      <c r="C58" s="30">
        <v>2798.7954570248085</v>
      </c>
      <c r="D58" s="39">
        <f t="shared" si="1"/>
        <v>-43.937495880412428</v>
      </c>
      <c r="E58" s="26"/>
      <c r="F58" s="39"/>
      <c r="J58" s="44"/>
      <c r="K58" s="44"/>
      <c r="L58" s="44"/>
    </row>
    <row r="59" spans="1:12" x14ac:dyDescent="0.25">
      <c r="B59" s="1">
        <v>4</v>
      </c>
      <c r="C59" s="30">
        <v>2883.4354138474423</v>
      </c>
      <c r="D59" s="39">
        <f t="shared" si="1"/>
        <v>-24.212593082523323</v>
      </c>
      <c r="E59" s="26"/>
      <c r="F59" s="39"/>
      <c r="J59" s="44"/>
      <c r="K59" s="44"/>
      <c r="L59" s="44"/>
    </row>
    <row r="60" spans="1:12" x14ac:dyDescent="0.25">
      <c r="A60" s="1">
        <v>2018</v>
      </c>
      <c r="B60" s="1" t="s">
        <v>112</v>
      </c>
      <c r="C60" s="30">
        <v>11535.123093118053</v>
      </c>
      <c r="D60" s="39">
        <f t="shared" ref="D60:D65" si="6">+((C60-C55)/C55)*100</f>
        <v>-16.634043138054643</v>
      </c>
      <c r="E60" s="26">
        <v>2106</v>
      </c>
      <c r="F60" s="39">
        <f t="shared" ref="F60" si="7">+((E60-E55)/E55)*100</f>
        <v>11.042024763877949</v>
      </c>
      <c r="J60" s="44"/>
      <c r="K60" s="44"/>
      <c r="L60" s="44"/>
    </row>
    <row r="61" spans="1:12" x14ac:dyDescent="0.25">
      <c r="A61" s="1">
        <v>2019</v>
      </c>
      <c r="B61" s="1">
        <v>1</v>
      </c>
      <c r="C61" s="30">
        <v>3384.8645855532286</v>
      </c>
      <c r="D61" s="39">
        <f t="shared" si="6"/>
        <v>68.648577682365442</v>
      </c>
      <c r="E61" s="26">
        <v>374.4</v>
      </c>
      <c r="F61" s="39"/>
      <c r="J61" s="44"/>
      <c r="K61" s="44"/>
      <c r="L61" s="44"/>
    </row>
    <row r="62" spans="1:12" x14ac:dyDescent="0.25">
      <c r="B62" s="1">
        <v>2</v>
      </c>
      <c r="C62" s="30">
        <v>4118.9335376774588</v>
      </c>
      <c r="D62" s="39">
        <f t="shared" si="6"/>
        <v>7.1010041465147955</v>
      </c>
      <c r="E62" s="26"/>
      <c r="J62" s="44"/>
      <c r="K62" s="44"/>
      <c r="L62" s="44"/>
    </row>
    <row r="63" spans="1:12" x14ac:dyDescent="0.25">
      <c r="B63" s="1">
        <v>3</v>
      </c>
      <c r="C63" s="30">
        <v>3268.8475789091276</v>
      </c>
      <c r="D63" s="39">
        <f t="shared" si="6"/>
        <v>16.79480080277094</v>
      </c>
      <c r="E63" s="26"/>
      <c r="F63" s="39"/>
      <c r="J63" s="44"/>
      <c r="K63" s="44"/>
      <c r="L63" s="44"/>
    </row>
    <row r="64" spans="1:12" x14ac:dyDescent="0.25">
      <c r="B64" s="1">
        <v>4</v>
      </c>
      <c r="C64" s="30">
        <v>3799.5640924019908</v>
      </c>
      <c r="D64" s="39">
        <f t="shared" si="6"/>
        <v>31.772124118158569</v>
      </c>
      <c r="E64" s="26"/>
      <c r="J64" s="44"/>
      <c r="K64" s="44"/>
      <c r="L64" s="44"/>
    </row>
    <row r="65" spans="1:12" x14ac:dyDescent="0.25">
      <c r="A65" s="1">
        <v>2019</v>
      </c>
      <c r="B65" s="1" t="s">
        <v>112</v>
      </c>
      <c r="C65" s="30">
        <v>14572.209794541803</v>
      </c>
      <c r="D65" s="39">
        <f t="shared" si="6"/>
        <v>26.329035909774561</v>
      </c>
      <c r="E65" s="26">
        <v>2572.8000000000002</v>
      </c>
      <c r="F65" s="39">
        <f t="shared" ref="F65" si="8">+((E65-E60)/E60)*100</f>
        <v>22.165242165242173</v>
      </c>
      <c r="J65" s="44"/>
      <c r="K65" s="44"/>
      <c r="L65" s="44"/>
    </row>
    <row r="66" spans="1:12" x14ac:dyDescent="0.25">
      <c r="A66" s="1">
        <v>2020</v>
      </c>
      <c r="B66" s="1">
        <v>1</v>
      </c>
      <c r="C66" s="30">
        <v>3588.8392624599437</v>
      </c>
      <c r="D66" s="39">
        <f>+((C66-C61)/C61)*100</f>
        <v>6.0260808594024482</v>
      </c>
      <c r="E66" s="26">
        <v>220.7</v>
      </c>
      <c r="F66" s="39">
        <f>+((E66-E61)/E61)*100</f>
        <v>-41.052350427350426</v>
      </c>
      <c r="J66" s="44"/>
      <c r="K66" s="44"/>
      <c r="L66" s="44"/>
    </row>
    <row r="67" spans="1:12" x14ac:dyDescent="0.25">
      <c r="J67" s="44"/>
      <c r="K67" s="44"/>
      <c r="L67" s="44"/>
    </row>
    <row r="68" spans="1:12" x14ac:dyDescent="0.25">
      <c r="J68" s="44"/>
      <c r="K68" s="44"/>
      <c r="L68" s="44"/>
    </row>
    <row r="69" spans="1:12" x14ac:dyDescent="0.25">
      <c r="J69" s="44"/>
      <c r="K69" s="44"/>
      <c r="L69" s="44"/>
    </row>
    <row r="70" spans="1:12" x14ac:dyDescent="0.25">
      <c r="J70" s="44"/>
      <c r="K70" s="44"/>
      <c r="L70" s="44"/>
    </row>
    <row r="71" spans="1:12" x14ac:dyDescent="0.25">
      <c r="J71" s="44"/>
      <c r="K71" s="44"/>
      <c r="L71" s="44"/>
    </row>
    <row r="72" spans="1:12" x14ac:dyDescent="0.25">
      <c r="J72" s="44"/>
      <c r="K72" s="44"/>
      <c r="L72" s="44"/>
    </row>
    <row r="73" spans="1:12" x14ac:dyDescent="0.25">
      <c r="J73" s="44"/>
      <c r="K73" s="44"/>
      <c r="L73" s="44"/>
    </row>
    <row r="74" spans="1:12" x14ac:dyDescent="0.25">
      <c r="J74" s="44"/>
      <c r="K74" s="44"/>
      <c r="L74" s="44"/>
    </row>
    <row r="75" spans="1:12" x14ac:dyDescent="0.25">
      <c r="J75" s="44"/>
      <c r="K75" s="44"/>
      <c r="L75" s="44"/>
    </row>
    <row r="76" spans="1:12" x14ac:dyDescent="0.25">
      <c r="J76" s="44"/>
      <c r="K76" s="44"/>
      <c r="L76" s="44"/>
    </row>
    <row r="77" spans="1:12" x14ac:dyDescent="0.25">
      <c r="J77" s="44"/>
      <c r="K77" s="44"/>
      <c r="L77" s="44"/>
    </row>
    <row r="78" spans="1:12" x14ac:dyDescent="0.25">
      <c r="J78" s="44"/>
      <c r="K78" s="44"/>
      <c r="L78" s="44"/>
    </row>
    <row r="79" spans="1:12" x14ac:dyDescent="0.25">
      <c r="J79" s="44"/>
      <c r="K79" s="44"/>
      <c r="L79" s="44"/>
    </row>
    <row r="80" spans="1:12" x14ac:dyDescent="0.25">
      <c r="J80" s="44"/>
      <c r="K80" s="44"/>
      <c r="L80" s="44"/>
    </row>
    <row r="81" spans="10:12" x14ac:dyDescent="0.25">
      <c r="J81" s="44"/>
      <c r="K81" s="44"/>
      <c r="L81" s="44"/>
    </row>
    <row r="82" spans="10:12" x14ac:dyDescent="0.25">
      <c r="J82" s="44"/>
      <c r="K82" s="44"/>
      <c r="L82" s="44"/>
    </row>
    <row r="83" spans="10:12" x14ac:dyDescent="0.25">
      <c r="J83" s="44"/>
      <c r="K83" s="44"/>
      <c r="L83" s="44"/>
    </row>
    <row r="84" spans="10:12" x14ac:dyDescent="0.25">
      <c r="J84" s="44"/>
      <c r="K84" s="44"/>
      <c r="L84" s="44"/>
    </row>
    <row r="85" spans="10:12" x14ac:dyDescent="0.25">
      <c r="J85" s="44"/>
      <c r="K85" s="44"/>
      <c r="L85" s="44"/>
    </row>
  </sheetData>
  <mergeCells count="9">
    <mergeCell ref="N9:O9"/>
    <mergeCell ref="N10:O10"/>
    <mergeCell ref="A17:F17"/>
    <mergeCell ref="A16:F16"/>
    <mergeCell ref="A10:F11"/>
    <mergeCell ref="A12:F12"/>
    <mergeCell ref="A13:F13"/>
    <mergeCell ref="A14:F14"/>
    <mergeCell ref="A15:F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zoomScale="90" zoomScaleNormal="90" workbookViewId="0">
      <selection activeCell="A9" sqref="A9"/>
    </sheetView>
  </sheetViews>
  <sheetFormatPr baseColWidth="10" defaultColWidth="11.5703125" defaultRowHeight="15" x14ac:dyDescent="0.25"/>
  <cols>
    <col min="1" max="1" width="7" style="1" customWidth="1"/>
    <col min="2" max="2" width="7.85546875" style="1" customWidth="1"/>
    <col min="3" max="3" width="15.28515625" style="1" customWidth="1"/>
    <col min="4" max="5" width="11.5703125" style="1" customWidth="1"/>
    <col min="6" max="6" width="14.5703125" style="1" customWidth="1"/>
    <col min="7"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66</v>
      </c>
      <c r="N9" s="90" t="s">
        <v>93</v>
      </c>
      <c r="O9" s="90"/>
    </row>
    <row r="10" spans="1:15" ht="21" x14ac:dyDescent="0.35">
      <c r="A10" s="95" t="s">
        <v>270</v>
      </c>
      <c r="B10" s="95"/>
      <c r="C10" s="95"/>
      <c r="D10" s="95"/>
      <c r="E10" s="95"/>
      <c r="F10" s="95"/>
      <c r="N10" s="91">
        <v>44110</v>
      </c>
      <c r="O10" s="91"/>
    </row>
    <row r="11" spans="1:15" ht="15" customHeight="1" x14ac:dyDescent="0.25">
      <c r="A11" s="95"/>
      <c r="B11" s="95"/>
      <c r="C11" s="95"/>
      <c r="D11" s="95"/>
      <c r="E11" s="95"/>
      <c r="F11" s="95"/>
    </row>
    <row r="12" spans="1:15" ht="15" customHeight="1" x14ac:dyDescent="0.25">
      <c r="A12" s="54" t="s">
        <v>267</v>
      </c>
      <c r="B12" s="55"/>
      <c r="C12" s="55"/>
      <c r="D12" s="55"/>
      <c r="E12" s="55"/>
      <c r="F12" s="56"/>
    </row>
    <row r="13" spans="1:15" x14ac:dyDescent="0.25">
      <c r="A13" s="54" t="s">
        <v>25</v>
      </c>
      <c r="B13" s="55"/>
      <c r="C13" s="55"/>
      <c r="D13" s="55"/>
      <c r="E13" s="55"/>
      <c r="F13" s="56"/>
    </row>
    <row r="14" spans="1:15" x14ac:dyDescent="0.25">
      <c r="A14" s="54" t="s">
        <v>30</v>
      </c>
      <c r="B14" s="55"/>
      <c r="C14" s="55"/>
      <c r="D14" s="55"/>
      <c r="E14" s="55"/>
      <c r="F14" s="56"/>
    </row>
    <row r="15" spans="1:15" x14ac:dyDescent="0.25">
      <c r="A15" s="54" t="s">
        <v>268</v>
      </c>
      <c r="B15" s="55"/>
      <c r="C15" s="55"/>
      <c r="D15" s="55"/>
      <c r="E15" s="55"/>
      <c r="F15" s="56"/>
    </row>
    <row r="16" spans="1:15" ht="14.45" customHeight="1" x14ac:dyDescent="0.25">
      <c r="A16" s="96" t="s">
        <v>269</v>
      </c>
      <c r="B16" s="97"/>
      <c r="C16" s="97"/>
      <c r="D16" s="97"/>
      <c r="E16" s="97"/>
      <c r="F16" s="98"/>
    </row>
    <row r="17" spans="1:8" ht="84" customHeight="1" x14ac:dyDescent="0.25">
      <c r="A17" s="99" t="s">
        <v>187</v>
      </c>
      <c r="B17" s="99"/>
      <c r="C17" s="99"/>
      <c r="D17" s="99"/>
      <c r="E17" s="99"/>
      <c r="F17" s="99"/>
    </row>
    <row r="19" spans="1:8" x14ac:dyDescent="0.25">
      <c r="A19" s="67"/>
      <c r="B19" s="67"/>
      <c r="C19" s="67"/>
      <c r="D19" s="67"/>
      <c r="E19" s="67"/>
    </row>
    <row r="20" spans="1:8" ht="30" x14ac:dyDescent="0.25">
      <c r="A20" s="23" t="s">
        <v>17</v>
      </c>
      <c r="B20" s="23" t="s">
        <v>18</v>
      </c>
      <c r="C20" s="23" t="s">
        <v>271</v>
      </c>
      <c r="D20" s="23" t="s">
        <v>15</v>
      </c>
      <c r="E20" s="23" t="s">
        <v>14</v>
      </c>
      <c r="F20" s="23" t="s">
        <v>272</v>
      </c>
      <c r="G20" s="23" t="s">
        <v>15</v>
      </c>
      <c r="H20" s="23" t="s">
        <v>14</v>
      </c>
    </row>
    <row r="21" spans="1:8" x14ac:dyDescent="0.25">
      <c r="A21" s="1">
        <v>2013</v>
      </c>
      <c r="B21" s="1" t="s">
        <v>222</v>
      </c>
      <c r="C21" s="29">
        <v>138417</v>
      </c>
      <c r="D21" s="44"/>
      <c r="E21" s="65"/>
      <c r="F21" s="29">
        <v>371651.20048</v>
      </c>
      <c r="G21" s="39"/>
      <c r="H21" s="39"/>
    </row>
    <row r="22" spans="1:8" x14ac:dyDescent="0.25">
      <c r="B22" s="1" t="s">
        <v>223</v>
      </c>
      <c r="C22" s="29">
        <v>135515</v>
      </c>
      <c r="D22" s="44">
        <f t="shared" ref="D22:D62" si="0">+C22/C21*100-100</f>
        <v>-2.0965632834117258</v>
      </c>
      <c r="E22" s="65"/>
      <c r="F22" s="29">
        <v>331536.84734000009</v>
      </c>
      <c r="G22" s="39">
        <f t="shared" ref="G22:G85" si="1">+F22/F21*100-100</f>
        <v>-10.793548652120819</v>
      </c>
      <c r="H22" s="39"/>
    </row>
    <row r="23" spans="1:8" x14ac:dyDescent="0.25">
      <c r="B23" s="1" t="s">
        <v>224</v>
      </c>
      <c r="C23" s="29">
        <v>135248</v>
      </c>
      <c r="D23" s="44">
        <f t="shared" si="0"/>
        <v>-0.19702615946573587</v>
      </c>
      <c r="E23" s="65"/>
      <c r="F23" s="29">
        <v>331647.48070000001</v>
      </c>
      <c r="G23" s="39">
        <f t="shared" si="1"/>
        <v>3.3369853422797746E-2</v>
      </c>
      <c r="H23" s="39"/>
    </row>
    <row r="24" spans="1:8" x14ac:dyDescent="0.25">
      <c r="B24" s="1" t="s">
        <v>225</v>
      </c>
      <c r="C24" s="29">
        <v>159949</v>
      </c>
      <c r="D24" s="44">
        <f t="shared" si="0"/>
        <v>18.263486336211997</v>
      </c>
      <c r="E24" s="65"/>
      <c r="F24" s="29">
        <v>400476.75621999998</v>
      </c>
      <c r="G24" s="39">
        <f t="shared" si="1"/>
        <v>20.753745927671076</v>
      </c>
      <c r="H24" s="39"/>
    </row>
    <row r="25" spans="1:8" x14ac:dyDescent="0.25">
      <c r="B25" s="1" t="s">
        <v>226</v>
      </c>
      <c r="C25" s="29">
        <v>162784</v>
      </c>
      <c r="D25" s="44">
        <f t="shared" si="0"/>
        <v>1.7724399652389309</v>
      </c>
      <c r="E25" s="65"/>
      <c r="F25" s="29">
        <v>397795.45375999989</v>
      </c>
      <c r="G25" s="39">
        <f t="shared" si="1"/>
        <v>-0.66952761136707295</v>
      </c>
      <c r="H25" s="39"/>
    </row>
    <row r="26" spans="1:8" x14ac:dyDescent="0.25">
      <c r="B26" s="1" t="s">
        <v>227</v>
      </c>
      <c r="C26" s="29">
        <v>142550</v>
      </c>
      <c r="D26" s="44">
        <f t="shared" si="0"/>
        <v>-12.429968547277369</v>
      </c>
      <c r="E26" s="65"/>
      <c r="F26" s="29">
        <v>364044.70944000001</v>
      </c>
      <c r="G26" s="39">
        <f t="shared" si="1"/>
        <v>-8.4844469691608282</v>
      </c>
      <c r="H26" s="39"/>
    </row>
    <row r="27" spans="1:8" x14ac:dyDescent="0.25">
      <c r="B27" s="1" t="s">
        <v>228</v>
      </c>
      <c r="C27" s="29">
        <v>162397</v>
      </c>
      <c r="D27" s="44">
        <f t="shared" si="0"/>
        <v>13.922834093300594</v>
      </c>
      <c r="E27" s="39"/>
      <c r="F27" s="29">
        <v>397626.30334000004</v>
      </c>
      <c r="G27" s="39">
        <f t="shared" si="1"/>
        <v>9.224579572014008</v>
      </c>
      <c r="H27" s="39"/>
    </row>
    <row r="28" spans="1:8" x14ac:dyDescent="0.25">
      <c r="B28" s="1" t="s">
        <v>229</v>
      </c>
      <c r="C28" s="29">
        <v>137845</v>
      </c>
      <c r="D28" s="44">
        <f t="shared" si="0"/>
        <v>-15.118505883729384</v>
      </c>
      <c r="E28" s="39"/>
      <c r="F28" s="29">
        <v>352341.48627999995</v>
      </c>
      <c r="G28" s="39">
        <f t="shared" si="1"/>
        <v>-11.388788085600623</v>
      </c>
      <c r="H28" s="39"/>
    </row>
    <row r="29" spans="1:8" x14ac:dyDescent="0.25">
      <c r="B29" s="1" t="s">
        <v>230</v>
      </c>
      <c r="C29" s="29">
        <v>153304</v>
      </c>
      <c r="D29" s="44">
        <f t="shared" si="0"/>
        <v>11.2147702129203</v>
      </c>
      <c r="E29" s="39"/>
      <c r="F29" s="29">
        <v>381134.98663999996</v>
      </c>
      <c r="G29" s="39">
        <f t="shared" si="1"/>
        <v>8.1720437363195657</v>
      </c>
      <c r="H29" s="39"/>
    </row>
    <row r="30" spans="1:8" x14ac:dyDescent="0.25">
      <c r="B30" s="1" t="s">
        <v>231</v>
      </c>
      <c r="C30" s="29">
        <v>161788</v>
      </c>
      <c r="D30" s="44">
        <f t="shared" si="0"/>
        <v>5.5341021760684725</v>
      </c>
      <c r="E30" s="39"/>
      <c r="F30" s="29">
        <v>401742.18946000002</v>
      </c>
      <c r="G30" s="39">
        <f t="shared" si="1"/>
        <v>5.4067990455739903</v>
      </c>
      <c r="H30" s="39"/>
    </row>
    <row r="31" spans="1:8" x14ac:dyDescent="0.25">
      <c r="B31" s="1" t="s">
        <v>232</v>
      </c>
      <c r="C31" s="29">
        <v>147707</v>
      </c>
      <c r="D31" s="44">
        <f t="shared" si="0"/>
        <v>-8.7033648972729623</v>
      </c>
      <c r="E31" s="39"/>
      <c r="F31" s="29">
        <v>369403.61114000005</v>
      </c>
      <c r="G31" s="39">
        <f t="shared" si="1"/>
        <v>-8.0495848253995206</v>
      </c>
      <c r="H31" s="39"/>
    </row>
    <row r="32" spans="1:8" x14ac:dyDescent="0.25">
      <c r="B32" s="1" t="s">
        <v>233</v>
      </c>
      <c r="C32" s="29">
        <v>145333</v>
      </c>
      <c r="D32" s="44">
        <f t="shared" si="0"/>
        <v>-1.6072359468407029</v>
      </c>
      <c r="E32" s="39"/>
      <c r="F32" s="29">
        <v>357766.38321000006</v>
      </c>
      <c r="G32" s="39">
        <f t="shared" si="1"/>
        <v>-3.1502745449853222</v>
      </c>
      <c r="H32" s="39"/>
    </row>
    <row r="33" spans="1:8" x14ac:dyDescent="0.25">
      <c r="A33" s="1">
        <v>2014</v>
      </c>
      <c r="B33" s="1" t="s">
        <v>222</v>
      </c>
      <c r="C33" s="29">
        <v>151734</v>
      </c>
      <c r="D33" s="44">
        <f t="shared" si="0"/>
        <v>4.4043678999263705</v>
      </c>
      <c r="E33" s="39">
        <f t="shared" ref="E33:E73" si="2">+C33/C21*100-100</f>
        <v>9.6209280651943061</v>
      </c>
      <c r="F33" s="29">
        <v>381089.65221999999</v>
      </c>
      <c r="G33" s="39">
        <f t="shared" si="1"/>
        <v>6.5191337432924001</v>
      </c>
      <c r="H33" s="39">
        <f>+F33/F21*100-100</f>
        <v>2.5395994222028264</v>
      </c>
    </row>
    <row r="34" spans="1:8" x14ac:dyDescent="0.25">
      <c r="B34" s="1" t="s">
        <v>223</v>
      </c>
      <c r="C34" s="29">
        <v>141617</v>
      </c>
      <c r="D34" s="44">
        <f t="shared" si="0"/>
        <v>-6.6675893339660206</v>
      </c>
      <c r="E34" s="39">
        <f t="shared" si="2"/>
        <v>4.502822565767616</v>
      </c>
      <c r="F34" s="29">
        <v>353810.12765999994</v>
      </c>
      <c r="G34" s="39">
        <f t="shared" si="1"/>
        <v>-7.1582957976124248</v>
      </c>
      <c r="H34" s="39">
        <f t="shared" ref="H34:H97" si="3">+F34/F22*100-100</f>
        <v>6.7181915068275941</v>
      </c>
    </row>
    <row r="35" spans="1:8" x14ac:dyDescent="0.25">
      <c r="B35" s="1" t="s">
        <v>224</v>
      </c>
      <c r="C35" s="29">
        <v>149105</v>
      </c>
      <c r="D35" s="44">
        <f t="shared" si="0"/>
        <v>5.2875007943961521</v>
      </c>
      <c r="E35" s="39">
        <f t="shared" si="2"/>
        <v>10.245622855790842</v>
      </c>
      <c r="F35" s="29">
        <v>387204.53544999997</v>
      </c>
      <c r="G35" s="39">
        <f t="shared" si="1"/>
        <v>9.4385109920004879</v>
      </c>
      <c r="H35" s="39">
        <f t="shared" si="3"/>
        <v>16.751839824845675</v>
      </c>
    </row>
    <row r="36" spans="1:8" x14ac:dyDescent="0.25">
      <c r="B36" s="1" t="s">
        <v>225</v>
      </c>
      <c r="C36" s="29">
        <v>139275</v>
      </c>
      <c r="D36" s="44">
        <f t="shared" si="0"/>
        <v>-6.5926695952516638</v>
      </c>
      <c r="E36" s="39">
        <f t="shared" si="2"/>
        <v>-12.925369961675287</v>
      </c>
      <c r="F36" s="29">
        <v>358437.26507000002</v>
      </c>
      <c r="G36" s="39">
        <f t="shared" si="1"/>
        <v>-7.4294766063541289</v>
      </c>
      <c r="H36" s="39">
        <f t="shared" si="3"/>
        <v>-10.497361082026373</v>
      </c>
    </row>
    <row r="37" spans="1:8" x14ac:dyDescent="0.25">
      <c r="B37" s="1" t="s">
        <v>226</v>
      </c>
      <c r="C37" s="29">
        <v>154986</v>
      </c>
      <c r="D37" s="44">
        <f t="shared" si="0"/>
        <v>11.280560043080243</v>
      </c>
      <c r="E37" s="39">
        <f t="shared" si="2"/>
        <v>-4.7903970906231592</v>
      </c>
      <c r="F37" s="29">
        <v>395895.32796999993</v>
      </c>
      <c r="G37" s="39">
        <f t="shared" si="1"/>
        <v>10.450381852089123</v>
      </c>
      <c r="H37" s="39">
        <f t="shared" si="3"/>
        <v>-0.47766402859554091</v>
      </c>
    </row>
    <row r="38" spans="1:8" x14ac:dyDescent="0.25">
      <c r="B38" s="1" t="s">
        <v>227</v>
      </c>
      <c r="C38" s="29">
        <v>141011</v>
      </c>
      <c r="D38" s="44">
        <f t="shared" si="0"/>
        <v>-9.0169434658614307</v>
      </c>
      <c r="E38" s="39">
        <f t="shared" si="2"/>
        <v>-1.0796211855489304</v>
      </c>
      <c r="F38" s="29">
        <v>355206.37180000002</v>
      </c>
      <c r="G38" s="39">
        <f t="shared" si="1"/>
        <v>-10.277705568953621</v>
      </c>
      <c r="H38" s="39">
        <f t="shared" si="3"/>
        <v>-2.4278165320945675</v>
      </c>
    </row>
    <row r="39" spans="1:8" x14ac:dyDescent="0.25">
      <c r="B39" s="1" t="s">
        <v>228</v>
      </c>
      <c r="C39" s="29">
        <v>161851</v>
      </c>
      <c r="D39" s="44">
        <f t="shared" si="0"/>
        <v>14.778988873208476</v>
      </c>
      <c r="E39" s="39">
        <f t="shared" si="2"/>
        <v>-0.33621310738499233</v>
      </c>
      <c r="F39" s="29">
        <v>410760.73145999998</v>
      </c>
      <c r="G39" s="39">
        <f t="shared" si="1"/>
        <v>15.640023397800974</v>
      </c>
      <c r="H39" s="39">
        <f t="shared" si="3"/>
        <v>3.3032090708468616</v>
      </c>
    </row>
    <row r="40" spans="1:8" x14ac:dyDescent="0.25">
      <c r="B40" s="1" t="s">
        <v>229</v>
      </c>
      <c r="C40" s="29">
        <v>148671</v>
      </c>
      <c r="D40" s="44">
        <f t="shared" si="0"/>
        <v>-8.1432922873507181</v>
      </c>
      <c r="E40" s="39">
        <f t="shared" si="2"/>
        <v>7.8537487757988913</v>
      </c>
      <c r="F40" s="29">
        <v>367384.24903999997</v>
      </c>
      <c r="G40" s="39">
        <f t="shared" si="1"/>
        <v>-10.560036317450184</v>
      </c>
      <c r="H40" s="39">
        <f t="shared" si="3"/>
        <v>4.2693702972138112</v>
      </c>
    </row>
    <row r="41" spans="1:8" x14ac:dyDescent="0.25">
      <c r="B41" s="1" t="s">
        <v>230</v>
      </c>
      <c r="C41" s="29">
        <v>153939</v>
      </c>
      <c r="D41" s="44">
        <f t="shared" si="0"/>
        <v>3.5433944750489417</v>
      </c>
      <c r="E41" s="39">
        <f t="shared" si="2"/>
        <v>0.41420967489432314</v>
      </c>
      <c r="F41" s="29">
        <v>382417.96776000003</v>
      </c>
      <c r="G41" s="39">
        <f t="shared" si="1"/>
        <v>4.092096696928138</v>
      </c>
      <c r="H41" s="39">
        <f t="shared" si="3"/>
        <v>0.3366211880233152</v>
      </c>
    </row>
    <row r="42" spans="1:8" x14ac:dyDescent="0.25">
      <c r="B42" s="1" t="s">
        <v>231</v>
      </c>
      <c r="C42" s="29">
        <v>157388</v>
      </c>
      <c r="D42" s="44">
        <f t="shared" si="0"/>
        <v>2.2404978595417617</v>
      </c>
      <c r="E42" s="39">
        <f t="shared" si="2"/>
        <v>-2.7196083763938077</v>
      </c>
      <c r="F42" s="29">
        <v>404650.79052000004</v>
      </c>
      <c r="G42" s="39">
        <f t="shared" si="1"/>
        <v>5.813749518681874</v>
      </c>
      <c r="H42" s="39">
        <f t="shared" si="3"/>
        <v>0.72399691551181888</v>
      </c>
    </row>
    <row r="43" spans="1:8" x14ac:dyDescent="0.25">
      <c r="B43" s="1" t="s">
        <v>232</v>
      </c>
      <c r="C43" s="29">
        <v>137582</v>
      </c>
      <c r="D43" s="44">
        <f t="shared" si="0"/>
        <v>-12.584186850331662</v>
      </c>
      <c r="E43" s="39">
        <f t="shared" si="2"/>
        <v>-6.8547868415173241</v>
      </c>
      <c r="F43" s="29">
        <v>359247.51699999988</v>
      </c>
      <c r="G43" s="39">
        <f t="shared" si="1"/>
        <v>-11.220359525717043</v>
      </c>
      <c r="H43" s="39">
        <f t="shared" si="3"/>
        <v>-2.7493218349051602</v>
      </c>
    </row>
    <row r="44" spans="1:8" x14ac:dyDescent="0.25">
      <c r="B44" s="1" t="s">
        <v>233</v>
      </c>
      <c r="C44" s="29">
        <v>142441</v>
      </c>
      <c r="D44" s="44">
        <f t="shared" si="0"/>
        <v>3.5317119972089444</v>
      </c>
      <c r="E44" s="39">
        <f t="shared" si="2"/>
        <v>-1.9899128209009689</v>
      </c>
      <c r="F44" s="29">
        <v>358586.07701999997</v>
      </c>
      <c r="G44" s="39">
        <f t="shared" si="1"/>
        <v>-0.18411817721761281</v>
      </c>
      <c r="H44" s="39">
        <f t="shared" si="3"/>
        <v>0.22911426239808463</v>
      </c>
    </row>
    <row r="45" spans="1:8" x14ac:dyDescent="0.25">
      <c r="A45" s="1">
        <v>2015</v>
      </c>
      <c r="B45" s="1" t="s">
        <v>222</v>
      </c>
      <c r="C45" s="29">
        <v>144216</v>
      </c>
      <c r="D45" s="44">
        <f t="shared" si="0"/>
        <v>1.2461299766219014</v>
      </c>
      <c r="E45" s="39">
        <f t="shared" si="2"/>
        <v>-4.9547233975246172</v>
      </c>
      <c r="F45" s="29">
        <v>362371.25530999998</v>
      </c>
      <c r="G45" s="39">
        <f t="shared" si="1"/>
        <v>1.0555842885636935</v>
      </c>
      <c r="H45" s="39">
        <f t="shared" si="3"/>
        <v>-4.9118092818731327</v>
      </c>
    </row>
    <row r="46" spans="1:8" x14ac:dyDescent="0.25">
      <c r="B46" s="1" t="s">
        <v>223</v>
      </c>
      <c r="C46" s="29">
        <v>138173</v>
      </c>
      <c r="D46" s="44">
        <f t="shared" si="0"/>
        <v>-4.1902424141565433</v>
      </c>
      <c r="E46" s="39">
        <f t="shared" si="2"/>
        <v>-2.4319114230636103</v>
      </c>
      <c r="F46" s="29">
        <v>349168.86196000001</v>
      </c>
      <c r="G46" s="39">
        <f t="shared" si="1"/>
        <v>-3.643333503013551</v>
      </c>
      <c r="H46" s="39">
        <f t="shared" si="3"/>
        <v>-1.3117956036747529</v>
      </c>
    </row>
    <row r="47" spans="1:8" x14ac:dyDescent="0.25">
      <c r="B47" s="1" t="s">
        <v>224</v>
      </c>
      <c r="C47" s="29">
        <v>145112</v>
      </c>
      <c r="D47" s="44">
        <f t="shared" si="0"/>
        <v>5.0219652175171632</v>
      </c>
      <c r="E47" s="39">
        <f t="shared" si="2"/>
        <v>-2.6779786056805648</v>
      </c>
      <c r="F47" s="29">
        <v>375532.61582999997</v>
      </c>
      <c r="G47" s="39">
        <f t="shared" si="1"/>
        <v>7.5504309639787124</v>
      </c>
      <c r="H47" s="39">
        <f t="shared" si="3"/>
        <v>-3.0144067415003803</v>
      </c>
    </row>
    <row r="48" spans="1:8" x14ac:dyDescent="0.25">
      <c r="B48" s="1" t="s">
        <v>225</v>
      </c>
      <c r="C48" s="29">
        <v>144500</v>
      </c>
      <c r="D48" s="44">
        <f t="shared" si="0"/>
        <v>-0.42174320524836162</v>
      </c>
      <c r="E48" s="39">
        <f t="shared" si="2"/>
        <v>3.7515706336384937</v>
      </c>
      <c r="F48" s="29">
        <v>373498.95944999997</v>
      </c>
      <c r="G48" s="39">
        <f t="shared" si="1"/>
        <v>-0.54153921504401126</v>
      </c>
      <c r="H48" s="39">
        <f t="shared" si="3"/>
        <v>4.2020447782008716</v>
      </c>
    </row>
    <row r="49" spans="1:8" x14ac:dyDescent="0.25">
      <c r="B49" s="1" t="s">
        <v>226</v>
      </c>
      <c r="C49" s="29">
        <v>146383</v>
      </c>
      <c r="D49" s="44">
        <f t="shared" si="0"/>
        <v>1.3031141868512037</v>
      </c>
      <c r="E49" s="39">
        <f t="shared" si="2"/>
        <v>-5.5508239453886148</v>
      </c>
      <c r="F49" s="29">
        <v>377868.66752000002</v>
      </c>
      <c r="G49" s="39">
        <f t="shared" si="1"/>
        <v>1.1699384856211452</v>
      </c>
      <c r="H49" s="39">
        <f t="shared" si="3"/>
        <v>-4.5533905495762497</v>
      </c>
    </row>
    <row r="50" spans="1:8" x14ac:dyDescent="0.25">
      <c r="B50" s="1" t="s">
        <v>227</v>
      </c>
      <c r="C50" s="29">
        <v>149015</v>
      </c>
      <c r="D50" s="44">
        <f t="shared" si="0"/>
        <v>1.7980229944733992</v>
      </c>
      <c r="E50" s="39">
        <f t="shared" si="2"/>
        <v>5.6761529242399575</v>
      </c>
      <c r="F50" s="29">
        <v>371537.40097000002</v>
      </c>
      <c r="G50" s="39">
        <f t="shared" si="1"/>
        <v>-1.6755203842522661</v>
      </c>
      <c r="H50" s="39">
        <f t="shared" si="3"/>
        <v>4.5976171787805811</v>
      </c>
    </row>
    <row r="51" spans="1:8" x14ac:dyDescent="0.25">
      <c r="B51" s="1" t="s">
        <v>228</v>
      </c>
      <c r="C51" s="29">
        <v>171637</v>
      </c>
      <c r="D51" s="44">
        <f t="shared" si="0"/>
        <v>15.181022044760596</v>
      </c>
      <c r="E51" s="39">
        <f t="shared" si="2"/>
        <v>6.0463018455245958</v>
      </c>
      <c r="F51" s="29">
        <v>425891.55216999998</v>
      </c>
      <c r="G51" s="39">
        <f t="shared" si="1"/>
        <v>14.629523449885156</v>
      </c>
      <c r="H51" s="39">
        <f t="shared" si="3"/>
        <v>3.683609349953997</v>
      </c>
    </row>
    <row r="52" spans="1:8" x14ac:dyDescent="0.25">
      <c r="B52" s="1" t="s">
        <v>229</v>
      </c>
      <c r="C52" s="29">
        <v>156830</v>
      </c>
      <c r="D52" s="44">
        <f t="shared" si="0"/>
        <v>-8.6269277603313981</v>
      </c>
      <c r="E52" s="39">
        <f t="shared" si="2"/>
        <v>5.487956629066872</v>
      </c>
      <c r="F52" s="29">
        <v>397695.28771</v>
      </c>
      <c r="G52" s="39">
        <f t="shared" si="1"/>
        <v>-6.6205268257457845</v>
      </c>
      <c r="H52" s="39">
        <f t="shared" si="3"/>
        <v>8.2505003274377913</v>
      </c>
    </row>
    <row r="53" spans="1:8" x14ac:dyDescent="0.25">
      <c r="B53" s="1" t="s">
        <v>230</v>
      </c>
      <c r="C53" s="29">
        <v>156041</v>
      </c>
      <c r="D53" s="44">
        <f t="shared" si="0"/>
        <v>-0.50309252056366915</v>
      </c>
      <c r="E53" s="39">
        <f t="shared" si="2"/>
        <v>1.3654759352730537</v>
      </c>
      <c r="F53" s="29">
        <v>397465.55543000001</v>
      </c>
      <c r="G53" s="39">
        <f t="shared" si="1"/>
        <v>-5.7765904474962326E-2</v>
      </c>
      <c r="H53" s="39">
        <f t="shared" si="3"/>
        <v>3.9348537303675073</v>
      </c>
    </row>
    <row r="54" spans="1:8" x14ac:dyDescent="0.25">
      <c r="B54" s="1" t="s">
        <v>231</v>
      </c>
      <c r="C54" s="29">
        <v>155339</v>
      </c>
      <c r="D54" s="44">
        <f t="shared" si="0"/>
        <v>-0.44988176184463669</v>
      </c>
      <c r="E54" s="39">
        <f t="shared" si="2"/>
        <v>-1.3018781609779637</v>
      </c>
      <c r="F54" s="29">
        <v>396519.01094000001</v>
      </c>
      <c r="G54" s="39">
        <f t="shared" si="1"/>
        <v>-0.23814503598330816</v>
      </c>
      <c r="H54" s="39">
        <f t="shared" si="3"/>
        <v>-2.009579561070467</v>
      </c>
    </row>
    <row r="55" spans="1:8" x14ac:dyDescent="0.25">
      <c r="B55" s="1" t="s">
        <v>232</v>
      </c>
      <c r="C55" s="29">
        <v>143278</v>
      </c>
      <c r="D55" s="44">
        <f t="shared" si="0"/>
        <v>-7.7643090273530788</v>
      </c>
      <c r="E55" s="39">
        <f t="shared" si="2"/>
        <v>4.1400764634908569</v>
      </c>
      <c r="F55" s="29">
        <v>374458.22686</v>
      </c>
      <c r="G55" s="39">
        <f t="shared" si="1"/>
        <v>-5.5636132118109742</v>
      </c>
      <c r="H55" s="39">
        <f t="shared" si="3"/>
        <v>4.2340473184119674</v>
      </c>
    </row>
    <row r="56" spans="1:8" x14ac:dyDescent="0.25">
      <c r="B56" s="1" t="s">
        <v>233</v>
      </c>
      <c r="C56" s="29">
        <v>160289</v>
      </c>
      <c r="D56" s="44">
        <f t="shared" si="0"/>
        <v>11.872722958165241</v>
      </c>
      <c r="E56" s="39">
        <f t="shared" si="2"/>
        <v>12.530100181829667</v>
      </c>
      <c r="F56" s="29">
        <v>394346.85259999993</v>
      </c>
      <c r="G56" s="39">
        <f t="shared" si="1"/>
        <v>5.3113069264828283</v>
      </c>
      <c r="H56" s="39">
        <f t="shared" si="3"/>
        <v>9.9727172558362867</v>
      </c>
    </row>
    <row r="57" spans="1:8" x14ac:dyDescent="0.25">
      <c r="A57" s="1">
        <v>2016</v>
      </c>
      <c r="B57" s="1" t="s">
        <v>222</v>
      </c>
      <c r="C57" s="29">
        <v>152169</v>
      </c>
      <c r="D57" s="44">
        <f t="shared" si="0"/>
        <v>-5.065849808782886</v>
      </c>
      <c r="E57" s="39">
        <f t="shared" si="2"/>
        <v>5.51464469961725</v>
      </c>
      <c r="F57" s="29">
        <v>379707.24339999998</v>
      </c>
      <c r="G57" s="39">
        <f t="shared" si="1"/>
        <v>-3.7123687189281185</v>
      </c>
      <c r="H57" s="39">
        <f t="shared" si="3"/>
        <v>4.7840406312497095</v>
      </c>
    </row>
    <row r="58" spans="1:8" x14ac:dyDescent="0.25">
      <c r="B58" s="1" t="s">
        <v>223</v>
      </c>
      <c r="C58" s="29">
        <v>144398</v>
      </c>
      <c r="D58" s="44">
        <f t="shared" si="0"/>
        <v>-5.1068220202538015</v>
      </c>
      <c r="E58" s="39">
        <f t="shared" si="2"/>
        <v>4.5052217148068081</v>
      </c>
      <c r="F58" s="29">
        <v>357646.70625000005</v>
      </c>
      <c r="G58" s="39">
        <f t="shared" si="1"/>
        <v>-5.8098805154371007</v>
      </c>
      <c r="H58" s="39">
        <f t="shared" si="3"/>
        <v>2.4280069655727914</v>
      </c>
    </row>
    <row r="59" spans="1:8" x14ac:dyDescent="0.25">
      <c r="B59" s="1" t="s">
        <v>224</v>
      </c>
      <c r="C59" s="29">
        <v>150472</v>
      </c>
      <c r="D59" s="44">
        <f t="shared" si="0"/>
        <v>4.2064294519314558</v>
      </c>
      <c r="E59" s="39">
        <f t="shared" si="2"/>
        <v>3.6936986603451203</v>
      </c>
      <c r="F59" s="29">
        <v>363088.08170000004</v>
      </c>
      <c r="G59" s="39">
        <f t="shared" si="1"/>
        <v>1.5214387144939536</v>
      </c>
      <c r="H59" s="39">
        <f t="shared" si="3"/>
        <v>-3.3138357643037466</v>
      </c>
    </row>
    <row r="60" spans="1:8" x14ac:dyDescent="0.25">
      <c r="B60" s="1" t="s">
        <v>225</v>
      </c>
      <c r="C60" s="29">
        <v>151394</v>
      </c>
      <c r="D60" s="44">
        <f t="shared" si="0"/>
        <v>0.61273858259343683</v>
      </c>
      <c r="E60" s="39">
        <f t="shared" si="2"/>
        <v>4.7709342560553694</v>
      </c>
      <c r="F60" s="29">
        <v>385205.20941999997</v>
      </c>
      <c r="G60" s="39">
        <f t="shared" si="1"/>
        <v>6.0913945774386775</v>
      </c>
      <c r="H60" s="39">
        <f t="shared" si="3"/>
        <v>3.1342122042958778</v>
      </c>
    </row>
    <row r="61" spans="1:8" x14ac:dyDescent="0.25">
      <c r="B61" s="1" t="s">
        <v>226</v>
      </c>
      <c r="C61" s="29">
        <v>144767.4</v>
      </c>
      <c r="D61" s="44">
        <f t="shared" si="0"/>
        <v>-4.3770558938927593</v>
      </c>
      <c r="E61" s="39">
        <f t="shared" si="2"/>
        <v>-1.1036800721395252</v>
      </c>
      <c r="F61" s="29">
        <v>377444.7766199999</v>
      </c>
      <c r="G61" s="39">
        <f t="shared" si="1"/>
        <v>-2.0146230139734769</v>
      </c>
      <c r="H61" s="39">
        <f t="shared" si="3"/>
        <v>-0.11217942540253034</v>
      </c>
    </row>
    <row r="62" spans="1:8" x14ac:dyDescent="0.25">
      <c r="B62" s="1" t="s">
        <v>227</v>
      </c>
      <c r="C62" s="29">
        <v>146038.5</v>
      </c>
      <c r="D62" s="44">
        <f t="shared" si="0"/>
        <v>0.87802916955060084</v>
      </c>
      <c r="E62" s="39">
        <f t="shared" si="2"/>
        <v>-1.9974499211488705</v>
      </c>
      <c r="F62" s="29">
        <v>370576.76357999997</v>
      </c>
      <c r="G62" s="39">
        <f t="shared" si="1"/>
        <v>-1.8196073877356724</v>
      </c>
      <c r="H62" s="39">
        <f t="shared" si="3"/>
        <v>-0.25855738547238616</v>
      </c>
    </row>
    <row r="63" spans="1:8" x14ac:dyDescent="0.25">
      <c r="B63" s="1" t="s">
        <v>228</v>
      </c>
      <c r="C63" s="29">
        <v>151447.4</v>
      </c>
      <c r="D63" s="44">
        <f t="shared" ref="D63:D111" si="4">+C63/C62*100-100</f>
        <v>3.7037493537662982</v>
      </c>
      <c r="E63" s="39">
        <f t="shared" si="2"/>
        <v>-11.762964861888761</v>
      </c>
      <c r="F63" s="29">
        <v>370810.68421999994</v>
      </c>
      <c r="G63" s="39">
        <f t="shared" si="1"/>
        <v>6.3123396550849975E-2</v>
      </c>
      <c r="H63" s="39">
        <f t="shared" si="3"/>
        <v>-12.93307361213256</v>
      </c>
    </row>
    <row r="64" spans="1:8" x14ac:dyDescent="0.25">
      <c r="B64" s="1" t="s">
        <v>229</v>
      </c>
      <c r="C64" s="29">
        <v>173722.1</v>
      </c>
      <c r="D64" s="44">
        <f t="shared" si="4"/>
        <v>14.70787877507307</v>
      </c>
      <c r="E64" s="39">
        <f t="shared" si="2"/>
        <v>10.770962188356819</v>
      </c>
      <c r="F64" s="29">
        <v>441828.56032000005</v>
      </c>
      <c r="G64" s="39">
        <f t="shared" si="1"/>
        <v>19.152057673145578</v>
      </c>
      <c r="H64" s="39">
        <f t="shared" si="3"/>
        <v>11.09725812043871</v>
      </c>
    </row>
    <row r="65" spans="1:9" x14ac:dyDescent="0.25">
      <c r="B65" s="1" t="s">
        <v>230</v>
      </c>
      <c r="C65" s="29">
        <v>170897.3</v>
      </c>
      <c r="D65" s="44">
        <f t="shared" si="4"/>
        <v>-1.6260452757593953</v>
      </c>
      <c r="E65" s="39">
        <f t="shared" si="2"/>
        <v>9.5207669779096449</v>
      </c>
      <c r="F65" s="29">
        <v>429263.63319999992</v>
      </c>
      <c r="G65" s="39">
        <f t="shared" si="1"/>
        <v>-2.843846742478533</v>
      </c>
      <c r="H65" s="39">
        <f t="shared" si="3"/>
        <v>8.0002096623439627</v>
      </c>
    </row>
    <row r="66" spans="1:9" x14ac:dyDescent="0.25">
      <c r="B66" s="1" t="s">
        <v>231</v>
      </c>
      <c r="C66" s="29">
        <v>169398</v>
      </c>
      <c r="D66" s="44">
        <f t="shared" si="4"/>
        <v>-0.87731052509313656</v>
      </c>
      <c r="E66" s="39">
        <f t="shared" si="2"/>
        <v>9.0505281996150302</v>
      </c>
      <c r="F66" s="29">
        <v>435977.67334000004</v>
      </c>
      <c r="G66" s="39">
        <f t="shared" si="1"/>
        <v>1.5640831462822717</v>
      </c>
      <c r="H66" s="39">
        <f t="shared" si="3"/>
        <v>9.951266222130954</v>
      </c>
    </row>
    <row r="67" spans="1:9" x14ac:dyDescent="0.25">
      <c r="B67" s="1" t="s">
        <v>232</v>
      </c>
      <c r="C67" s="29">
        <v>200238</v>
      </c>
      <c r="D67" s="44">
        <f t="shared" si="4"/>
        <v>18.20564587539404</v>
      </c>
      <c r="E67" s="39">
        <f t="shared" si="2"/>
        <v>39.754882117282477</v>
      </c>
      <c r="F67" s="29">
        <v>454981.49228999985</v>
      </c>
      <c r="G67" s="39">
        <f t="shared" si="1"/>
        <v>4.3588972812329274</v>
      </c>
      <c r="H67" s="39">
        <f t="shared" si="3"/>
        <v>21.503938130889395</v>
      </c>
    </row>
    <row r="68" spans="1:9" x14ac:dyDescent="0.25">
      <c r="B68" s="1" t="s">
        <v>233</v>
      </c>
      <c r="C68" s="29">
        <v>189745.4</v>
      </c>
      <c r="D68" s="44">
        <f t="shared" si="4"/>
        <v>-5.2400643234551012</v>
      </c>
      <c r="E68" s="39">
        <f t="shared" si="2"/>
        <v>18.377056441801983</v>
      </c>
      <c r="F68" s="29">
        <v>435540.81988999993</v>
      </c>
      <c r="G68" s="39">
        <f t="shared" si="1"/>
        <v>-4.2728490563762733</v>
      </c>
      <c r="H68" s="39">
        <f t="shared" si="3"/>
        <v>10.446125541106952</v>
      </c>
    </row>
    <row r="69" spans="1:9" x14ac:dyDescent="0.25">
      <c r="A69" s="1">
        <v>2017</v>
      </c>
      <c r="B69" s="1" t="s">
        <v>222</v>
      </c>
      <c r="C69" s="29">
        <v>172816</v>
      </c>
      <c r="D69" s="44">
        <f t="shared" si="4"/>
        <v>-8.9221662290627393</v>
      </c>
      <c r="E69" s="39">
        <f t="shared" si="2"/>
        <v>13.568466639065775</v>
      </c>
      <c r="F69" s="29">
        <v>413307.62353999994</v>
      </c>
      <c r="G69" s="39">
        <f t="shared" si="1"/>
        <v>-5.1047330892234584</v>
      </c>
      <c r="H69" s="39">
        <f t="shared" si="3"/>
        <v>8.8490226942033559</v>
      </c>
    </row>
    <row r="70" spans="1:9" x14ac:dyDescent="0.25">
      <c r="B70" s="1" t="s">
        <v>223</v>
      </c>
      <c r="C70" s="29">
        <v>170058</v>
      </c>
      <c r="D70" s="44">
        <f t="shared" si="4"/>
        <v>-1.5959170447180924</v>
      </c>
      <c r="E70" s="39">
        <f t="shared" si="2"/>
        <v>17.770329228936689</v>
      </c>
      <c r="F70" s="29">
        <v>402493.4250300001</v>
      </c>
      <c r="G70" s="39">
        <f t="shared" si="1"/>
        <v>-2.6165010984737478</v>
      </c>
      <c r="H70" s="39">
        <f t="shared" si="3"/>
        <v>12.539390967759005</v>
      </c>
    </row>
    <row r="71" spans="1:9" x14ac:dyDescent="0.25">
      <c r="B71" s="1" t="s">
        <v>224</v>
      </c>
      <c r="C71" s="29">
        <v>189997</v>
      </c>
      <c r="D71" s="44">
        <f t="shared" si="4"/>
        <v>11.724823295581515</v>
      </c>
      <c r="E71" s="39">
        <f t="shared" si="2"/>
        <v>26.267345419745865</v>
      </c>
      <c r="F71" s="29">
        <v>452051.20503000001</v>
      </c>
      <c r="G71" s="39">
        <f t="shared" si="1"/>
        <v>12.312693057360164</v>
      </c>
      <c r="H71" s="39">
        <f t="shared" si="3"/>
        <v>24.501802128417268</v>
      </c>
      <c r="I71" s="66"/>
    </row>
    <row r="72" spans="1:9" x14ac:dyDescent="0.25">
      <c r="B72" s="1" t="s">
        <v>225</v>
      </c>
      <c r="C72" s="29">
        <v>175070</v>
      </c>
      <c r="D72" s="44">
        <f t="shared" si="4"/>
        <v>-7.8564398385237695</v>
      </c>
      <c r="E72" s="39">
        <f t="shared" si="2"/>
        <v>15.638664676275155</v>
      </c>
      <c r="F72" s="29">
        <v>403984.50683000003</v>
      </c>
      <c r="G72" s="39">
        <f t="shared" si="1"/>
        <v>-10.633020698796741</v>
      </c>
      <c r="H72" s="39">
        <f t="shared" si="3"/>
        <v>4.8751410808477686</v>
      </c>
      <c r="I72" s="66"/>
    </row>
    <row r="73" spans="1:9" x14ac:dyDescent="0.25">
      <c r="B73" s="1" t="s">
        <v>226</v>
      </c>
      <c r="C73" s="29">
        <v>190739</v>
      </c>
      <c r="D73" s="44">
        <f t="shared" si="4"/>
        <v>8.950134232021469</v>
      </c>
      <c r="E73" s="39">
        <f t="shared" si="2"/>
        <v>31.755491913234607</v>
      </c>
      <c r="F73" s="29">
        <v>445045.40786999982</v>
      </c>
      <c r="G73" s="39">
        <f t="shared" si="1"/>
        <v>10.163979149150521</v>
      </c>
      <c r="H73" s="39">
        <f t="shared" si="3"/>
        <v>17.910071999236649</v>
      </c>
      <c r="I73" s="66"/>
    </row>
    <row r="74" spans="1:9" x14ac:dyDescent="0.25">
      <c r="B74" s="1" t="s">
        <v>227</v>
      </c>
      <c r="C74" s="29">
        <v>188478</v>
      </c>
      <c r="D74" s="44">
        <f t="shared" si="4"/>
        <v>-1.1853894588940932</v>
      </c>
      <c r="E74" s="39">
        <f t="shared" ref="E74:E110" si="5">+C74/C62*100-100</f>
        <v>29.060487474193451</v>
      </c>
      <c r="F74" s="29">
        <v>438386.51572999998</v>
      </c>
      <c r="G74" s="39">
        <f t="shared" si="1"/>
        <v>-1.4962275808820209</v>
      </c>
      <c r="H74" s="39">
        <f t="shared" si="3"/>
        <v>18.298436063534055</v>
      </c>
      <c r="I74" s="66"/>
    </row>
    <row r="75" spans="1:9" x14ac:dyDescent="0.25">
      <c r="B75" s="1" t="s">
        <v>228</v>
      </c>
      <c r="C75" s="29">
        <v>181607</v>
      </c>
      <c r="D75" s="44">
        <f t="shared" si="4"/>
        <v>-3.6455183098292707</v>
      </c>
      <c r="E75" s="39">
        <f t="shared" si="5"/>
        <v>19.914240851939354</v>
      </c>
      <c r="F75" s="29">
        <v>426988.49663000001</v>
      </c>
      <c r="G75" s="39">
        <f t="shared" si="1"/>
        <v>-2.5999930862426339</v>
      </c>
      <c r="H75" s="39">
        <f t="shared" si="3"/>
        <v>15.14999831468451</v>
      </c>
      <c r="I75" s="39"/>
    </row>
    <row r="76" spans="1:9" x14ac:dyDescent="0.25">
      <c r="B76" s="1" t="s">
        <v>229</v>
      </c>
      <c r="C76" s="29">
        <v>197303</v>
      </c>
      <c r="D76" s="44">
        <f t="shared" si="4"/>
        <v>8.6428386571002278</v>
      </c>
      <c r="E76" s="39">
        <f t="shared" si="5"/>
        <v>13.573920646826167</v>
      </c>
      <c r="F76" s="29">
        <v>466766.84427000006</v>
      </c>
      <c r="G76" s="39">
        <f t="shared" si="1"/>
        <v>9.3160232544787505</v>
      </c>
      <c r="H76" s="39">
        <f t="shared" si="3"/>
        <v>5.6443349728089345</v>
      </c>
      <c r="I76" s="39"/>
    </row>
    <row r="77" spans="1:9" x14ac:dyDescent="0.25">
      <c r="B77" s="1" t="s">
        <v>230</v>
      </c>
      <c r="C77" s="29">
        <v>195347</v>
      </c>
      <c r="D77" s="44">
        <f t="shared" si="4"/>
        <v>-0.99136860564715334</v>
      </c>
      <c r="E77" s="39">
        <f t="shared" si="5"/>
        <v>14.306662539431585</v>
      </c>
      <c r="F77" s="29">
        <v>457559.42658999993</v>
      </c>
      <c r="G77" s="39">
        <f t="shared" si="1"/>
        <v>-1.9725946247103394</v>
      </c>
      <c r="H77" s="39">
        <f t="shared" si="3"/>
        <v>6.5917052369578641</v>
      </c>
      <c r="I77" s="39"/>
    </row>
    <row r="78" spans="1:9" x14ac:dyDescent="0.25">
      <c r="B78" s="1" t="s">
        <v>231</v>
      </c>
      <c r="C78" s="29">
        <v>203929</v>
      </c>
      <c r="D78" s="44">
        <f t="shared" si="4"/>
        <v>4.3932079837417461</v>
      </c>
      <c r="E78" s="39">
        <f t="shared" si="5"/>
        <v>20.384538188172229</v>
      </c>
      <c r="F78" s="29">
        <v>475053.73322999995</v>
      </c>
      <c r="G78" s="39">
        <f t="shared" si="1"/>
        <v>3.8233955248999649</v>
      </c>
      <c r="H78" s="39">
        <f t="shared" si="3"/>
        <v>8.9628580267976616</v>
      </c>
      <c r="I78" s="39"/>
    </row>
    <row r="79" spans="1:9" x14ac:dyDescent="0.25">
      <c r="B79" s="1" t="s">
        <v>232</v>
      </c>
      <c r="C79" s="29">
        <v>203002</v>
      </c>
      <c r="D79" s="44">
        <f t="shared" si="4"/>
        <v>-0.45456997288272305</v>
      </c>
      <c r="E79" s="39">
        <f t="shared" si="5"/>
        <v>1.3803573747240847</v>
      </c>
      <c r="F79" s="29">
        <v>458218.51048999996</v>
      </c>
      <c r="G79" s="39">
        <f t="shared" si="1"/>
        <v>-3.5438565287201129</v>
      </c>
      <c r="H79" s="39">
        <f t="shared" si="3"/>
        <v>0.71146151104028377</v>
      </c>
      <c r="I79" s="39"/>
    </row>
    <row r="80" spans="1:9" x14ac:dyDescent="0.25">
      <c r="B80" s="1" t="s">
        <v>233</v>
      </c>
      <c r="C80" s="29">
        <v>200884</v>
      </c>
      <c r="D80" s="44">
        <f t="shared" si="4"/>
        <v>-1.0433394744879365</v>
      </c>
      <c r="E80" s="39">
        <f t="shared" si="5"/>
        <v>5.8702872375298654</v>
      </c>
      <c r="F80" s="29">
        <v>458553.65049000003</v>
      </c>
      <c r="G80" s="39">
        <f t="shared" si="1"/>
        <v>7.3139777710352405E-2</v>
      </c>
      <c r="H80" s="39">
        <f t="shared" si="3"/>
        <v>5.2837368046954225</v>
      </c>
    </row>
    <row r="81" spans="1:8" x14ac:dyDescent="0.25">
      <c r="A81" s="1">
        <v>2018</v>
      </c>
      <c r="B81" s="1" t="s">
        <v>222</v>
      </c>
      <c r="C81" s="29">
        <v>199197</v>
      </c>
      <c r="D81" s="44">
        <f t="shared" si="4"/>
        <v>-0.83978813643695105</v>
      </c>
      <c r="E81" s="39">
        <f t="shared" si="5"/>
        <v>15.265368947319686</v>
      </c>
      <c r="F81" s="29">
        <v>460520.80868999992</v>
      </c>
      <c r="G81" s="39">
        <f t="shared" si="1"/>
        <v>0.42899193974309924</v>
      </c>
      <c r="H81" s="39">
        <f t="shared" si="3"/>
        <v>11.423255333549548</v>
      </c>
    </row>
    <row r="82" spans="1:8" x14ac:dyDescent="0.25">
      <c r="B82" s="1" t="s">
        <v>223</v>
      </c>
      <c r="C82" s="29">
        <v>196306</v>
      </c>
      <c r="D82" s="44">
        <f t="shared" si="4"/>
        <v>-1.4513270782190375</v>
      </c>
      <c r="E82" s="39">
        <f t="shared" si="5"/>
        <v>15.434734031918524</v>
      </c>
      <c r="F82" s="29">
        <v>482572.96425999998</v>
      </c>
      <c r="G82" s="39">
        <f t="shared" si="1"/>
        <v>4.7885253291224217</v>
      </c>
      <c r="H82" s="39">
        <f t="shared" si="3"/>
        <v>19.895862702361185</v>
      </c>
    </row>
    <row r="83" spans="1:8" x14ac:dyDescent="0.25">
      <c r="B83" s="1" t="s">
        <v>224</v>
      </c>
      <c r="C83" s="29">
        <v>202504</v>
      </c>
      <c r="D83" s="44">
        <f t="shared" si="4"/>
        <v>3.1573156194920244</v>
      </c>
      <c r="E83" s="39">
        <f t="shared" si="5"/>
        <v>6.582735516876582</v>
      </c>
      <c r="F83" s="29">
        <v>498392.9989200001</v>
      </c>
      <c r="G83" s="39">
        <f t="shared" si="1"/>
        <v>3.2782679162848041</v>
      </c>
      <c r="H83" s="39">
        <f t="shared" si="3"/>
        <v>10.251447927657821</v>
      </c>
    </row>
    <row r="84" spans="1:8" x14ac:dyDescent="0.25">
      <c r="B84" s="1" t="s">
        <v>225</v>
      </c>
      <c r="C84" s="29">
        <v>205326</v>
      </c>
      <c r="D84" s="44">
        <f t="shared" si="4"/>
        <v>1.3935527199462854</v>
      </c>
      <c r="E84" s="39">
        <f t="shared" si="5"/>
        <v>17.282229965156802</v>
      </c>
      <c r="F84" s="29">
        <v>526355.47172000003</v>
      </c>
      <c r="G84" s="39">
        <f t="shared" si="1"/>
        <v>5.610526805270851</v>
      </c>
      <c r="H84" s="39">
        <f t="shared" si="3"/>
        <v>30.291004437329747</v>
      </c>
    </row>
    <row r="85" spans="1:8" x14ac:dyDescent="0.25">
      <c r="B85" s="1" t="s">
        <v>226</v>
      </c>
      <c r="C85" s="29">
        <v>208873</v>
      </c>
      <c r="D85" s="44">
        <f t="shared" si="4"/>
        <v>1.727496761247977</v>
      </c>
      <c r="E85" s="39">
        <f t="shared" si="5"/>
        <v>9.5072323961014717</v>
      </c>
      <c r="F85" s="29">
        <v>528662.78610000003</v>
      </c>
      <c r="G85" s="39">
        <f t="shared" si="1"/>
        <v>0.43835668174214959</v>
      </c>
      <c r="H85" s="39">
        <f t="shared" si="3"/>
        <v>18.788504892162663</v>
      </c>
    </row>
    <row r="86" spans="1:8" x14ac:dyDescent="0.25">
      <c r="B86" s="1" t="s">
        <v>227</v>
      </c>
      <c r="C86" s="29">
        <v>194652</v>
      </c>
      <c r="D86" s="44">
        <f t="shared" si="4"/>
        <v>-6.8084434081954015</v>
      </c>
      <c r="E86" s="39">
        <f t="shared" si="5"/>
        <v>3.275713876420582</v>
      </c>
      <c r="F86" s="29">
        <v>495930.50716999994</v>
      </c>
      <c r="G86" s="39">
        <f t="shared" ref="G86:G111" si="6">+F86/F85*100-100</f>
        <v>-6.1915231770841075</v>
      </c>
      <c r="H86" s="39">
        <f t="shared" si="3"/>
        <v>13.126314194262534</v>
      </c>
    </row>
    <row r="87" spans="1:8" x14ac:dyDescent="0.25">
      <c r="B87" s="1" t="s">
        <v>228</v>
      </c>
      <c r="C87" s="29">
        <v>203308</v>
      </c>
      <c r="D87" s="44">
        <f t="shared" si="4"/>
        <v>4.4469103836590591</v>
      </c>
      <c r="E87" s="39">
        <f t="shared" si="5"/>
        <v>11.949429262087904</v>
      </c>
      <c r="F87" s="29">
        <v>538245.10912000004</v>
      </c>
      <c r="G87" s="39">
        <f t="shared" si="6"/>
        <v>8.5323651879103011</v>
      </c>
      <c r="H87" s="39">
        <f t="shared" si="3"/>
        <v>26.056114712244266</v>
      </c>
    </row>
    <row r="88" spans="1:8" x14ac:dyDescent="0.25">
      <c r="B88" s="1" t="s">
        <v>229</v>
      </c>
      <c r="C88" s="29">
        <v>211385</v>
      </c>
      <c r="D88" s="44">
        <f t="shared" si="4"/>
        <v>3.9727900525311242</v>
      </c>
      <c r="E88" s="39">
        <f t="shared" si="5"/>
        <v>7.1372457590609457</v>
      </c>
      <c r="F88" s="29">
        <v>558393.44799999986</v>
      </c>
      <c r="G88" s="39">
        <f t="shared" si="6"/>
        <v>3.7433389618609141</v>
      </c>
      <c r="H88" s="39">
        <f t="shared" si="3"/>
        <v>19.630058316009837</v>
      </c>
    </row>
    <row r="89" spans="1:8" x14ac:dyDescent="0.25">
      <c r="B89" s="1" t="s">
        <v>230</v>
      </c>
      <c r="C89" s="29">
        <v>200300</v>
      </c>
      <c r="D89" s="44">
        <f t="shared" si="4"/>
        <v>-5.2439860917283596</v>
      </c>
      <c r="E89" s="39">
        <f t="shared" si="5"/>
        <v>2.5354881313764679</v>
      </c>
      <c r="F89" s="29">
        <v>527395.69964000001</v>
      </c>
      <c r="G89" s="39">
        <f t="shared" si="6"/>
        <v>-5.551237836157398</v>
      </c>
      <c r="H89" s="39">
        <f t="shared" si="3"/>
        <v>15.262776590673852</v>
      </c>
    </row>
    <row r="90" spans="1:8" x14ac:dyDescent="0.25">
      <c r="B90" s="1" t="s">
        <v>231</v>
      </c>
      <c r="C90" s="29">
        <v>214683</v>
      </c>
      <c r="D90" s="44">
        <f t="shared" si="4"/>
        <v>7.1807289066400273</v>
      </c>
      <c r="E90" s="39">
        <f t="shared" si="5"/>
        <v>5.2734039788357734</v>
      </c>
      <c r="F90" s="29">
        <v>566025.57602999988</v>
      </c>
      <c r="G90" s="39">
        <f t="shared" si="6"/>
        <v>7.3246475874506842</v>
      </c>
      <c r="H90" s="39">
        <f t="shared" si="3"/>
        <v>19.149800630227958</v>
      </c>
    </row>
    <row r="91" spans="1:8" x14ac:dyDescent="0.25">
      <c r="B91" s="1" t="s">
        <v>232</v>
      </c>
      <c r="C91" s="29">
        <v>205209</v>
      </c>
      <c r="D91" s="44">
        <f t="shared" si="4"/>
        <v>-4.4130182641382873</v>
      </c>
      <c r="E91" s="39">
        <f t="shared" si="5"/>
        <v>1.0871814070797257</v>
      </c>
      <c r="F91" s="29">
        <v>527373.12859999994</v>
      </c>
      <c r="G91" s="39">
        <f t="shared" si="6"/>
        <v>-6.8287457434522878</v>
      </c>
      <c r="H91" s="39">
        <f t="shared" si="3"/>
        <v>15.092061216830572</v>
      </c>
    </row>
    <row r="92" spans="1:8" x14ac:dyDescent="0.25">
      <c r="B92" s="1" t="s">
        <v>233</v>
      </c>
      <c r="C92" s="29">
        <v>184331</v>
      </c>
      <c r="D92" s="44">
        <f t="shared" si="4"/>
        <v>-10.174017708774954</v>
      </c>
      <c r="E92" s="39">
        <f t="shared" si="5"/>
        <v>-8.2400788514764685</v>
      </c>
      <c r="F92" s="29">
        <v>502319.93130000005</v>
      </c>
      <c r="G92" s="39">
        <f t="shared" si="6"/>
        <v>-4.7505638686043454</v>
      </c>
      <c r="H92" s="39">
        <f t="shared" si="3"/>
        <v>9.5444187966298841</v>
      </c>
    </row>
    <row r="93" spans="1:8" x14ac:dyDescent="0.25">
      <c r="A93" s="1">
        <v>2019</v>
      </c>
      <c r="B93" s="1" t="s">
        <v>222</v>
      </c>
      <c r="C93" s="29">
        <v>185499</v>
      </c>
      <c r="D93" s="44">
        <f t="shared" si="4"/>
        <v>0.63364274050485392</v>
      </c>
      <c r="E93" s="39">
        <f t="shared" si="5"/>
        <v>-6.8766095874937889</v>
      </c>
      <c r="F93" s="29">
        <v>511710.51838999992</v>
      </c>
      <c r="G93" s="39">
        <f t="shared" si="6"/>
        <v>1.8694434572200009</v>
      </c>
      <c r="H93" s="39">
        <f t="shared" si="3"/>
        <v>11.11561274410478</v>
      </c>
    </row>
    <row r="94" spans="1:8" x14ac:dyDescent="0.25">
      <c r="B94" s="1" t="s">
        <v>223</v>
      </c>
      <c r="C94" s="29">
        <v>183471</v>
      </c>
      <c r="D94" s="44">
        <f t="shared" si="4"/>
        <v>-1.0932673491501248</v>
      </c>
      <c r="E94" s="39">
        <f t="shared" si="5"/>
        <v>-6.538261693478546</v>
      </c>
      <c r="F94" s="29">
        <v>491056.17505999992</v>
      </c>
      <c r="G94" s="39">
        <f t="shared" si="6"/>
        <v>-4.036333549481256</v>
      </c>
      <c r="H94" s="39">
        <f t="shared" si="3"/>
        <v>1.7579125703837377</v>
      </c>
    </row>
    <row r="95" spans="1:8" x14ac:dyDescent="0.25">
      <c r="B95" s="1" t="s">
        <v>224</v>
      </c>
      <c r="C95" s="29">
        <v>193288</v>
      </c>
      <c r="D95" s="44">
        <f t="shared" si="4"/>
        <v>5.3507093764137039</v>
      </c>
      <c r="E95" s="39">
        <f t="shared" si="5"/>
        <v>-4.5510212143957745</v>
      </c>
      <c r="F95" s="29">
        <v>511616.65210999997</v>
      </c>
      <c r="G95" s="39">
        <f t="shared" si="6"/>
        <v>4.1869908361274355</v>
      </c>
      <c r="H95" s="39">
        <f t="shared" si="3"/>
        <v>2.6532582156360718</v>
      </c>
    </row>
    <row r="96" spans="1:8" x14ac:dyDescent="0.25">
      <c r="B96" s="1" t="s">
        <v>225</v>
      </c>
      <c r="C96" s="29">
        <v>177614</v>
      </c>
      <c r="D96" s="44">
        <f t="shared" si="4"/>
        <v>-8.1091428334919868</v>
      </c>
      <c r="E96" s="39">
        <f t="shared" si="5"/>
        <v>-13.496585917029506</v>
      </c>
      <c r="F96" s="29">
        <v>477142.45995000016</v>
      </c>
      <c r="G96" s="39">
        <f t="shared" si="6"/>
        <v>-6.7382857883577429</v>
      </c>
      <c r="H96" s="39">
        <f t="shared" si="3"/>
        <v>-9.3497672987389819</v>
      </c>
    </row>
    <row r="97" spans="1:8" x14ac:dyDescent="0.25">
      <c r="B97" s="1" t="s">
        <v>226</v>
      </c>
      <c r="C97" s="29">
        <v>217356</v>
      </c>
      <c r="D97" s="44">
        <f t="shared" si="4"/>
        <v>22.375488418705743</v>
      </c>
      <c r="E97" s="39">
        <f t="shared" si="5"/>
        <v>4.061319557817427</v>
      </c>
      <c r="F97" s="29">
        <v>555656.05063999991</v>
      </c>
      <c r="G97" s="39">
        <f t="shared" si="6"/>
        <v>16.45495785435385</v>
      </c>
      <c r="H97" s="39">
        <f t="shared" si="3"/>
        <v>5.1059513265785199</v>
      </c>
    </row>
    <row r="98" spans="1:8" x14ac:dyDescent="0.25">
      <c r="B98" s="1" t="s">
        <v>227</v>
      </c>
      <c r="C98" s="29">
        <v>192295</v>
      </c>
      <c r="D98" s="44">
        <f t="shared" si="4"/>
        <v>-11.529932461031663</v>
      </c>
      <c r="E98" s="39">
        <f t="shared" si="5"/>
        <v>-1.2108789018350592</v>
      </c>
      <c r="F98" s="29">
        <v>495389.23649999982</v>
      </c>
      <c r="G98" s="39">
        <f t="shared" si="6"/>
        <v>-10.846064588082015</v>
      </c>
      <c r="H98" s="39">
        <f t="shared" ref="H98:H111" si="7">+F98/F86*100-100</f>
        <v>-0.10914244277667251</v>
      </c>
    </row>
    <row r="99" spans="1:8" x14ac:dyDescent="0.25">
      <c r="B99" s="1" t="s">
        <v>228</v>
      </c>
      <c r="C99" s="29">
        <v>215465.4</v>
      </c>
      <c r="D99" s="44">
        <f t="shared" si="4"/>
        <v>12.049403260615193</v>
      </c>
      <c r="E99" s="39">
        <f t="shared" si="5"/>
        <v>5.9797942038680247</v>
      </c>
      <c r="F99" s="29">
        <v>549056.88078000001</v>
      </c>
      <c r="G99" s="39">
        <f t="shared" si="6"/>
        <v>10.833429619741082</v>
      </c>
      <c r="H99" s="39">
        <f t="shared" si="7"/>
        <v>2.0087078315818871</v>
      </c>
    </row>
    <row r="100" spans="1:8" x14ac:dyDescent="0.25">
      <c r="B100" s="1" t="s">
        <v>229</v>
      </c>
      <c r="C100" s="29">
        <v>217346</v>
      </c>
      <c r="D100" s="44">
        <f t="shared" si="4"/>
        <v>0.87280834881144642</v>
      </c>
      <c r="E100" s="39">
        <f t="shared" si="5"/>
        <v>2.8199730349835619</v>
      </c>
      <c r="F100" s="29">
        <v>555326.72862000018</v>
      </c>
      <c r="G100" s="39">
        <f t="shared" si="6"/>
        <v>1.1419304737777054</v>
      </c>
      <c r="H100" s="39">
        <f t="shared" si="7"/>
        <v>-0.54920404080380081</v>
      </c>
    </row>
    <row r="101" spans="1:8" x14ac:dyDescent="0.25">
      <c r="B101" s="1" t="s">
        <v>230</v>
      </c>
      <c r="C101" s="29">
        <v>197125</v>
      </c>
      <c r="D101" s="44">
        <f t="shared" si="4"/>
        <v>-9.3035988700045067</v>
      </c>
      <c r="E101" s="39">
        <f t="shared" si="5"/>
        <v>-1.5851223165252151</v>
      </c>
      <c r="F101" s="29">
        <v>527125.7141499999</v>
      </c>
      <c r="G101" s="39">
        <f t="shared" si="6"/>
        <v>-5.0782742872975746</v>
      </c>
      <c r="H101" s="39">
        <f t="shared" si="7"/>
        <v>-5.1192205432158744E-2</v>
      </c>
    </row>
    <row r="102" spans="1:8" x14ac:dyDescent="0.25">
      <c r="B102" s="1" t="s">
        <v>231</v>
      </c>
      <c r="C102" s="29">
        <v>205181</v>
      </c>
      <c r="D102" s="44">
        <f t="shared" si="4"/>
        <v>4.0867469879518126</v>
      </c>
      <c r="E102" s="39">
        <f t="shared" si="5"/>
        <v>-4.4260607500361004</v>
      </c>
      <c r="F102" s="29">
        <v>547332.21989999991</v>
      </c>
      <c r="G102" s="39">
        <f t="shared" si="6"/>
        <v>3.8333371352568832</v>
      </c>
      <c r="H102" s="39">
        <f t="shared" si="7"/>
        <v>-3.3025638631228986</v>
      </c>
    </row>
    <row r="103" spans="1:8" x14ac:dyDescent="0.25">
      <c r="B103" s="1" t="s">
        <v>232</v>
      </c>
      <c r="C103" s="29">
        <v>193691.4</v>
      </c>
      <c r="D103" s="44">
        <f t="shared" si="4"/>
        <v>-5.5997387672347827</v>
      </c>
      <c r="E103" s="39">
        <f t="shared" si="5"/>
        <v>-5.6126193295615678</v>
      </c>
      <c r="F103" s="29">
        <v>506279.20174999995</v>
      </c>
      <c r="G103" s="39">
        <f t="shared" si="6"/>
        <v>-7.5005666864451257</v>
      </c>
      <c r="H103" s="39">
        <f t="shared" si="7"/>
        <v>-3.9998107044242772</v>
      </c>
    </row>
    <row r="104" spans="1:8" x14ac:dyDescent="0.25">
      <c r="B104" s="1" t="s">
        <v>233</v>
      </c>
      <c r="C104" s="29">
        <v>187992</v>
      </c>
      <c r="D104" s="44">
        <f t="shared" si="4"/>
        <v>-2.9425157750937814</v>
      </c>
      <c r="E104" s="39">
        <f t="shared" si="5"/>
        <v>1.9861010898872138</v>
      </c>
      <c r="F104" s="29">
        <v>500469.03726000001</v>
      </c>
      <c r="G104" s="39">
        <f t="shared" si="6"/>
        <v>-1.1476206152487833</v>
      </c>
      <c r="H104" s="39">
        <f t="shared" si="7"/>
        <v>-0.36846916171730015</v>
      </c>
    </row>
    <row r="105" spans="1:8" x14ac:dyDescent="0.25">
      <c r="A105" s="1">
        <v>2020</v>
      </c>
      <c r="B105" s="1" t="s">
        <v>222</v>
      </c>
      <c r="C105" s="29">
        <v>201102.1</v>
      </c>
      <c r="D105" s="44">
        <f t="shared" si="4"/>
        <v>6.9737542023064805</v>
      </c>
      <c r="E105" s="39">
        <f t="shared" si="5"/>
        <v>8.4114200076550247</v>
      </c>
      <c r="F105" s="29">
        <v>543303.41390000016</v>
      </c>
      <c r="G105" s="39">
        <f t="shared" si="6"/>
        <v>8.5588464921851255</v>
      </c>
      <c r="H105" s="39">
        <f t="shared" si="7"/>
        <v>6.1739781330665693</v>
      </c>
    </row>
    <row r="106" spans="1:8" x14ac:dyDescent="0.25">
      <c r="B106" s="1" t="s">
        <v>223</v>
      </c>
      <c r="C106" s="29">
        <v>190822.6</v>
      </c>
      <c r="D106" s="44">
        <f t="shared" si="4"/>
        <v>-5.1115826239507101</v>
      </c>
      <c r="E106" s="39">
        <f t="shared" si="5"/>
        <v>4.0069547775942738</v>
      </c>
      <c r="F106" s="29">
        <v>518071.67723999993</v>
      </c>
      <c r="G106" s="39">
        <f t="shared" si="6"/>
        <v>-4.6441336487983733</v>
      </c>
      <c r="H106" s="39">
        <f t="shared" si="7"/>
        <v>5.5015095119614728</v>
      </c>
    </row>
    <row r="107" spans="1:8" x14ac:dyDescent="0.25">
      <c r="B107" s="1" t="s">
        <v>224</v>
      </c>
      <c r="C107" s="29">
        <v>196447</v>
      </c>
      <c r="D107" s="44">
        <f t="shared" si="4"/>
        <v>2.9474496207472214</v>
      </c>
      <c r="E107" s="39">
        <f t="shared" si="5"/>
        <v>1.6343487438433897</v>
      </c>
      <c r="F107" s="29">
        <v>542771.8461999998</v>
      </c>
      <c r="G107" s="39">
        <f t="shared" si="6"/>
        <v>4.7677126631567148</v>
      </c>
      <c r="H107" s="39">
        <f t="shared" si="7"/>
        <v>6.0895582584167443</v>
      </c>
    </row>
    <row r="108" spans="1:8" x14ac:dyDescent="0.25">
      <c r="B108" s="1" t="s">
        <v>225</v>
      </c>
      <c r="C108" s="29">
        <v>174168.3</v>
      </c>
      <c r="D108" s="44">
        <f t="shared" si="4"/>
        <v>-11.340819661282694</v>
      </c>
      <c r="E108" s="39">
        <f t="shared" si="5"/>
        <v>-1.9399934689833032</v>
      </c>
      <c r="F108" s="29">
        <v>476300.3757400001</v>
      </c>
      <c r="G108" s="39">
        <f t="shared" si="6"/>
        <v>-12.246668821416065</v>
      </c>
      <c r="H108" s="39">
        <f t="shared" si="7"/>
        <v>-0.1764848615837451</v>
      </c>
    </row>
    <row r="109" spans="1:8" x14ac:dyDescent="0.25">
      <c r="B109" s="1" t="s">
        <v>226</v>
      </c>
      <c r="C109" s="29">
        <v>161540.70000000001</v>
      </c>
      <c r="D109" s="44">
        <f t="shared" si="4"/>
        <v>-7.2502286581427029</v>
      </c>
      <c r="E109" s="39">
        <f t="shared" si="5"/>
        <v>-25.679208303428467</v>
      </c>
      <c r="F109" s="29">
        <v>473937.32005999988</v>
      </c>
      <c r="G109" s="39">
        <f t="shared" si="6"/>
        <v>-0.49612719207472367</v>
      </c>
      <c r="H109" s="39">
        <f t="shared" si="7"/>
        <v>-14.706711190470628</v>
      </c>
    </row>
    <row r="110" spans="1:8" x14ac:dyDescent="0.25">
      <c r="B110" s="1" t="s">
        <v>227</v>
      </c>
      <c r="C110" s="29">
        <v>155164.70000000001</v>
      </c>
      <c r="D110" s="44">
        <f t="shared" si="4"/>
        <v>-3.9469929250028031</v>
      </c>
      <c r="E110" s="39">
        <f t="shared" si="5"/>
        <v>-19.309030396006136</v>
      </c>
      <c r="F110" s="29">
        <v>477921.63298000011</v>
      </c>
      <c r="G110" s="39">
        <f t="shared" si="6"/>
        <v>0.84068351475166025</v>
      </c>
      <c r="H110" s="39">
        <f t="shared" si="7"/>
        <v>-3.5260361414815975</v>
      </c>
    </row>
    <row r="111" spans="1:8" x14ac:dyDescent="0.25">
      <c r="B111" s="1" t="s">
        <v>228</v>
      </c>
      <c r="C111" s="29">
        <v>186561</v>
      </c>
      <c r="D111" s="44">
        <f t="shared" si="4"/>
        <v>20.234176974530911</v>
      </c>
      <c r="E111" s="39">
        <f t="shared" ref="E111" si="8">+C111/C99*100-100</f>
        <v>-13.414868466120311</v>
      </c>
      <c r="F111" s="29">
        <v>554150.5602200001</v>
      </c>
      <c r="G111" s="39">
        <f t="shared" si="6"/>
        <v>15.950089299094358</v>
      </c>
      <c r="H111" s="39">
        <f t="shared" si="7"/>
        <v>0.9277143440519211</v>
      </c>
    </row>
    <row r="112" spans="1:8" x14ac:dyDescent="0.25">
      <c r="B112" s="1" t="s">
        <v>229</v>
      </c>
      <c r="C112" s="29">
        <v>173274</v>
      </c>
      <c r="D112" s="44">
        <f t="shared" ref="D112" si="9">+C112/C111*100-100</f>
        <v>-7.1220673131040257</v>
      </c>
      <c r="E112" s="39">
        <f t="shared" ref="E112" si="10">+C112/C100*100-100</f>
        <v>-20.277345798864488</v>
      </c>
      <c r="F112" s="29">
        <v>515780</v>
      </c>
      <c r="G112" s="39">
        <f t="shared" ref="G112" si="11">+F112/F111*100-100</f>
        <v>-6.9242121139003814</v>
      </c>
      <c r="H112" s="39">
        <f t="shared" ref="H112" si="12">+F112/F100*100-100</f>
        <v>-7.1213443513289434</v>
      </c>
    </row>
  </sheetData>
  <mergeCells count="5">
    <mergeCell ref="N9:O9"/>
    <mergeCell ref="N10:O10"/>
    <mergeCell ref="A10:F11"/>
    <mergeCell ref="A16:F16"/>
    <mergeCell ref="A17:F17"/>
  </mergeCells>
  <pageMargins left="0.7" right="0.7" top="0.75" bottom="0.75" header="0.3" footer="0.3"/>
  <pageSetup paperSize="9" scale="43" orientation="portrait" r:id="rId1"/>
  <rowBreaks count="1" manualBreakCount="1">
    <brk id="111" max="14" man="1"/>
  </rowBreaks>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90" zoomScaleNormal="90" workbookViewId="0">
      <selection activeCell="A9" sqref="A9"/>
    </sheetView>
  </sheetViews>
  <sheetFormatPr baseColWidth="10" defaultColWidth="11.5703125" defaultRowHeight="15" x14ac:dyDescent="0.25"/>
  <cols>
    <col min="1" max="1" width="6.28515625" style="1" customWidth="1"/>
    <col min="2" max="2" width="7" style="1" customWidth="1"/>
    <col min="3" max="3" width="9.7109375" style="1" customWidth="1"/>
    <col min="4" max="4" width="10.85546875" style="1" customWidth="1"/>
    <col min="5" max="5" width="11.7109375" style="1" customWidth="1"/>
    <col min="6" max="6" width="11.140625" style="1" customWidth="1"/>
    <col min="7"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19</v>
      </c>
      <c r="N9" s="90" t="s">
        <v>93</v>
      </c>
      <c r="O9" s="90"/>
    </row>
    <row r="10" spans="1:15" ht="21" x14ac:dyDescent="0.35">
      <c r="A10" s="95" t="s">
        <v>206</v>
      </c>
      <c r="B10" s="95"/>
      <c r="C10" s="95"/>
      <c r="D10" s="95"/>
      <c r="E10" s="95"/>
      <c r="F10" s="95"/>
      <c r="N10" s="91">
        <v>44110</v>
      </c>
      <c r="O10" s="91"/>
    </row>
    <row r="11" spans="1:15" x14ac:dyDescent="0.25">
      <c r="A11" s="95"/>
      <c r="B11" s="95"/>
      <c r="C11" s="95"/>
      <c r="D11" s="95"/>
      <c r="E11" s="95"/>
      <c r="F11" s="95"/>
    </row>
    <row r="12" spans="1:15" x14ac:dyDescent="0.25">
      <c r="A12" s="100" t="s">
        <v>207</v>
      </c>
      <c r="B12" s="100"/>
      <c r="C12" s="100"/>
      <c r="D12" s="100"/>
      <c r="E12" s="100"/>
      <c r="F12" s="100"/>
    </row>
    <row r="13" spans="1:15" ht="28.9" customHeight="1" x14ac:dyDescent="0.25">
      <c r="A13" s="101" t="s">
        <v>203</v>
      </c>
      <c r="B13" s="102"/>
      <c r="C13" s="102"/>
      <c r="D13" s="102"/>
      <c r="E13" s="102"/>
      <c r="F13" s="103"/>
    </row>
    <row r="14" spans="1:15" x14ac:dyDescent="0.25">
      <c r="A14" s="100" t="s">
        <v>33</v>
      </c>
      <c r="B14" s="100"/>
      <c r="C14" s="100"/>
      <c r="D14" s="100"/>
      <c r="E14" s="100"/>
      <c r="F14" s="100"/>
    </row>
    <row r="15" spans="1:15" x14ac:dyDescent="0.25">
      <c r="A15" s="100" t="s">
        <v>201</v>
      </c>
      <c r="B15" s="100"/>
      <c r="C15" s="100"/>
      <c r="D15" s="100"/>
      <c r="E15" s="100"/>
      <c r="F15" s="100"/>
    </row>
    <row r="16" spans="1:15" x14ac:dyDescent="0.25">
      <c r="A16" s="100" t="s">
        <v>202</v>
      </c>
      <c r="B16" s="100"/>
      <c r="C16" s="100"/>
      <c r="D16" s="100"/>
      <c r="E16" s="100"/>
      <c r="F16" s="100"/>
    </row>
    <row r="17" spans="1:8" ht="84" customHeight="1" x14ac:dyDescent="0.25">
      <c r="A17" s="92" t="s">
        <v>208</v>
      </c>
      <c r="B17" s="93"/>
      <c r="C17" s="93"/>
      <c r="D17" s="93"/>
      <c r="E17" s="93"/>
      <c r="F17" s="94"/>
    </row>
    <row r="20" spans="1:8" ht="30" x14ac:dyDescent="0.25">
      <c r="A20" s="23" t="s">
        <v>17</v>
      </c>
      <c r="B20" s="23" t="s">
        <v>21</v>
      </c>
      <c r="C20" s="23" t="s">
        <v>204</v>
      </c>
      <c r="D20" s="23" t="s">
        <v>14</v>
      </c>
      <c r="E20" s="23" t="s">
        <v>20</v>
      </c>
      <c r="F20" s="23" t="s">
        <v>205</v>
      </c>
      <c r="G20" s="23" t="s">
        <v>14</v>
      </c>
      <c r="H20" s="23" t="s">
        <v>20</v>
      </c>
    </row>
    <row r="21" spans="1:8" x14ac:dyDescent="0.25">
      <c r="A21" s="1">
        <v>2011</v>
      </c>
      <c r="B21" s="1">
        <v>1</v>
      </c>
      <c r="C21" s="25">
        <v>43509.218793194697</v>
      </c>
      <c r="D21" s="27"/>
      <c r="E21" s="26"/>
      <c r="F21" s="25">
        <v>167009.197759281</v>
      </c>
    </row>
    <row r="22" spans="1:8" x14ac:dyDescent="0.25">
      <c r="B22" s="1">
        <v>2</v>
      </c>
      <c r="C22" s="25">
        <v>43980.8292806432</v>
      </c>
      <c r="D22" s="27"/>
      <c r="E22" s="26">
        <f>+C22/C21*100-100</f>
        <v>1.0839323263654279</v>
      </c>
      <c r="F22" s="25">
        <v>169830.26371558799</v>
      </c>
      <c r="G22" s="31"/>
      <c r="H22" s="26">
        <f>+F22/F21*100-100</f>
        <v>1.6891680183825315</v>
      </c>
    </row>
    <row r="23" spans="1:8" x14ac:dyDescent="0.25">
      <c r="B23" s="1">
        <v>3</v>
      </c>
      <c r="C23" s="25">
        <v>44776.975883504798</v>
      </c>
      <c r="D23" s="27"/>
      <c r="E23" s="26">
        <f>+C23/C22*100-100</f>
        <v>1.8102128038135987</v>
      </c>
      <c r="F23" s="25">
        <v>173245.31889191599</v>
      </c>
      <c r="H23" s="26">
        <f>+F23/F22*100-100</f>
        <v>2.0108637304168155</v>
      </c>
    </row>
    <row r="24" spans="1:8" x14ac:dyDescent="0.25">
      <c r="B24" s="1">
        <v>4</v>
      </c>
      <c r="C24" s="25">
        <v>44602.693131735599</v>
      </c>
      <c r="D24" s="27"/>
      <c r="E24" s="26">
        <f>+C24/C23*100-100</f>
        <v>-0.38922403384860615</v>
      </c>
      <c r="F24" s="25">
        <v>174543.21963321499</v>
      </c>
      <c r="H24" s="26">
        <f>+F24/F23*100-100</f>
        <v>0.74916929911896091</v>
      </c>
    </row>
    <row r="25" spans="1:8" x14ac:dyDescent="0.25">
      <c r="B25" s="1" t="s">
        <v>112</v>
      </c>
      <c r="C25" s="25">
        <v>176869.7170890783</v>
      </c>
      <c r="D25" s="27"/>
      <c r="F25" s="25">
        <v>684628</v>
      </c>
    </row>
    <row r="26" spans="1:8" x14ac:dyDescent="0.25">
      <c r="A26" s="1">
        <v>2012</v>
      </c>
      <c r="B26" s="1">
        <v>1</v>
      </c>
      <c r="C26" s="25">
        <v>45158.411615655699</v>
      </c>
      <c r="D26" s="27">
        <f>+C26/C21*100-100</f>
        <v>3.7904445729072762</v>
      </c>
      <c r="E26" s="26">
        <f>+C26/C24*100-100</f>
        <v>1.2459303349211694</v>
      </c>
      <c r="F26" s="25">
        <v>175980.804254769</v>
      </c>
      <c r="G26" s="27">
        <f>+F26/F21*100-100</f>
        <v>5.3719235921480362</v>
      </c>
      <c r="H26" s="26">
        <f>+F26/F24*100-100</f>
        <v>0.82362673530083441</v>
      </c>
    </row>
    <row r="27" spans="1:8" x14ac:dyDescent="0.25">
      <c r="B27" s="1">
        <v>2</v>
      </c>
      <c r="C27" s="25">
        <v>45895.002263284201</v>
      </c>
      <c r="D27" s="27">
        <f>+C27/C22*100-100</f>
        <v>4.3522894268923409</v>
      </c>
      <c r="E27" s="26">
        <f>+C27/C26*100-100</f>
        <v>1.6311261208601309</v>
      </c>
      <c r="F27" s="25">
        <v>178188.85950089901</v>
      </c>
      <c r="G27" s="27">
        <f>+F27/F22*100-100</f>
        <v>4.9217351504023128</v>
      </c>
      <c r="H27" s="26">
        <f>+F27/F26*100-100</f>
        <v>1.2547136919168764</v>
      </c>
    </row>
    <row r="28" spans="1:8" x14ac:dyDescent="0.25">
      <c r="B28" s="1">
        <v>3</v>
      </c>
      <c r="C28" s="25">
        <v>45747.652092757402</v>
      </c>
      <c r="D28" s="27">
        <f>+C28/C23*100-100</f>
        <v>2.1678020681387409</v>
      </c>
      <c r="E28" s="26">
        <f>+C28/C27*100-100</f>
        <v>-0.32105929460793448</v>
      </c>
      <c r="F28" s="25">
        <v>177717.816201813</v>
      </c>
      <c r="G28" s="27">
        <f>+F28/F23*100-100</f>
        <v>2.5815977819795108</v>
      </c>
      <c r="H28" s="26">
        <f>+F28/F27*100-100</f>
        <v>-0.26435058869863326</v>
      </c>
    </row>
    <row r="29" spans="1:8" x14ac:dyDescent="0.25">
      <c r="B29" s="1">
        <v>4</v>
      </c>
      <c r="C29" s="25">
        <v>46302.701209198298</v>
      </c>
      <c r="D29" s="27">
        <f>+C29/C24*100-100</f>
        <v>3.8114471528471796</v>
      </c>
      <c r="E29" s="26">
        <f>+C29/C28*100-100</f>
        <v>1.2132843786506982</v>
      </c>
      <c r="F29" s="25">
        <v>179527.520042519</v>
      </c>
      <c r="G29" s="27">
        <f>+F29/F24*100-100</f>
        <v>2.8556253401180527</v>
      </c>
      <c r="H29" s="26">
        <f>+F29/F28*100-100</f>
        <v>1.0183018671864374</v>
      </c>
    </row>
    <row r="30" spans="1:8" x14ac:dyDescent="0.25">
      <c r="B30" s="1" t="s">
        <v>112</v>
      </c>
      <c r="C30" s="25">
        <v>183103.76718089561</v>
      </c>
      <c r="D30" s="27">
        <f>+C30/C25*100-100</f>
        <v>3.524656563270014</v>
      </c>
      <c r="F30" s="25">
        <v>711414.99999999988</v>
      </c>
      <c r="G30" s="27">
        <f>+F30/F25*100-100</f>
        <v>3.9126357671611203</v>
      </c>
    </row>
    <row r="31" spans="1:8" x14ac:dyDescent="0.25">
      <c r="A31" s="1">
        <v>2013</v>
      </c>
      <c r="B31" s="1">
        <v>1</v>
      </c>
      <c r="C31" s="25">
        <v>46634.167016597101</v>
      </c>
      <c r="D31" s="27">
        <f t="shared" ref="D31:D59" si="0">+C31/C26*100-100</f>
        <v>3.267952410509011</v>
      </c>
      <c r="E31" s="26">
        <f>+C31/C29*100-100</f>
        <v>0.71586710654571561</v>
      </c>
      <c r="F31" s="25">
        <v>182480.235987163</v>
      </c>
      <c r="G31" s="27">
        <f t="shared" ref="G31:G65" si="1">+F31/F26*100-100</f>
        <v>3.6932617508581842</v>
      </c>
      <c r="H31" s="26">
        <f>+F31/F29*100-100</f>
        <v>1.6447149406089352</v>
      </c>
    </row>
    <row r="32" spans="1:8" x14ac:dyDescent="0.25">
      <c r="B32" s="1">
        <v>2</v>
      </c>
      <c r="C32" s="25">
        <v>47690.6986121605</v>
      </c>
      <c r="D32" s="27">
        <f t="shared" si="0"/>
        <v>3.9126184994501045</v>
      </c>
      <c r="E32" s="26">
        <f>+C32/C31*100-100</f>
        <v>2.2655740697317128</v>
      </c>
      <c r="F32" s="25">
        <v>186814.82530995601</v>
      </c>
      <c r="G32" s="27">
        <f t="shared" si="1"/>
        <v>4.8409119589283307</v>
      </c>
      <c r="H32" s="26">
        <f>+F32/F31*100-100</f>
        <v>2.3753746806300313</v>
      </c>
    </row>
    <row r="33" spans="1:8" x14ac:dyDescent="0.25">
      <c r="B33" s="1">
        <v>3</v>
      </c>
      <c r="C33" s="25">
        <v>47636.521980309997</v>
      </c>
      <c r="D33" s="27">
        <f t="shared" si="0"/>
        <v>4.1288892459939746</v>
      </c>
      <c r="E33" s="26">
        <f>+C33/C32*100-100</f>
        <v>-0.11359999628247408</v>
      </c>
      <c r="F33" s="25">
        <v>187934.200334183</v>
      </c>
      <c r="G33" s="27">
        <f t="shared" si="1"/>
        <v>5.748655003034969</v>
      </c>
      <c r="H33" s="26">
        <f>+F33/F32*100-100</f>
        <v>0.59918961055139164</v>
      </c>
    </row>
    <row r="34" spans="1:8" x14ac:dyDescent="0.25">
      <c r="B34" s="1">
        <v>4</v>
      </c>
      <c r="C34" s="25">
        <v>48198.7810164322</v>
      </c>
      <c r="D34" s="27">
        <f t="shared" si="0"/>
        <v>4.0949658609922324</v>
      </c>
      <c r="E34" s="26">
        <f>+C34/C33*100-100</f>
        <v>1.1803108471155781</v>
      </c>
      <c r="F34" s="25">
        <v>190709.73836869799</v>
      </c>
      <c r="G34" s="27">
        <f t="shared" si="1"/>
        <v>6.2286931404893267</v>
      </c>
      <c r="H34" s="26">
        <f>+F34/F33*100-100</f>
        <v>1.4768669191555119</v>
      </c>
    </row>
    <row r="35" spans="1:8" x14ac:dyDescent="0.25">
      <c r="B35" s="1" t="s">
        <v>112</v>
      </c>
      <c r="C35" s="25">
        <v>190160.16862549982</v>
      </c>
      <c r="D35" s="27">
        <f t="shared" si="0"/>
        <v>3.8537718547499367</v>
      </c>
      <c r="F35" s="25">
        <v>747939</v>
      </c>
      <c r="G35" s="27">
        <f t="shared" si="1"/>
        <v>5.1339935199567179</v>
      </c>
    </row>
    <row r="36" spans="1:8" x14ac:dyDescent="0.25">
      <c r="A36" s="1">
        <v>2014</v>
      </c>
      <c r="B36" s="1">
        <v>1</v>
      </c>
      <c r="C36" s="25">
        <v>48960.962813985898</v>
      </c>
      <c r="D36" s="27">
        <f t="shared" si="0"/>
        <v>4.9894657635048816</v>
      </c>
      <c r="E36" s="26">
        <f>+C36/C34*100-100</f>
        <v>1.5813300284375487</v>
      </c>
      <c r="F36" s="25">
        <v>193220.28873939399</v>
      </c>
      <c r="G36" s="27">
        <f t="shared" si="1"/>
        <v>5.8855977986495702</v>
      </c>
      <c r="H36" s="26">
        <f>+F36/F34*100-100</f>
        <v>1.3164248413168878</v>
      </c>
    </row>
    <row r="37" spans="1:8" x14ac:dyDescent="0.25">
      <c r="B37" s="1">
        <v>2</v>
      </c>
      <c r="C37" s="25">
        <v>49297.359634979002</v>
      </c>
      <c r="D37" s="27">
        <f t="shared" si="0"/>
        <v>3.3689190336348247</v>
      </c>
      <c r="E37" s="26">
        <f>+C37/C36*100-100</f>
        <v>0.68707149871858064</v>
      </c>
      <c r="F37" s="25">
        <v>194583.57538631299</v>
      </c>
      <c r="G37" s="27">
        <f t="shared" si="1"/>
        <v>4.1585297438077191</v>
      </c>
      <c r="H37" s="26">
        <f>+F37/F36*100-100</f>
        <v>0.70556081652364355</v>
      </c>
    </row>
    <row r="38" spans="1:8" x14ac:dyDescent="0.25">
      <c r="B38" s="1">
        <v>3</v>
      </c>
      <c r="C38" s="25">
        <v>50098.337544588401</v>
      </c>
      <c r="D38" s="27">
        <f t="shared" si="0"/>
        <v>5.1679162582355787</v>
      </c>
      <c r="E38" s="26">
        <f>+C38/C37*100-100</f>
        <v>1.6247886611782292</v>
      </c>
      <c r="F38" s="25">
        <v>195962.80141885599</v>
      </c>
      <c r="G38" s="27">
        <f t="shared" si="1"/>
        <v>4.2720276939463844</v>
      </c>
      <c r="H38" s="26">
        <f>+F38/F37*100-100</f>
        <v>0.70880907075778055</v>
      </c>
    </row>
    <row r="39" spans="1:8" x14ac:dyDescent="0.25">
      <c r="B39" s="1">
        <v>4</v>
      </c>
      <c r="C39" s="25">
        <v>50638.935144521303</v>
      </c>
      <c r="D39" s="27">
        <f t="shared" si="0"/>
        <v>5.0626884676962902</v>
      </c>
      <c r="E39" s="26">
        <f>+C39/C38*100-100</f>
        <v>1.0790729322141033</v>
      </c>
      <c r="F39" s="25">
        <v>197822.334455437</v>
      </c>
      <c r="G39" s="27">
        <f t="shared" si="1"/>
        <v>3.7295400578801576</v>
      </c>
      <c r="H39" s="26">
        <f>+F39/F38*100-100</f>
        <v>0.94892143974121268</v>
      </c>
    </row>
    <row r="40" spans="1:8" x14ac:dyDescent="0.25">
      <c r="B40" s="1" t="s">
        <v>112</v>
      </c>
      <c r="C40" s="25">
        <v>198995.5951380746</v>
      </c>
      <c r="D40" s="27">
        <f t="shared" si="0"/>
        <v>4.6463076765435716</v>
      </c>
      <c r="F40" s="25">
        <v>781589</v>
      </c>
      <c r="G40" s="27">
        <f>+F40/F35*100-100</f>
        <v>4.4990300011097162</v>
      </c>
    </row>
    <row r="41" spans="1:8" x14ac:dyDescent="0.25">
      <c r="A41" s="1">
        <v>2015</v>
      </c>
      <c r="B41" s="1">
        <v>1</v>
      </c>
      <c r="C41" s="25">
        <v>51120.592002374302</v>
      </c>
      <c r="D41" s="27">
        <f t="shared" si="0"/>
        <v>4.4109205870671531</v>
      </c>
      <c r="E41" s="26">
        <f>+C41/C39*100-100</f>
        <v>0.95115913570924704</v>
      </c>
      <c r="F41" s="25">
        <v>199725.345123209</v>
      </c>
      <c r="G41" s="27">
        <f t="shared" si="1"/>
        <v>3.3666528635555153</v>
      </c>
      <c r="H41" s="26">
        <f>+F41/F39*100-100</f>
        <v>0.96197968394750433</v>
      </c>
    </row>
    <row r="42" spans="1:8" x14ac:dyDescent="0.25">
      <c r="B42" s="1">
        <v>2</v>
      </c>
      <c r="C42" s="25">
        <v>51600.977235247999</v>
      </c>
      <c r="D42" s="27">
        <f t="shared" si="0"/>
        <v>4.672902600313833</v>
      </c>
      <c r="E42" s="26">
        <f>+C42/C41*100-100</f>
        <v>0.93970983914151418</v>
      </c>
      <c r="F42" s="25">
        <v>200421.55133678301</v>
      </c>
      <c r="G42" s="27">
        <f t="shared" si="1"/>
        <v>3.0002408676475909</v>
      </c>
      <c r="H42" s="26">
        <f>+F42/F41*100-100</f>
        <v>0.34858180525088756</v>
      </c>
    </row>
    <row r="43" spans="1:8" x14ac:dyDescent="0.25">
      <c r="B43" s="1">
        <v>3</v>
      </c>
      <c r="C43" s="25">
        <v>52070.0303434589</v>
      </c>
      <c r="D43" s="27">
        <f t="shared" si="0"/>
        <v>3.9356451641048125</v>
      </c>
      <c r="E43" s="26">
        <f>+C43/C42*100-100</f>
        <v>0.90900043631441463</v>
      </c>
      <c r="F43" s="25">
        <v>202925.05638163601</v>
      </c>
      <c r="G43" s="27">
        <f t="shared" si="1"/>
        <v>3.5528451891738086</v>
      </c>
      <c r="H43" s="26">
        <f>+F43/F42*100-100</f>
        <v>1.2491196820676009</v>
      </c>
    </row>
    <row r="44" spans="1:8" x14ac:dyDescent="0.25">
      <c r="B44" s="1">
        <v>4</v>
      </c>
      <c r="C44" s="25">
        <v>51686.809335246398</v>
      </c>
      <c r="D44" s="27">
        <f t="shared" si="0"/>
        <v>2.0693053432788417</v>
      </c>
      <c r="E44" s="26">
        <f>+C44/C43*100-100</f>
        <v>-0.73597231590751733</v>
      </c>
      <c r="F44" s="25">
        <v>201620.04715837201</v>
      </c>
      <c r="G44" s="27">
        <f t="shared" si="1"/>
        <v>1.9197593200936041</v>
      </c>
      <c r="H44" s="26">
        <f>+F44/F43*100-100</f>
        <v>-0.64309910591312303</v>
      </c>
    </row>
    <row r="45" spans="1:8" x14ac:dyDescent="0.25">
      <c r="B45" s="1" t="s">
        <v>112</v>
      </c>
      <c r="C45" s="25">
        <v>206478.40891632758</v>
      </c>
      <c r="D45" s="27">
        <f t="shared" si="0"/>
        <v>3.7602911627571416</v>
      </c>
      <c r="F45" s="25">
        <v>804692.00000000012</v>
      </c>
      <c r="G45" s="27">
        <f t="shared" si="1"/>
        <v>2.9559013752752605</v>
      </c>
    </row>
    <row r="46" spans="1:8" x14ac:dyDescent="0.25">
      <c r="A46" s="1">
        <v>2016</v>
      </c>
      <c r="B46" s="1">
        <v>1</v>
      </c>
      <c r="C46" s="25">
        <v>52122.665652294898</v>
      </c>
      <c r="D46" s="27">
        <f t="shared" si="0"/>
        <v>1.9602152687786827</v>
      </c>
      <c r="E46" s="26">
        <f>+C46/C44*100-100</f>
        <v>0.84326411835849058</v>
      </c>
      <c r="F46" s="25">
        <v>203761.23551878601</v>
      </c>
      <c r="G46" s="27">
        <f t="shared" si="1"/>
        <v>2.0207202010777792</v>
      </c>
      <c r="H46" s="26">
        <f>+F46/F44*100-100</f>
        <v>1.0619917962483783</v>
      </c>
    </row>
    <row r="47" spans="1:8" x14ac:dyDescent="0.25">
      <c r="B47" s="1">
        <v>2</v>
      </c>
      <c r="C47" s="25">
        <v>52413.995180034901</v>
      </c>
      <c r="D47" s="27">
        <f t="shared" si="0"/>
        <v>1.5755863325618122</v>
      </c>
      <c r="E47" s="26">
        <f>+C47/C46*100-100</f>
        <v>0.55893059975755932</v>
      </c>
      <c r="F47" s="25">
        <v>204571.115470227</v>
      </c>
      <c r="G47" s="27">
        <f t="shared" si="1"/>
        <v>2.070418129071939</v>
      </c>
      <c r="H47" s="26">
        <f>+F47/F46*100-100</f>
        <v>0.39746517505108159</v>
      </c>
    </row>
    <row r="48" spans="1:8" x14ac:dyDescent="0.25">
      <c r="B48" s="1">
        <v>3</v>
      </c>
      <c r="C48" s="25">
        <v>52938.289010162101</v>
      </c>
      <c r="D48" s="27">
        <f t="shared" si="0"/>
        <v>1.6674825441354244</v>
      </c>
      <c r="E48" s="26">
        <f>+C48/C47*100-100</f>
        <v>1.0002935825180259</v>
      </c>
      <c r="F48" s="25">
        <v>205938.626584568</v>
      </c>
      <c r="G48" s="27">
        <f t="shared" si="1"/>
        <v>1.4850655984367336</v>
      </c>
      <c r="H48" s="26">
        <f>+F48/F47*100-100</f>
        <v>0.66847712649835955</v>
      </c>
    </row>
    <row r="49" spans="1:8" x14ac:dyDescent="0.25">
      <c r="B49" s="1">
        <v>4</v>
      </c>
      <c r="C49" s="25">
        <v>53208.019088819099</v>
      </c>
      <c r="D49" s="27">
        <f t="shared" si="0"/>
        <v>2.9431295395039143</v>
      </c>
      <c r="E49" s="26">
        <f>+C49/C48*100-100</f>
        <v>0.50951793815099222</v>
      </c>
      <c r="F49" s="25">
        <v>207218.02242642001</v>
      </c>
      <c r="G49" s="27">
        <f t="shared" si="1"/>
        <v>2.7764973508069772</v>
      </c>
      <c r="H49" s="26">
        <f>+F49/F48*100-100</f>
        <v>0.62125103147010918</v>
      </c>
    </row>
    <row r="50" spans="1:8" x14ac:dyDescent="0.25">
      <c r="B50" s="1" t="s">
        <v>112</v>
      </c>
      <c r="C50" s="25">
        <v>210682.96893131098</v>
      </c>
      <c r="D50" s="27">
        <f t="shared" si="0"/>
        <v>2.0363194568625573</v>
      </c>
      <c r="F50" s="25">
        <v>821489.00000000105</v>
      </c>
      <c r="G50" s="27">
        <f t="shared" si="1"/>
        <v>2.0873825016280705</v>
      </c>
    </row>
    <row r="51" spans="1:8" x14ac:dyDescent="0.25">
      <c r="A51" s="1">
        <v>2017</v>
      </c>
      <c r="B51" s="1">
        <v>1</v>
      </c>
      <c r="C51" s="25">
        <v>53185.0364706736</v>
      </c>
      <c r="D51" s="27">
        <f t="shared" si="0"/>
        <v>2.0382127527123686</v>
      </c>
      <c r="E51" s="26">
        <f>+C51/C49*100-100</f>
        <v>-4.3193899226238841E-2</v>
      </c>
      <c r="F51" s="25">
        <v>206311.665504662</v>
      </c>
      <c r="G51" s="27">
        <f t="shared" si="1"/>
        <v>1.2516757563736149</v>
      </c>
      <c r="H51" s="26">
        <f>+F51/F49*100-100</f>
        <v>-0.43739290200002756</v>
      </c>
    </row>
    <row r="52" spans="1:8" x14ac:dyDescent="0.25">
      <c r="B52" s="1">
        <v>2</v>
      </c>
      <c r="C52" s="25">
        <v>53360.879401230799</v>
      </c>
      <c r="D52" s="27">
        <f t="shared" si="0"/>
        <v>1.8065484570361008</v>
      </c>
      <c r="E52" s="26">
        <f>+C52/C51*100-100</f>
        <v>0.33062481898298302</v>
      </c>
      <c r="F52" s="25">
        <v>207864.804853076</v>
      </c>
      <c r="G52" s="27">
        <f t="shared" si="1"/>
        <v>1.6100461569455291</v>
      </c>
      <c r="H52" s="26">
        <f>+F52/F51*100-100</f>
        <v>0.75281218084049328</v>
      </c>
    </row>
    <row r="53" spans="1:8" x14ac:dyDescent="0.25">
      <c r="B53" s="1">
        <v>3</v>
      </c>
      <c r="C53" s="25">
        <v>53703.349940943401</v>
      </c>
      <c r="D53" s="27">
        <f t="shared" si="0"/>
        <v>1.4451939136802139</v>
      </c>
      <c r="E53" s="26">
        <f>+C53/C52*100-100</f>
        <v>0.64180077906419797</v>
      </c>
      <c r="F53" s="25">
        <v>208761.65069615401</v>
      </c>
      <c r="G53" s="27">
        <f t="shared" si="1"/>
        <v>1.3708084580367625</v>
      </c>
      <c r="H53" s="26">
        <f>+F53/F52*100-100</f>
        <v>0.43145632263812672</v>
      </c>
    </row>
    <row r="54" spans="1:8" x14ac:dyDescent="0.25">
      <c r="B54" s="1">
        <v>4</v>
      </c>
      <c r="C54" s="25">
        <v>54234.4242386529</v>
      </c>
      <c r="D54" s="27">
        <f t="shared" si="0"/>
        <v>1.9290422147091135</v>
      </c>
      <c r="E54" s="26">
        <f>+C54/C53*100-100</f>
        <v>0.9889034823591345</v>
      </c>
      <c r="F54" s="25">
        <v>209717.87894610799</v>
      </c>
      <c r="G54" s="27">
        <f t="shared" si="1"/>
        <v>1.2063895265556113</v>
      </c>
      <c r="H54" s="26">
        <f>+F54/F53*100-100</f>
        <v>0.45804784871418747</v>
      </c>
    </row>
    <row r="55" spans="1:8" x14ac:dyDescent="0.25">
      <c r="B55" s="1" t="s">
        <v>112</v>
      </c>
      <c r="C55" s="25">
        <v>214483.69005150071</v>
      </c>
      <c r="D55" s="27">
        <f t="shared" si="0"/>
        <v>1.8040001711903386</v>
      </c>
      <c r="F55" s="25">
        <v>832656</v>
      </c>
      <c r="G55" s="27">
        <f t="shared" si="1"/>
        <v>1.3593608678873323</v>
      </c>
    </row>
    <row r="56" spans="1:8" x14ac:dyDescent="0.25">
      <c r="A56" s="1">
        <v>2018</v>
      </c>
      <c r="B56" s="1">
        <v>1</v>
      </c>
      <c r="C56" s="25">
        <v>54656.573070961203</v>
      </c>
      <c r="D56" s="27">
        <f t="shared" si="0"/>
        <v>2.7668244640558015</v>
      </c>
      <c r="E56" s="26">
        <f>+C56/C54*100-100</f>
        <v>0.77837801034021936</v>
      </c>
      <c r="F56" s="25">
        <v>211333.452950381</v>
      </c>
      <c r="G56" s="27">
        <f t="shared" si="1"/>
        <v>2.434078283181492</v>
      </c>
      <c r="H56" s="26">
        <f>+F56/F54*100-100</f>
        <v>0.77035587637625724</v>
      </c>
    </row>
    <row r="57" spans="1:8" x14ac:dyDescent="0.25">
      <c r="B57" s="1">
        <v>2</v>
      </c>
      <c r="C57" s="25">
        <v>55050.630807792302</v>
      </c>
      <c r="D57" s="27">
        <f t="shared" si="0"/>
        <v>3.1666483489822781</v>
      </c>
      <c r="E57" s="26">
        <f>+C57/C56*100-100</f>
        <v>0.72097044269403909</v>
      </c>
      <c r="F57" s="25">
        <v>212410.124492873</v>
      </c>
      <c r="G57" s="27">
        <f t="shared" si="1"/>
        <v>2.1866711120286766</v>
      </c>
      <c r="H57" s="26">
        <f>+F57/F56*100-100</f>
        <v>0.50946574120700916</v>
      </c>
    </row>
    <row r="58" spans="1:8" x14ac:dyDescent="0.25">
      <c r="B58" s="1">
        <v>3</v>
      </c>
      <c r="C58" s="25">
        <v>55318.701000073197</v>
      </c>
      <c r="D58" s="27">
        <f t="shared" si="0"/>
        <v>3.0079148896785028</v>
      </c>
      <c r="E58" s="26">
        <f>+C58/C57*100-100</f>
        <v>0.48695208092502185</v>
      </c>
      <c r="F58" s="25">
        <v>214393.04598688</v>
      </c>
      <c r="G58" s="27">
        <f t="shared" si="1"/>
        <v>2.6975238373269548</v>
      </c>
      <c r="H58" s="26">
        <f>+F58/F57*100-100</f>
        <v>0.93353435893943981</v>
      </c>
    </row>
    <row r="59" spans="1:8" x14ac:dyDescent="0.25">
      <c r="B59" s="1">
        <v>4</v>
      </c>
      <c r="C59" s="25">
        <v>56113.538343721098</v>
      </c>
      <c r="D59" s="27">
        <f t="shared" si="0"/>
        <v>3.4647995833777969</v>
      </c>
      <c r="E59" s="26">
        <f>+C59/C58*100-100</f>
        <v>1.4368329864557836</v>
      </c>
      <c r="F59" s="25">
        <v>215463.37656986501</v>
      </c>
      <c r="G59" s="27">
        <f t="shared" si="1"/>
        <v>2.7396317627423059</v>
      </c>
      <c r="H59" s="26">
        <f>+F59/F58*100-100</f>
        <v>0.49923754665555009</v>
      </c>
    </row>
    <row r="60" spans="1:8" x14ac:dyDescent="0.25">
      <c r="B60" s="1" t="s">
        <v>112</v>
      </c>
      <c r="C60" s="25">
        <v>221139.44322254779</v>
      </c>
      <c r="D60" s="27">
        <f t="shared" ref="D60" si="2">+C60/C55*100-100</f>
        <v>3.1031511857376728</v>
      </c>
      <c r="F60" s="25">
        <v>853599.99999999907</v>
      </c>
      <c r="G60" s="27">
        <f t="shared" si="1"/>
        <v>2.5153244557174901</v>
      </c>
    </row>
    <row r="61" spans="1:8" x14ac:dyDescent="0.25">
      <c r="A61" s="1">
        <v>2019</v>
      </c>
      <c r="B61" s="1">
        <v>1</v>
      </c>
      <c r="C61" s="25">
        <v>56516.102837988998</v>
      </c>
      <c r="D61" s="27">
        <f t="shared" ref="D61:D67" si="3">+C61/C56*100-100</f>
        <v>3.402207022042063</v>
      </c>
      <c r="E61" s="26">
        <f>+C61/C59*100-100</f>
        <v>0.71741063948240935</v>
      </c>
      <c r="F61" s="25">
        <v>216459.97924548399</v>
      </c>
      <c r="G61" s="27">
        <f t="shared" si="1"/>
        <v>2.4257997129809183</v>
      </c>
      <c r="H61" s="26">
        <f>+F61/F59*100-100</f>
        <v>0.46253924517694145</v>
      </c>
    </row>
    <row r="62" spans="1:8" x14ac:dyDescent="0.25">
      <c r="B62" s="1">
        <v>2</v>
      </c>
      <c r="C62" s="25">
        <v>57265.271033603698</v>
      </c>
      <c r="D62" s="27">
        <f t="shared" si="3"/>
        <v>4.0229152569454669</v>
      </c>
      <c r="E62" s="26">
        <f>+C62/C61*100-100</f>
        <v>1.3255836089092838</v>
      </c>
      <c r="F62" s="25">
        <v>219979.40707629599</v>
      </c>
      <c r="G62" s="27">
        <f t="shared" si="1"/>
        <v>3.563522502279298</v>
      </c>
      <c r="H62" s="26">
        <f>+F62/F61*100-100</f>
        <v>1.6259023229511911</v>
      </c>
    </row>
    <row r="63" spans="1:8" x14ac:dyDescent="0.25">
      <c r="B63" s="1">
        <v>3</v>
      </c>
      <c r="C63" s="25">
        <v>57624.807667810397</v>
      </c>
      <c r="D63" s="27">
        <f t="shared" si="3"/>
        <v>4.1687650397541915</v>
      </c>
      <c r="E63" s="26">
        <f>+C63/C62*100-100</f>
        <v>0.62784411514567751</v>
      </c>
      <c r="F63" s="25">
        <v>221700.99469519401</v>
      </c>
      <c r="G63" s="27">
        <f t="shared" si="1"/>
        <v>3.4086687255524311</v>
      </c>
      <c r="H63" s="26">
        <f>+F63/F62*100-100</f>
        <v>0.78261308264228546</v>
      </c>
    </row>
    <row r="64" spans="1:8" x14ac:dyDescent="0.25">
      <c r="B64" s="1">
        <v>4</v>
      </c>
      <c r="C64" s="25">
        <v>57707.570064343403</v>
      </c>
      <c r="D64" s="27">
        <f t="shared" si="3"/>
        <v>2.8407257280019138</v>
      </c>
      <c r="E64" s="26">
        <f>+C64/C63*100-100</f>
        <v>0.14362285946376119</v>
      </c>
      <c r="F64" s="25">
        <v>223288.82874904701</v>
      </c>
      <c r="G64" s="27">
        <f t="shared" si="1"/>
        <v>3.6319175461564157</v>
      </c>
      <c r="H64" s="26">
        <f>+F64/F63*100-100</f>
        <v>0.71620520062892012</v>
      </c>
    </row>
    <row r="65" spans="1:8" x14ac:dyDescent="0.25">
      <c r="B65" s="1" t="s">
        <v>112</v>
      </c>
      <c r="C65" s="25">
        <v>229113.7516037465</v>
      </c>
      <c r="D65" s="27">
        <f t="shared" si="3"/>
        <v>3.606009070563502</v>
      </c>
      <c r="F65" s="25">
        <v>881429.209766021</v>
      </c>
      <c r="G65" s="27">
        <f t="shared" si="1"/>
        <v>3.2602167017363968</v>
      </c>
    </row>
    <row r="66" spans="1:8" x14ac:dyDescent="0.25">
      <c r="A66" s="1">
        <v>2020</v>
      </c>
      <c r="B66" s="1">
        <v>1</v>
      </c>
      <c r="C66" s="25">
        <v>57051.7191417387</v>
      </c>
      <c r="D66" s="27">
        <f t="shared" si="3"/>
        <v>0.94772335113961503</v>
      </c>
      <c r="E66" s="26">
        <f>+C66/C64*100-100</f>
        <v>-1.1365076052820058</v>
      </c>
      <c r="F66" s="25">
        <v>218582.06973465299</v>
      </c>
      <c r="G66" s="27">
        <f>+F66/F61*100-100</f>
        <v>0.98036158765512482</v>
      </c>
      <c r="H66" s="26">
        <f>+F66/F64*100-100</f>
        <v>-2.107924091305037</v>
      </c>
    </row>
    <row r="67" spans="1:8" x14ac:dyDescent="0.25">
      <c r="B67" s="1">
        <v>2</v>
      </c>
      <c r="D67" s="27">
        <f t="shared" si="3"/>
        <v>-100</v>
      </c>
      <c r="E67" s="26">
        <f>+C67/C65*100-100</f>
        <v>-100</v>
      </c>
      <c r="F67" s="25">
        <v>185992.26579941501</v>
      </c>
      <c r="G67" s="27">
        <f>+F67/F62*100-100</f>
        <v>-15.45014677900879</v>
      </c>
      <c r="H67" s="26">
        <f>+F67/F65*100-100</f>
        <v>-78.898785774437016</v>
      </c>
    </row>
  </sheetData>
  <mergeCells count="9">
    <mergeCell ref="A14:F14"/>
    <mergeCell ref="A15:F15"/>
    <mergeCell ref="A16:F16"/>
    <mergeCell ref="A17:F17"/>
    <mergeCell ref="N9:O9"/>
    <mergeCell ref="N10:O10"/>
    <mergeCell ref="A10:F11"/>
    <mergeCell ref="A12:F12"/>
    <mergeCell ref="A13:F13"/>
  </mergeCells>
  <pageMargins left="0.7" right="0.7" top="0.75" bottom="0.75" header="0.3" footer="0.3"/>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90" zoomScaleNormal="90" workbookViewId="0">
      <selection activeCell="A9" sqref="A9"/>
    </sheetView>
  </sheetViews>
  <sheetFormatPr baseColWidth="10" defaultColWidth="11.5703125" defaultRowHeight="15" x14ac:dyDescent="0.25"/>
  <cols>
    <col min="1" max="1" width="5.85546875" style="1" customWidth="1"/>
    <col min="2" max="2" width="7" style="1" customWidth="1"/>
    <col min="3" max="3" width="9.7109375" style="1" customWidth="1"/>
    <col min="4" max="4" width="10.85546875" style="1" customWidth="1"/>
    <col min="5" max="5" width="11.7109375" style="1" customWidth="1"/>
    <col min="6" max="6" width="10.85546875" style="1" customWidth="1"/>
    <col min="7" max="8" width="11.85546875" style="1" customWidth="1"/>
    <col min="9" max="9" width="11.85546875" style="29" customWidth="1"/>
    <col min="10" max="12" width="11.85546875" style="1" customWidth="1"/>
    <col min="13"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67</v>
      </c>
      <c r="N9" s="90" t="s">
        <v>93</v>
      </c>
      <c r="O9" s="90"/>
    </row>
    <row r="10" spans="1:15" ht="21" x14ac:dyDescent="0.35">
      <c r="A10" s="95" t="s">
        <v>209</v>
      </c>
      <c r="B10" s="95"/>
      <c r="C10" s="95"/>
      <c r="D10" s="95"/>
      <c r="E10" s="95"/>
      <c r="F10" s="95"/>
      <c r="I10" s="1"/>
      <c r="N10" s="91">
        <v>44110</v>
      </c>
      <c r="O10" s="91"/>
    </row>
    <row r="11" spans="1:15" x14ac:dyDescent="0.25">
      <c r="A11" s="95"/>
      <c r="B11" s="95"/>
      <c r="C11" s="95"/>
      <c r="D11" s="95"/>
      <c r="E11" s="95"/>
      <c r="F11" s="95"/>
      <c r="I11" s="1"/>
    </row>
    <row r="12" spans="1:15" x14ac:dyDescent="0.25">
      <c r="A12" s="100" t="s">
        <v>207</v>
      </c>
      <c r="B12" s="100"/>
      <c r="C12" s="100"/>
      <c r="D12" s="100"/>
      <c r="E12" s="100"/>
      <c r="F12" s="100"/>
      <c r="I12" s="1"/>
    </row>
    <row r="13" spans="1:15" ht="15" customHeight="1" x14ac:dyDescent="0.25">
      <c r="A13" s="105" t="s">
        <v>113</v>
      </c>
      <c r="B13" s="105"/>
      <c r="C13" s="105"/>
      <c r="D13" s="105"/>
      <c r="E13" s="105"/>
      <c r="F13" s="105"/>
      <c r="I13" s="1"/>
    </row>
    <row r="14" spans="1:15" x14ac:dyDescent="0.25">
      <c r="A14" s="100" t="s">
        <v>33</v>
      </c>
      <c r="B14" s="100"/>
      <c r="C14" s="100"/>
      <c r="D14" s="100"/>
      <c r="E14" s="100"/>
      <c r="F14" s="100"/>
      <c r="I14" s="1"/>
    </row>
    <row r="15" spans="1:15" x14ac:dyDescent="0.25">
      <c r="A15" s="100" t="s">
        <v>201</v>
      </c>
      <c r="B15" s="100"/>
      <c r="C15" s="100"/>
      <c r="D15" s="100"/>
      <c r="E15" s="100"/>
      <c r="F15" s="100"/>
      <c r="I15" s="1"/>
    </row>
    <row r="16" spans="1:15" x14ac:dyDescent="0.25">
      <c r="A16" s="100" t="s">
        <v>202</v>
      </c>
      <c r="B16" s="100"/>
      <c r="C16" s="100"/>
      <c r="D16" s="100"/>
      <c r="E16" s="100"/>
      <c r="F16" s="100"/>
      <c r="I16" s="1"/>
    </row>
    <row r="17" spans="1:9" ht="84" customHeight="1" x14ac:dyDescent="0.25">
      <c r="A17" s="99" t="s">
        <v>210</v>
      </c>
      <c r="B17" s="99"/>
      <c r="C17" s="99"/>
      <c r="D17" s="99"/>
      <c r="E17" s="99"/>
      <c r="F17" s="99"/>
      <c r="I17" s="1"/>
    </row>
    <row r="18" spans="1:9" x14ac:dyDescent="0.25">
      <c r="I18" s="1"/>
    </row>
    <row r="19" spans="1:9" x14ac:dyDescent="0.25">
      <c r="C19" s="104"/>
      <c r="D19" s="104"/>
      <c r="E19" s="104"/>
      <c r="I19" s="1"/>
    </row>
    <row r="20" spans="1:9" ht="30" x14ac:dyDescent="0.25">
      <c r="A20" s="23" t="s">
        <v>17</v>
      </c>
      <c r="B20" s="23" t="s">
        <v>21</v>
      </c>
      <c r="C20" s="23" t="s">
        <v>204</v>
      </c>
      <c r="D20" s="23" t="s">
        <v>14</v>
      </c>
      <c r="E20" s="23" t="s">
        <v>20</v>
      </c>
      <c r="F20" s="23" t="s">
        <v>205</v>
      </c>
      <c r="G20" s="23" t="s">
        <v>14</v>
      </c>
      <c r="H20" s="23" t="s">
        <v>20</v>
      </c>
      <c r="I20" s="1"/>
    </row>
    <row r="21" spans="1:9" x14ac:dyDescent="0.25">
      <c r="A21" s="1">
        <v>2011</v>
      </c>
      <c r="B21" s="1">
        <v>1</v>
      </c>
      <c r="C21" s="29">
        <v>37127.998823753704</v>
      </c>
      <c r="D21" s="27"/>
      <c r="E21" s="26"/>
      <c r="F21" s="29">
        <v>148285.07404483701</v>
      </c>
      <c r="G21" s="27"/>
      <c r="H21" s="26"/>
      <c r="I21" s="1"/>
    </row>
    <row r="22" spans="1:9" x14ac:dyDescent="0.25">
      <c r="B22" s="1">
        <v>2</v>
      </c>
      <c r="C22" s="29">
        <v>37819.218910169897</v>
      </c>
      <c r="D22" s="27"/>
      <c r="E22" s="26">
        <f>+C22/C21*100-100</f>
        <v>1.8617219034546224</v>
      </c>
      <c r="F22" s="29">
        <v>152142.11124976401</v>
      </c>
      <c r="G22" s="27"/>
      <c r="H22" s="26">
        <f>+F22/F21*100-100</f>
        <v>2.6010960508140926</v>
      </c>
      <c r="I22" s="1"/>
    </row>
    <row r="23" spans="1:9" x14ac:dyDescent="0.25">
      <c r="B23" s="1">
        <v>3</v>
      </c>
      <c r="C23" s="29">
        <v>38677.617391334701</v>
      </c>
      <c r="D23" s="27"/>
      <c r="E23" s="26">
        <f>+C23/C22*100-100</f>
        <v>2.2697414327982841</v>
      </c>
      <c r="F23" s="29">
        <v>157571.478199698</v>
      </c>
      <c r="G23" s="27"/>
      <c r="H23" s="26">
        <f>+F23/F22*100-100</f>
        <v>3.568615490697951</v>
      </c>
      <c r="I23" s="1"/>
    </row>
    <row r="24" spans="1:9" x14ac:dyDescent="0.25">
      <c r="B24" s="1">
        <v>4</v>
      </c>
      <c r="C24" s="29">
        <v>39066.510361439097</v>
      </c>
      <c r="D24" s="27"/>
      <c r="E24" s="26">
        <f>+C24/C23*100-100</f>
        <v>1.0054729229301671</v>
      </c>
      <c r="F24" s="29">
        <v>161024.336505702</v>
      </c>
      <c r="G24" s="27"/>
      <c r="H24" s="26">
        <f>+F24/F23*100-100</f>
        <v>2.1912965121949384</v>
      </c>
      <c r="I24" s="1"/>
    </row>
    <row r="25" spans="1:9" x14ac:dyDescent="0.25">
      <c r="B25" s="1" t="s">
        <v>112</v>
      </c>
      <c r="C25" s="29">
        <v>152691.34548669739</v>
      </c>
      <c r="D25" s="27"/>
      <c r="F25" s="30">
        <v>619023.00000000105</v>
      </c>
      <c r="G25" s="27"/>
      <c r="I25" s="1"/>
    </row>
    <row r="26" spans="1:9" x14ac:dyDescent="0.25">
      <c r="A26" s="1">
        <v>2012</v>
      </c>
      <c r="B26" s="1">
        <v>1</v>
      </c>
      <c r="C26" s="29">
        <v>39951.710481524002</v>
      </c>
      <c r="D26" s="27">
        <f t="shared" ref="D26:D60" si="0">+C26/C21*100-100</f>
        <v>7.6053429951192157</v>
      </c>
      <c r="E26" s="26">
        <f>+C26/C24*100-100</f>
        <v>2.2658796803070658</v>
      </c>
      <c r="F26" s="29">
        <v>164549.65670419001</v>
      </c>
      <c r="G26" s="27">
        <f t="shared" ref="G26:G35" si="1">+F26/F21*100-100</f>
        <v>10.968455702045304</v>
      </c>
      <c r="H26" s="26">
        <f>+F26/F24*100-100</f>
        <v>2.1893089423555381</v>
      </c>
      <c r="I26" s="1"/>
    </row>
    <row r="27" spans="1:9" x14ac:dyDescent="0.25">
      <c r="B27" s="1">
        <v>2</v>
      </c>
      <c r="C27" s="29">
        <v>41064.7218005795</v>
      </c>
      <c r="D27" s="27">
        <f t="shared" si="0"/>
        <v>8.5816232696885919</v>
      </c>
      <c r="E27" s="26">
        <f>+C27/C26*100-100</f>
        <v>2.7858915316534905</v>
      </c>
      <c r="F27" s="29">
        <v>166342.84555213299</v>
      </c>
      <c r="G27" s="27">
        <f t="shared" si="1"/>
        <v>9.333861733426545</v>
      </c>
      <c r="H27" s="26">
        <f>+F27/F26*100-100</f>
        <v>1.0897554476011919</v>
      </c>
      <c r="I27" s="1"/>
    </row>
    <row r="28" spans="1:9" x14ac:dyDescent="0.25">
      <c r="B28" s="1">
        <v>3</v>
      </c>
      <c r="C28" s="29">
        <v>41275.453337230501</v>
      </c>
      <c r="D28" s="27">
        <f t="shared" si="0"/>
        <v>6.7166390308153154</v>
      </c>
      <c r="E28" s="26">
        <f>+C28/C27*100-100</f>
        <v>0.5131692786678741</v>
      </c>
      <c r="F28" s="29">
        <v>166100.90992934699</v>
      </c>
      <c r="G28" s="27">
        <f t="shared" si="1"/>
        <v>5.4130556031461481</v>
      </c>
      <c r="H28" s="26">
        <f>+F28/F27*100-100</f>
        <v>-0.14544396062419196</v>
      </c>
      <c r="I28" s="1"/>
    </row>
    <row r="29" spans="1:9" x14ac:dyDescent="0.25">
      <c r="B29" s="1">
        <v>4</v>
      </c>
      <c r="C29" s="29">
        <v>42250.270604067802</v>
      </c>
      <c r="D29" s="27">
        <f t="shared" si="0"/>
        <v>8.1495895414586528</v>
      </c>
      <c r="E29" s="26">
        <f>+C29/C28*100-100</f>
        <v>2.3617360634971192</v>
      </c>
      <c r="F29" s="29">
        <v>169513.587814331</v>
      </c>
      <c r="G29" s="27">
        <f t="shared" si="1"/>
        <v>5.2720299880436983</v>
      </c>
      <c r="H29" s="26">
        <f>+F29/F28*100-100</f>
        <v>2.0545810895530963</v>
      </c>
      <c r="I29" s="1"/>
    </row>
    <row r="30" spans="1:9" x14ac:dyDescent="0.25">
      <c r="B30" s="1" t="s">
        <v>112</v>
      </c>
      <c r="C30" s="29">
        <v>164542.15622340181</v>
      </c>
      <c r="D30" s="27">
        <f t="shared" si="0"/>
        <v>7.7612851592409697</v>
      </c>
      <c r="F30" s="30">
        <v>666507.00000000093</v>
      </c>
      <c r="G30" s="27">
        <f t="shared" si="1"/>
        <v>7.6707973694030329</v>
      </c>
      <c r="I30" s="1"/>
    </row>
    <row r="31" spans="1:9" x14ac:dyDescent="0.25">
      <c r="A31" s="1">
        <v>2013</v>
      </c>
      <c r="B31" s="1">
        <v>1</v>
      </c>
      <c r="C31" s="29">
        <v>42734.827824848697</v>
      </c>
      <c r="D31" s="27">
        <f t="shared" si="0"/>
        <v>6.9662032232932063</v>
      </c>
      <c r="E31" s="26">
        <f>+C31/C29*100-100</f>
        <v>1.1468736504003374</v>
      </c>
      <c r="F31" s="29">
        <v>172060.062493209</v>
      </c>
      <c r="G31" s="27">
        <f t="shared" si="1"/>
        <v>4.564218448975808</v>
      </c>
      <c r="H31" s="26">
        <f>+F31/F29*100-100</f>
        <v>1.5022245188197871</v>
      </c>
      <c r="I31" s="1"/>
    </row>
    <row r="32" spans="1:9" x14ac:dyDescent="0.25">
      <c r="B32" s="1">
        <v>2</v>
      </c>
      <c r="C32" s="29">
        <v>44301.084318065397</v>
      </c>
      <c r="D32" s="27">
        <f t="shared" si="0"/>
        <v>7.8811261237869275</v>
      </c>
      <c r="E32" s="26">
        <f>+C32/C31*100-100</f>
        <v>3.6650586253350639</v>
      </c>
      <c r="F32" s="29">
        <v>178385.477075567</v>
      </c>
      <c r="G32" s="27">
        <f t="shared" si="1"/>
        <v>7.2396450135631341</v>
      </c>
      <c r="H32" s="26">
        <f>+F32/F31*100-100</f>
        <v>3.6762828576838729</v>
      </c>
      <c r="I32" s="1"/>
    </row>
    <row r="33" spans="1:9" x14ac:dyDescent="0.25">
      <c r="B33" s="1">
        <v>3</v>
      </c>
      <c r="C33" s="29">
        <v>44867.306395462903</v>
      </c>
      <c r="D33" s="27">
        <f t="shared" si="0"/>
        <v>8.7021528967497659</v>
      </c>
      <c r="E33" s="26">
        <f>+C33/C32*100-100</f>
        <v>1.2781223893578755</v>
      </c>
      <c r="F33" s="29">
        <v>181067.07967166099</v>
      </c>
      <c r="G33" s="27">
        <f t="shared" si="1"/>
        <v>9.0102876309829014</v>
      </c>
      <c r="H33" s="26">
        <f>+F33/F32*100-100</f>
        <v>1.5032628440699796</v>
      </c>
      <c r="I33" s="1"/>
    </row>
    <row r="34" spans="1:9" x14ac:dyDescent="0.25">
      <c r="B34" s="1">
        <v>4</v>
      </c>
      <c r="C34" s="29">
        <v>45457.737068109796</v>
      </c>
      <c r="D34" s="27">
        <f t="shared" si="0"/>
        <v>7.5915879784523383</v>
      </c>
      <c r="E34" s="26">
        <f>+C34/C33*100-100</f>
        <v>1.3159485605014964</v>
      </c>
      <c r="F34" s="29">
        <v>182580.38075956199</v>
      </c>
      <c r="G34" s="27">
        <f t="shared" si="1"/>
        <v>7.7084044492900006</v>
      </c>
      <c r="H34" s="26">
        <f>+F34/F33*100-100</f>
        <v>0.8357682084701139</v>
      </c>
      <c r="I34" s="1"/>
    </row>
    <row r="35" spans="1:9" x14ac:dyDescent="0.25">
      <c r="B35" s="1" t="s">
        <v>112</v>
      </c>
      <c r="C35" s="29">
        <v>177360.95560648679</v>
      </c>
      <c r="D35" s="27">
        <f t="shared" si="0"/>
        <v>7.7905867270152243</v>
      </c>
      <c r="F35" s="30">
        <v>714092.99999999907</v>
      </c>
      <c r="G35" s="27">
        <f t="shared" si="1"/>
        <v>7.139609936579518</v>
      </c>
      <c r="I35" s="1"/>
    </row>
    <row r="36" spans="1:9" x14ac:dyDescent="0.25">
      <c r="A36" s="1">
        <v>2014</v>
      </c>
      <c r="B36" s="1">
        <v>1</v>
      </c>
      <c r="C36" s="29">
        <v>46558.042258052403</v>
      </c>
      <c r="D36" s="27">
        <f t="shared" si="0"/>
        <v>8.9463667640674345</v>
      </c>
      <c r="E36" s="26">
        <f>+C36/C34*100-100</f>
        <v>2.4205014611572153</v>
      </c>
      <c r="F36" s="29">
        <v>188686.36512518299</v>
      </c>
      <c r="G36" s="27">
        <f t="shared" ref="G36:G60" si="2">+F36/F31*100-100</f>
        <v>9.6630806655845731</v>
      </c>
      <c r="H36" s="26">
        <f>+F36/F34*100-100</f>
        <v>3.3442718983382349</v>
      </c>
      <c r="I36" s="1"/>
    </row>
    <row r="37" spans="1:9" x14ac:dyDescent="0.25">
      <c r="B37" s="1">
        <v>2</v>
      </c>
      <c r="C37" s="29">
        <v>47017.691046226297</v>
      </c>
      <c r="D37" s="27">
        <f t="shared" si="0"/>
        <v>6.1321450027197244</v>
      </c>
      <c r="E37" s="26">
        <f>+C37/C36*100-100</f>
        <v>0.98725969968033667</v>
      </c>
      <c r="F37" s="29">
        <v>188955.18473226301</v>
      </c>
      <c r="G37" s="27">
        <f t="shared" si="2"/>
        <v>5.9252063732847944</v>
      </c>
      <c r="H37" s="26">
        <f>+F37/F36*100-100</f>
        <v>0.14246901566082215</v>
      </c>
      <c r="I37" s="1"/>
    </row>
    <row r="38" spans="1:9" x14ac:dyDescent="0.25">
      <c r="B38" s="1">
        <v>3</v>
      </c>
      <c r="C38" s="29">
        <v>48185.598163130402</v>
      </c>
      <c r="D38" s="27">
        <f t="shared" si="0"/>
        <v>7.3957900178359068</v>
      </c>
      <c r="E38" s="26">
        <f>+C38/C37*100-100</f>
        <v>2.4839737786269751</v>
      </c>
      <c r="F38" s="29">
        <v>190816.58540051401</v>
      </c>
      <c r="G38" s="27">
        <f t="shared" si="2"/>
        <v>5.3844717364041799</v>
      </c>
      <c r="H38" s="26">
        <f>+F38/F37*100-100</f>
        <v>0.98510166359737639</v>
      </c>
      <c r="I38" s="1"/>
    </row>
    <row r="39" spans="1:9" x14ac:dyDescent="0.25">
      <c r="B39" s="1">
        <v>4</v>
      </c>
      <c r="C39" s="29">
        <v>49264.270214318101</v>
      </c>
      <c r="D39" s="27">
        <f t="shared" si="0"/>
        <v>8.3737849521742191</v>
      </c>
      <c r="E39" s="26">
        <f>+C39/C38*100-100</f>
        <v>2.2385776918985272</v>
      </c>
      <c r="F39" s="29">
        <v>194444.86474204101</v>
      </c>
      <c r="G39" s="27">
        <f t="shared" si="2"/>
        <v>6.4982250190962247</v>
      </c>
      <c r="H39" s="26">
        <f>+F39/F38*100-100</f>
        <v>1.9014486261304029</v>
      </c>
      <c r="I39" s="1"/>
    </row>
    <row r="40" spans="1:9" x14ac:dyDescent="0.25">
      <c r="B40" s="1" t="s">
        <v>112</v>
      </c>
      <c r="C40" s="29">
        <v>191025.60168172719</v>
      </c>
      <c r="D40" s="27">
        <f t="shared" si="0"/>
        <v>7.7044274082275024</v>
      </c>
      <c r="F40" s="30">
        <v>762903.00000000105</v>
      </c>
      <c r="G40" s="27">
        <f t="shared" si="2"/>
        <v>6.835244148871638</v>
      </c>
      <c r="I40" s="1"/>
    </row>
    <row r="41" spans="1:9" x14ac:dyDescent="0.25">
      <c r="A41" s="1">
        <v>2015</v>
      </c>
      <c r="B41" s="1">
        <v>1</v>
      </c>
      <c r="C41" s="29">
        <v>50315.329945947</v>
      </c>
      <c r="D41" s="27">
        <f t="shared" si="0"/>
        <v>8.0701152919391888</v>
      </c>
      <c r="E41" s="26">
        <f>+C41/C39*100-100</f>
        <v>2.1335132481540739</v>
      </c>
      <c r="F41" s="29">
        <v>195572.408201927</v>
      </c>
      <c r="G41" s="27">
        <f t="shared" si="2"/>
        <v>3.6494651175115393</v>
      </c>
      <c r="H41" s="26">
        <f>+F41/F39*100-100</f>
        <v>0.57987824023115309</v>
      </c>
      <c r="I41" s="1"/>
    </row>
    <row r="42" spans="1:9" x14ac:dyDescent="0.25">
      <c r="B42" s="1">
        <v>2</v>
      </c>
      <c r="C42" s="29">
        <v>50998.412064850898</v>
      </c>
      <c r="D42" s="27">
        <f t="shared" si="0"/>
        <v>8.4664323790610609</v>
      </c>
      <c r="E42" s="26">
        <f>+C42/C41*100-100</f>
        <v>1.3576023840799962</v>
      </c>
      <c r="F42" s="29">
        <v>197910.052999295</v>
      </c>
      <c r="G42" s="27">
        <f t="shared" si="2"/>
        <v>4.7391492748507744</v>
      </c>
      <c r="H42" s="26">
        <f>+F42/F41*100-100</f>
        <v>1.1952835365991064</v>
      </c>
      <c r="I42" s="1"/>
    </row>
    <row r="43" spans="1:9" x14ac:dyDescent="0.25">
      <c r="B43" s="1">
        <v>3</v>
      </c>
      <c r="C43" s="29">
        <v>52403.334802619604</v>
      </c>
      <c r="D43" s="27">
        <f t="shared" si="0"/>
        <v>8.7531063227859676</v>
      </c>
      <c r="E43" s="26">
        <f>+C43/C42*100-100</f>
        <v>2.7548362407483751</v>
      </c>
      <c r="F43" s="29">
        <v>204509.7674793</v>
      </c>
      <c r="G43" s="27">
        <f t="shared" si="2"/>
        <v>7.1760963807442124</v>
      </c>
      <c r="H43" s="26">
        <f>+F43/F42*100-100</f>
        <v>3.3347040132562142</v>
      </c>
      <c r="I43" s="1"/>
    </row>
    <row r="44" spans="1:9" x14ac:dyDescent="0.25">
      <c r="B44" s="1">
        <v>4</v>
      </c>
      <c r="C44" s="29">
        <v>52761.332102910201</v>
      </c>
      <c r="D44" s="27">
        <f t="shared" si="0"/>
        <v>7.0985764599344776</v>
      </c>
      <c r="E44" s="26">
        <f>+C44/C43*100-100</f>
        <v>0.68315747774261126</v>
      </c>
      <c r="F44" s="29">
        <v>206699.771319477</v>
      </c>
      <c r="G44" s="27">
        <f t="shared" si="2"/>
        <v>6.3025097596143098</v>
      </c>
      <c r="H44" s="26">
        <f>+F44/F43*100-100</f>
        <v>1.0708553763324034</v>
      </c>
      <c r="I44" s="1"/>
    </row>
    <row r="45" spans="1:9" x14ac:dyDescent="0.25">
      <c r="B45" s="1" t="s">
        <v>112</v>
      </c>
      <c r="C45" s="29">
        <v>206478.40891632769</v>
      </c>
      <c r="D45" s="27">
        <f t="shared" si="0"/>
        <v>8.0893906882423323</v>
      </c>
      <c r="F45" s="30">
        <v>804691.99999999907</v>
      </c>
      <c r="G45" s="27">
        <f t="shared" si="2"/>
        <v>5.4776295282621561</v>
      </c>
      <c r="I45" s="1"/>
    </row>
    <row r="46" spans="1:9" x14ac:dyDescent="0.25">
      <c r="A46" s="1">
        <v>2016</v>
      </c>
      <c r="B46" s="1">
        <v>1</v>
      </c>
      <c r="C46" s="29">
        <v>53764.503450892902</v>
      </c>
      <c r="D46" s="27">
        <f t="shared" si="0"/>
        <v>6.8551145518697751</v>
      </c>
      <c r="E46" s="26">
        <f>+C46/C44*100-100</f>
        <v>1.9013381732402479</v>
      </c>
      <c r="F46" s="29">
        <v>210284.798453141</v>
      </c>
      <c r="G46" s="27">
        <f t="shared" si="2"/>
        <v>7.5227330820734011</v>
      </c>
      <c r="H46" s="26">
        <f>+F46/F44*100-100</f>
        <v>1.73441272371943</v>
      </c>
      <c r="I46" s="1"/>
    </row>
    <row r="47" spans="1:9" x14ac:dyDescent="0.25">
      <c r="B47" s="1">
        <v>2</v>
      </c>
      <c r="C47" s="29">
        <v>54880.751878200499</v>
      </c>
      <c r="D47" s="27">
        <f t="shared" si="0"/>
        <v>7.6126680344727617</v>
      </c>
      <c r="E47" s="26">
        <f>+C47/C46*100-100</f>
        <v>2.07618104076262</v>
      </c>
      <c r="F47" s="29">
        <v>213865.18730855899</v>
      </c>
      <c r="G47" s="27">
        <f t="shared" si="2"/>
        <v>8.0618109426310127</v>
      </c>
      <c r="H47" s="26">
        <f>+F47/F46*100-100</f>
        <v>1.7026379851303517</v>
      </c>
      <c r="I47" s="1"/>
    </row>
    <row r="48" spans="1:9" x14ac:dyDescent="0.25">
      <c r="B48" s="1">
        <v>3</v>
      </c>
      <c r="C48" s="29">
        <v>55861.689043632003</v>
      </c>
      <c r="D48" s="27">
        <f t="shared" si="0"/>
        <v>6.5994926735836685</v>
      </c>
      <c r="E48" s="26">
        <f>+C48/C47*100-100</f>
        <v>1.7873974606042964</v>
      </c>
      <c r="F48" s="29">
        <v>217931.019364515</v>
      </c>
      <c r="G48" s="27">
        <f t="shared" si="2"/>
        <v>6.5626459071562238</v>
      </c>
      <c r="H48" s="26">
        <f>+F48/F47*100-100</f>
        <v>1.9011191616193059</v>
      </c>
      <c r="I48" s="1"/>
    </row>
    <row r="49" spans="1:10" x14ac:dyDescent="0.25">
      <c r="B49" s="1">
        <v>4</v>
      </c>
      <c r="C49" s="29">
        <v>56948.625956082702</v>
      </c>
      <c r="D49" s="27">
        <f t="shared" si="0"/>
        <v>7.9362928991353812</v>
      </c>
      <c r="E49" s="26">
        <f>+C49/C48*100-100</f>
        <v>1.9457644963110994</v>
      </c>
      <c r="F49" s="29">
        <v>221700.99487378501</v>
      </c>
      <c r="G49" s="27">
        <f t="shared" si="2"/>
        <v>7.2574940255361895</v>
      </c>
      <c r="H49" s="26">
        <f>+F49/F48*100-100</f>
        <v>1.7298939454618392</v>
      </c>
      <c r="I49" s="1"/>
    </row>
    <row r="50" spans="1:10" x14ac:dyDescent="0.25">
      <c r="B50" s="1" t="s">
        <v>112</v>
      </c>
      <c r="C50" s="29">
        <v>221455.5703288081</v>
      </c>
      <c r="D50" s="27">
        <f t="shared" si="0"/>
        <v>7.2536210885612178</v>
      </c>
      <c r="F50" s="30">
        <v>863782</v>
      </c>
      <c r="G50" s="27">
        <f t="shared" si="2"/>
        <v>7.3431822361849015</v>
      </c>
      <c r="I50" s="1"/>
    </row>
    <row r="51" spans="1:10" x14ac:dyDescent="0.25">
      <c r="A51" s="1">
        <v>2017</v>
      </c>
      <c r="B51" s="1">
        <v>1</v>
      </c>
      <c r="C51" s="29">
        <v>57723.843899806503</v>
      </c>
      <c r="D51" s="27">
        <f t="shared" si="0"/>
        <v>7.3642276870090626</v>
      </c>
      <c r="E51" s="26">
        <f>+C51/C49*100-100</f>
        <v>1.3612583810567003</v>
      </c>
      <c r="F51" s="29">
        <v>224441.08816612401</v>
      </c>
      <c r="G51" s="27">
        <f t="shared" si="2"/>
        <v>6.7319605682945109</v>
      </c>
      <c r="H51" s="26">
        <f>+F51/F49*100-100</f>
        <v>1.2359409094663505</v>
      </c>
      <c r="I51" s="1"/>
    </row>
    <row r="52" spans="1:10" x14ac:dyDescent="0.25">
      <c r="B52" s="1">
        <v>2</v>
      </c>
      <c r="C52" s="29">
        <v>58752.868078662003</v>
      </c>
      <c r="D52" s="27">
        <f t="shared" si="0"/>
        <v>7.0555086582178745</v>
      </c>
      <c r="E52" s="26">
        <f>+C52/C51*100-100</f>
        <v>1.7826674547897596</v>
      </c>
      <c r="F52" s="29">
        <v>227918.40643154201</v>
      </c>
      <c r="G52" s="27">
        <f t="shared" si="2"/>
        <v>6.571064369960979</v>
      </c>
      <c r="H52" s="26">
        <f>+F52/F51*100-100</f>
        <v>1.5493233854062254</v>
      </c>
      <c r="I52" s="1"/>
    </row>
    <row r="53" spans="1:10" x14ac:dyDescent="0.25">
      <c r="B53" s="1">
        <v>3</v>
      </c>
      <c r="C53" s="29">
        <v>59661.309266863696</v>
      </c>
      <c r="D53" s="27">
        <f t="shared" si="0"/>
        <v>6.8018355482662116</v>
      </c>
      <c r="E53" s="26">
        <f>+C53/C52*100-100</f>
        <v>1.5462073902254616</v>
      </c>
      <c r="F53" s="29">
        <v>231865.62432219699</v>
      </c>
      <c r="G53" s="27">
        <f t="shared" si="2"/>
        <v>6.394043857691841</v>
      </c>
      <c r="H53" s="26">
        <f>+F53/F52*100-100</f>
        <v>1.7318556901373228</v>
      </c>
      <c r="J53" s="27"/>
    </row>
    <row r="54" spans="1:10" x14ac:dyDescent="0.25">
      <c r="B54" s="1">
        <v>4</v>
      </c>
      <c r="C54" s="29">
        <v>60647.876249270099</v>
      </c>
      <c r="D54" s="27">
        <f t="shared" si="0"/>
        <v>6.4957674238534935</v>
      </c>
      <c r="E54" s="26">
        <f>+C54/C53*100-100</f>
        <v>1.6536126922617598</v>
      </c>
      <c r="F54" s="29">
        <v>236245.88108013701</v>
      </c>
      <c r="G54" s="27">
        <f t="shared" si="2"/>
        <v>6.5605868005384593</v>
      </c>
      <c r="H54" s="26">
        <f>+F54/F53*100-100</f>
        <v>1.889135903929116</v>
      </c>
      <c r="J54" s="27"/>
    </row>
    <row r="55" spans="1:10" x14ac:dyDescent="0.25">
      <c r="B55" s="1" t="s">
        <v>112</v>
      </c>
      <c r="C55" s="29">
        <v>236785.89749460231</v>
      </c>
      <c r="D55" s="27">
        <f t="shared" si="0"/>
        <v>6.9225294911446014</v>
      </c>
      <c r="F55" s="30">
        <v>920471</v>
      </c>
      <c r="G55" s="27">
        <f t="shared" si="2"/>
        <v>6.5628827644011949</v>
      </c>
    </row>
    <row r="56" spans="1:10" x14ac:dyDescent="0.25">
      <c r="A56" s="1">
        <v>2018</v>
      </c>
      <c r="B56" s="1">
        <v>1</v>
      </c>
      <c r="C56" s="29">
        <v>61789.047446197401</v>
      </c>
      <c r="D56" s="27">
        <f t="shared" si="0"/>
        <v>7.0425031871526471</v>
      </c>
      <c r="E56" s="26">
        <f>+C56/C54*100-100</f>
        <v>1.8816342261301031</v>
      </c>
      <c r="F56" s="29">
        <v>240682.019355072</v>
      </c>
      <c r="G56" s="27">
        <f t="shared" si="2"/>
        <v>7.2361666580973605</v>
      </c>
      <c r="H56" s="26">
        <f>+F56/F54*100-100</f>
        <v>1.8777632247608125</v>
      </c>
    </row>
    <row r="57" spans="1:10" x14ac:dyDescent="0.25">
      <c r="B57" s="1">
        <v>2</v>
      </c>
      <c r="C57" s="29">
        <v>62410.418349367203</v>
      </c>
      <c r="D57" s="27">
        <f t="shared" si="0"/>
        <v>6.2253135724510429</v>
      </c>
      <c r="E57" s="26">
        <f>+C57/C56*100-100</f>
        <v>1.0056327599334907</v>
      </c>
      <c r="F57" s="29">
        <v>243775.19396379599</v>
      </c>
      <c r="G57" s="27">
        <f t="shared" si="2"/>
        <v>6.9572211303683247</v>
      </c>
      <c r="H57" s="26">
        <f>+F57/F56*100-100</f>
        <v>1.2851706234692699</v>
      </c>
    </row>
    <row r="58" spans="1:10" x14ac:dyDescent="0.25">
      <c r="B58" s="1">
        <v>3</v>
      </c>
      <c r="C58" s="29">
        <v>63419.854826185503</v>
      </c>
      <c r="D58" s="27">
        <f t="shared" si="0"/>
        <v>6.2998040195697342</v>
      </c>
      <c r="E58" s="26">
        <f>+C58/C57*100-100</f>
        <v>1.6174166165135802</v>
      </c>
      <c r="F58" s="29">
        <v>249531.67905283699</v>
      </c>
      <c r="G58" s="27">
        <f t="shared" si="2"/>
        <v>7.6190917831318927</v>
      </c>
      <c r="H58" s="26">
        <f>+F58/F57*100-100</f>
        <v>2.3613908353185025</v>
      </c>
    </row>
    <row r="59" spans="1:10" x14ac:dyDescent="0.25">
      <c r="B59" s="1">
        <v>4</v>
      </c>
      <c r="C59" s="29">
        <v>64891.238902967598</v>
      </c>
      <c r="D59" s="27">
        <f t="shared" si="0"/>
        <v>6.9967209342282075</v>
      </c>
      <c r="E59" s="26">
        <f>+C59/C58*100-100</f>
        <v>2.320068503491072</v>
      </c>
      <c r="F59" s="29">
        <v>251942.10762829499</v>
      </c>
      <c r="G59" s="27">
        <f t="shared" si="2"/>
        <v>6.6440212529392824</v>
      </c>
      <c r="H59" s="26">
        <f>+F59/F58*100-100</f>
        <v>0.96598098670574473</v>
      </c>
    </row>
    <row r="60" spans="1:10" x14ac:dyDescent="0.25">
      <c r="B60" s="1" t="s">
        <v>112</v>
      </c>
      <c r="C60" s="29">
        <v>252510.55952471771</v>
      </c>
      <c r="D60" s="27">
        <f t="shared" si="0"/>
        <v>6.6408777703806692</v>
      </c>
      <c r="F60" s="30">
        <v>985930.99999999988</v>
      </c>
      <c r="G60" s="27">
        <f t="shared" si="2"/>
        <v>7.1115765732977962</v>
      </c>
    </row>
    <row r="61" spans="1:10" x14ac:dyDescent="0.25">
      <c r="A61" s="1">
        <v>2019</v>
      </c>
      <c r="B61" s="1">
        <v>1</v>
      </c>
      <c r="C61" s="25">
        <v>65867.592494296594</v>
      </c>
      <c r="D61" s="27">
        <f t="shared" ref="D61:D67" si="3">+C61/C56*100-100</f>
        <v>6.6007572808928217</v>
      </c>
      <c r="E61" s="26">
        <f>+C61/C59*100-100</f>
        <v>1.5046000166354361</v>
      </c>
      <c r="F61" s="29">
        <v>256912.08849401199</v>
      </c>
      <c r="G61" s="27">
        <f t="shared" ref="G61:G66" si="4">+F61/F56*100-100</f>
        <v>6.7433658660625468</v>
      </c>
      <c r="H61" s="26">
        <f>+F61/F59*100-100</f>
        <v>1.9726678134524036</v>
      </c>
    </row>
    <row r="62" spans="1:10" x14ac:dyDescent="0.25">
      <c r="B62" s="1">
        <v>2</v>
      </c>
      <c r="C62" s="25">
        <v>67686.567180961196</v>
      </c>
      <c r="D62" s="27">
        <f t="shared" si="3"/>
        <v>8.4539552387850563</v>
      </c>
      <c r="E62" s="26">
        <f>+C62/C61*100-100</f>
        <v>2.7615624281730078</v>
      </c>
      <c r="F62" s="29">
        <v>263360.87459366402</v>
      </c>
      <c r="G62" s="27">
        <f t="shared" si="4"/>
        <v>8.0343206014541266</v>
      </c>
      <c r="H62" s="26">
        <f>+F62/F61*100-100</f>
        <v>2.5101139216352237</v>
      </c>
    </row>
    <row r="63" spans="1:10" x14ac:dyDescent="0.25">
      <c r="B63" s="1">
        <v>3</v>
      </c>
      <c r="C63" s="25">
        <v>68646.706050517998</v>
      </c>
      <c r="D63" s="27">
        <f t="shared" si="3"/>
        <v>8.241663811211339</v>
      </c>
      <c r="E63" s="26">
        <f>+C63/C62*100-100</f>
        <v>1.4185072600739943</v>
      </c>
      <c r="F63" s="29">
        <v>268378.81700512802</v>
      </c>
      <c r="G63" s="27">
        <f t="shared" si="4"/>
        <v>7.5530041010545546</v>
      </c>
      <c r="H63" s="26">
        <f>+F63/F62*100-100</f>
        <v>1.9053484763847734</v>
      </c>
    </row>
    <row r="64" spans="1:10" x14ac:dyDescent="0.25">
      <c r="B64" s="1">
        <v>4</v>
      </c>
      <c r="C64" s="25">
        <v>69251.807609142503</v>
      </c>
      <c r="D64" s="27">
        <f t="shared" si="3"/>
        <v>6.7198111484591863</v>
      </c>
      <c r="E64" s="26">
        <f>+C64/C63*100-100</f>
        <v>0.881472095950528</v>
      </c>
      <c r="F64" s="29">
        <v>273077.75144885702</v>
      </c>
      <c r="G64" s="27">
        <f t="shared" si="4"/>
        <v>8.3890874850283836</v>
      </c>
      <c r="H64" s="26">
        <f>+F64/F63*100-100</f>
        <v>1.7508589150831568</v>
      </c>
    </row>
    <row r="65" spans="1:8" x14ac:dyDescent="0.25">
      <c r="B65" s="1" t="s">
        <v>112</v>
      </c>
      <c r="C65" s="30">
        <v>271452.67333491833</v>
      </c>
      <c r="D65" s="27">
        <f t="shared" si="3"/>
        <v>7.5015135390195127</v>
      </c>
      <c r="F65" s="30">
        <v>1061729.5315416609</v>
      </c>
      <c r="G65" s="27">
        <f t="shared" si="4"/>
        <v>7.6880158491477602</v>
      </c>
    </row>
    <row r="66" spans="1:8" x14ac:dyDescent="0.25">
      <c r="A66" s="1">
        <v>2020</v>
      </c>
      <c r="B66" s="1">
        <v>1</v>
      </c>
      <c r="C66" s="30">
        <v>69011.2347551977</v>
      </c>
      <c r="D66" s="27">
        <f t="shared" si="3"/>
        <v>4.7726691410093736</v>
      </c>
      <c r="E66" s="26">
        <f>+C66/C64*100-100</f>
        <v>-0.34738855525995405</v>
      </c>
      <c r="F66" s="29">
        <v>269420.81311522698</v>
      </c>
      <c r="G66" s="27">
        <f t="shared" si="4"/>
        <v>4.8688735102110741</v>
      </c>
      <c r="H66" s="26">
        <f>+F66/F64*100-100</f>
        <v>-1.3391564542433798</v>
      </c>
    </row>
    <row r="67" spans="1:8" x14ac:dyDescent="0.25">
      <c r="B67" s="1">
        <v>2</v>
      </c>
      <c r="D67" s="27">
        <f t="shared" si="3"/>
        <v>-100</v>
      </c>
      <c r="E67" s="26">
        <f>+C67/C65*100-100</f>
        <v>-100</v>
      </c>
      <c r="F67" s="29">
        <v>222603.30205388501</v>
      </c>
      <c r="G67" s="27">
        <f t="shared" ref="G67" si="5">+F67/F62*100-100</f>
        <v>-15.475940609121736</v>
      </c>
      <c r="H67" s="26">
        <f>+F67/F65*100-100</f>
        <v>-79.033897481342649</v>
      </c>
    </row>
  </sheetData>
  <mergeCells count="10">
    <mergeCell ref="N9:O9"/>
    <mergeCell ref="N10:O10"/>
    <mergeCell ref="C19:E19"/>
    <mergeCell ref="A15:F15"/>
    <mergeCell ref="A16:F16"/>
    <mergeCell ref="A17:F17"/>
    <mergeCell ref="A10:F11"/>
    <mergeCell ref="A12:F12"/>
    <mergeCell ref="A13:F13"/>
    <mergeCell ref="A14:F14"/>
  </mergeCells>
  <pageMargins left="0.7" right="0.7" top="0.75" bottom="0.75" header="0.3" footer="0.3"/>
  <pageSetup paperSize="9" scale="49" orientation="portrait" r:id="rId1"/>
  <rowBreaks count="1" manualBreakCount="1">
    <brk id="66"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zoomScale="90" zoomScaleNormal="90" workbookViewId="0">
      <selection activeCell="A9" sqref="A9"/>
    </sheetView>
  </sheetViews>
  <sheetFormatPr baseColWidth="10" defaultColWidth="11.5703125" defaultRowHeight="15" x14ac:dyDescent="0.25"/>
  <cols>
    <col min="1" max="1" width="5.85546875" style="1" customWidth="1"/>
    <col min="2" max="2" width="8.5703125" style="1" customWidth="1"/>
    <col min="3" max="3" width="10.85546875" style="24" customWidth="1"/>
    <col min="4" max="4" width="12.140625" style="24" customWidth="1"/>
    <col min="5" max="5" width="9.28515625" style="1" customWidth="1"/>
    <col min="6" max="6" width="10.85546875" style="1" customWidth="1"/>
    <col min="7" max="7" width="12.7109375" style="1" customWidth="1"/>
    <col min="8" max="8" width="12.28515625" style="1" customWidth="1"/>
    <col min="9" max="9" width="9.5703125" style="1" customWidth="1"/>
    <col min="10" max="12" width="11.85546875" style="1" customWidth="1"/>
    <col min="13"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22</v>
      </c>
      <c r="N9" s="90" t="s">
        <v>93</v>
      </c>
      <c r="O9" s="90"/>
    </row>
    <row r="10" spans="1:15" ht="21" customHeight="1" x14ac:dyDescent="0.35">
      <c r="A10" s="95" t="s">
        <v>211</v>
      </c>
      <c r="B10" s="95"/>
      <c r="C10" s="95"/>
      <c r="D10" s="95"/>
      <c r="E10" s="95"/>
      <c r="F10" s="95"/>
      <c r="N10" s="91">
        <v>44110</v>
      </c>
      <c r="O10" s="91"/>
    </row>
    <row r="11" spans="1:15" x14ac:dyDescent="0.25">
      <c r="A11" s="95"/>
      <c r="B11" s="95"/>
      <c r="C11" s="95"/>
      <c r="D11" s="95"/>
      <c r="E11" s="95"/>
      <c r="F11" s="95"/>
    </row>
    <row r="12" spans="1:15" x14ac:dyDescent="0.25">
      <c r="A12" s="100" t="s">
        <v>207</v>
      </c>
      <c r="B12" s="100"/>
      <c r="C12" s="100"/>
      <c r="D12" s="100"/>
      <c r="E12" s="100"/>
      <c r="F12" s="100"/>
    </row>
    <row r="13" spans="1:15" x14ac:dyDescent="0.25">
      <c r="A13" s="100" t="s">
        <v>115</v>
      </c>
      <c r="B13" s="100"/>
      <c r="C13" s="100"/>
      <c r="D13" s="100"/>
      <c r="E13" s="100"/>
      <c r="F13" s="100"/>
    </row>
    <row r="14" spans="1:15" x14ac:dyDescent="0.25">
      <c r="A14" s="100" t="s">
        <v>116</v>
      </c>
      <c r="B14" s="100"/>
      <c r="C14" s="100"/>
      <c r="D14" s="100"/>
      <c r="E14" s="100"/>
      <c r="F14" s="100"/>
    </row>
    <row r="15" spans="1:15" x14ac:dyDescent="0.25">
      <c r="A15" s="100" t="s">
        <v>201</v>
      </c>
      <c r="B15" s="100"/>
      <c r="C15" s="100"/>
      <c r="D15" s="100"/>
      <c r="E15" s="100"/>
      <c r="F15" s="100"/>
    </row>
    <row r="16" spans="1:15" ht="14.45" customHeight="1" x14ac:dyDescent="0.25">
      <c r="A16" s="100" t="s">
        <v>202</v>
      </c>
      <c r="B16" s="100"/>
      <c r="C16" s="100"/>
      <c r="D16" s="100"/>
      <c r="E16" s="100"/>
      <c r="F16" s="100"/>
    </row>
    <row r="17" spans="1:17" ht="84" customHeight="1" x14ac:dyDescent="0.25">
      <c r="A17" s="99" t="s">
        <v>215</v>
      </c>
      <c r="B17" s="99"/>
      <c r="C17" s="99"/>
      <c r="D17" s="99"/>
      <c r="E17" s="99"/>
      <c r="F17" s="99"/>
    </row>
    <row r="20" spans="1:17" ht="60" customHeight="1" x14ac:dyDescent="0.25">
      <c r="A20" s="23" t="s">
        <v>17</v>
      </c>
      <c r="B20" s="32" t="s">
        <v>213</v>
      </c>
      <c r="C20" s="32" t="s">
        <v>212</v>
      </c>
      <c r="D20" s="23" t="s">
        <v>114</v>
      </c>
      <c r="E20" s="23" t="s">
        <v>117</v>
      </c>
      <c r="F20" s="32" t="s">
        <v>214</v>
      </c>
      <c r="G20" s="32" t="s">
        <v>212</v>
      </c>
      <c r="H20" s="23" t="s">
        <v>114</v>
      </c>
      <c r="I20" s="23" t="s">
        <v>117</v>
      </c>
      <c r="P20" s="30"/>
      <c r="Q20" s="26"/>
    </row>
    <row r="21" spans="1:17" x14ac:dyDescent="0.25">
      <c r="A21" s="1">
        <v>2011</v>
      </c>
      <c r="B21" s="33">
        <v>152691.34548669739</v>
      </c>
      <c r="C21" s="29">
        <v>7119281</v>
      </c>
      <c r="D21" s="34">
        <f>+(B21/C21)*1000000000</f>
        <v>21447579.536008958</v>
      </c>
      <c r="E21" s="27"/>
      <c r="F21" s="33">
        <v>619023.00000000105</v>
      </c>
      <c r="G21" s="29">
        <v>44796093</v>
      </c>
      <c r="H21" s="34">
        <f>+(F21/G21)*1000000000</f>
        <v>13818682.803431118</v>
      </c>
      <c r="I21" s="27"/>
      <c r="P21" s="30"/>
      <c r="Q21" s="26"/>
    </row>
    <row r="22" spans="1:17" x14ac:dyDescent="0.25">
      <c r="A22" s="1">
        <v>2012</v>
      </c>
      <c r="B22" s="33">
        <v>164542.15622340181</v>
      </c>
      <c r="C22" s="29">
        <v>7162261</v>
      </c>
      <c r="D22" s="34">
        <f t="shared" ref="D22:D27" si="0">+(B22/C22)*1000000000</f>
        <v>22973493.457359597</v>
      </c>
      <c r="E22" s="27">
        <f t="shared" ref="E22:E28" si="1">+((D22-D21)/D21)*100</f>
        <v>7.1146206442024784</v>
      </c>
      <c r="F22" s="33">
        <v>666507.00000000093</v>
      </c>
      <c r="G22" s="29">
        <v>45217714</v>
      </c>
      <c r="H22" s="34">
        <f t="shared" ref="H22" si="2">+(F22/G22)*1000000000</f>
        <v>14739953.461601375</v>
      </c>
      <c r="I22" s="27">
        <f t="shared" ref="I22" si="3">+((H22-H21)/H21)*100</f>
        <v>6.6668485793849275</v>
      </c>
      <c r="P22" s="30"/>
      <c r="Q22" s="26"/>
    </row>
    <row r="23" spans="1:17" x14ac:dyDescent="0.25">
      <c r="A23" s="1">
        <v>2013</v>
      </c>
      <c r="B23" s="33">
        <v>177360.95560648679</v>
      </c>
      <c r="C23" s="29">
        <v>7197326</v>
      </c>
      <c r="D23" s="34">
        <f t="shared" si="0"/>
        <v>24642618.05099377</v>
      </c>
      <c r="E23" s="27">
        <f t="shared" si="1"/>
        <v>7.2654365638042142</v>
      </c>
      <c r="F23" s="33">
        <v>714092.99999999907</v>
      </c>
      <c r="G23" s="29">
        <v>45622930</v>
      </c>
      <c r="H23" s="34">
        <f t="shared" ref="H23:H30" si="4">+(F23/G23)*1000000000</f>
        <v>15652063.556636959</v>
      </c>
      <c r="I23" s="27">
        <f t="shared" ref="I23:I29" si="5">+((H23-H22)/H22)*100</f>
        <v>6.1880120409585837</v>
      </c>
      <c r="P23" s="30"/>
      <c r="Q23" s="26"/>
    </row>
    <row r="24" spans="1:17" x14ac:dyDescent="0.25">
      <c r="A24" s="1">
        <v>2014</v>
      </c>
      <c r="B24" s="33">
        <v>191025.60168172719</v>
      </c>
      <c r="C24" s="29">
        <v>7226652</v>
      </c>
      <c r="D24" s="34">
        <f t="shared" si="0"/>
        <v>26433485.614324197</v>
      </c>
      <c r="E24" s="27">
        <f t="shared" si="1"/>
        <v>7.2673591727328901</v>
      </c>
      <c r="F24" s="33">
        <v>762903.00000000105</v>
      </c>
      <c r="G24" s="29">
        <v>46021270</v>
      </c>
      <c r="H24" s="34">
        <f t="shared" si="4"/>
        <v>16577182.680964714</v>
      </c>
      <c r="I24" s="27">
        <f t="shared" si="5"/>
        <v>5.9105249667573414</v>
      </c>
      <c r="P24" s="30"/>
      <c r="Q24" s="26"/>
    </row>
    <row r="25" spans="1:17" x14ac:dyDescent="0.25">
      <c r="A25" s="1">
        <v>2015</v>
      </c>
      <c r="B25" s="33">
        <v>206478.40891632769</v>
      </c>
      <c r="C25" s="29">
        <v>7253823</v>
      </c>
      <c r="D25" s="34">
        <f t="shared" si="0"/>
        <v>28464770.772091858</v>
      </c>
      <c r="E25" s="27">
        <f t="shared" si="1"/>
        <v>7.6845149648630358</v>
      </c>
      <c r="F25" s="33">
        <v>804691.99999999907</v>
      </c>
      <c r="G25" s="29">
        <v>46431100</v>
      </c>
      <c r="H25" s="34">
        <f t="shared" si="4"/>
        <v>17330883.825711627</v>
      </c>
      <c r="I25" s="27">
        <f t="shared" si="5"/>
        <v>4.5466178376158837</v>
      </c>
      <c r="P25" s="30"/>
      <c r="Q25" s="26"/>
    </row>
    <row r="26" spans="1:17" x14ac:dyDescent="0.25">
      <c r="A26" s="1">
        <v>2016</v>
      </c>
      <c r="B26" s="33">
        <v>221455.5703288081</v>
      </c>
      <c r="C26" s="29">
        <v>7290415</v>
      </c>
      <c r="D26" s="34">
        <f t="shared" si="0"/>
        <v>30376263.947773632</v>
      </c>
      <c r="E26" s="27">
        <f t="shared" si="1"/>
        <v>6.7152944634140095</v>
      </c>
      <c r="F26" s="33">
        <v>863782</v>
      </c>
      <c r="G26" s="29">
        <v>46900058</v>
      </c>
      <c r="H26" s="34">
        <f t="shared" si="4"/>
        <v>18417503.876008</v>
      </c>
      <c r="I26" s="27">
        <f t="shared" si="5"/>
        <v>6.2698478694104098</v>
      </c>
      <c r="P26" s="30"/>
      <c r="Q26" s="26"/>
    </row>
    <row r="27" spans="1:17" x14ac:dyDescent="0.25">
      <c r="A27" s="1">
        <v>2017</v>
      </c>
      <c r="B27" s="33">
        <v>236785.89749460231</v>
      </c>
      <c r="C27" s="29">
        <v>7333415</v>
      </c>
      <c r="D27" s="34">
        <f t="shared" si="0"/>
        <v>32288626.444105823</v>
      </c>
      <c r="E27" s="27">
        <f t="shared" si="1"/>
        <v>6.295581641047578</v>
      </c>
      <c r="F27" s="33">
        <v>920471</v>
      </c>
      <c r="G27" s="29">
        <v>47407570</v>
      </c>
      <c r="H27" s="34">
        <f t="shared" si="4"/>
        <v>19416118.565030858</v>
      </c>
      <c r="I27" s="27">
        <f t="shared" si="5"/>
        <v>5.422095717996438</v>
      </c>
    </row>
    <row r="28" spans="1:17" x14ac:dyDescent="0.25">
      <c r="A28" s="1">
        <v>2018</v>
      </c>
      <c r="B28" s="33">
        <v>252510.55952471771</v>
      </c>
      <c r="C28" s="29">
        <v>7412566</v>
      </c>
      <c r="D28" s="34">
        <f>+(B28/C28)*1000000000</f>
        <v>34065202.188380882</v>
      </c>
      <c r="E28" s="27">
        <f t="shared" si="1"/>
        <v>5.5021719407930014</v>
      </c>
      <c r="F28" s="33">
        <v>985930.99999999988</v>
      </c>
      <c r="G28" s="29">
        <v>48258494</v>
      </c>
      <c r="H28" s="34">
        <f t="shared" si="4"/>
        <v>20430206.545608323</v>
      </c>
      <c r="I28" s="27">
        <f t="shared" si="5"/>
        <v>5.2229181500975939</v>
      </c>
    </row>
    <row r="29" spans="1:17" x14ac:dyDescent="0.25">
      <c r="A29" s="1">
        <v>2019</v>
      </c>
      <c r="B29" s="33">
        <v>271452.67333491833</v>
      </c>
      <c r="C29" s="29">
        <v>7592871</v>
      </c>
      <c r="D29" s="34">
        <f>+(B29/C29)*1000000000</f>
        <v>35750992.389429286</v>
      </c>
      <c r="E29" s="27">
        <f t="shared" ref="E29" si="6">+((D29-D28)/D28)*100</f>
        <v>4.9487162639633508</v>
      </c>
      <c r="F29" s="33">
        <v>1061729.5315416609</v>
      </c>
      <c r="G29" s="29">
        <v>49395678</v>
      </c>
      <c r="H29" s="34">
        <f t="shared" si="4"/>
        <v>21494381.179293882</v>
      </c>
      <c r="I29" s="27">
        <f t="shared" si="5"/>
        <v>5.2088295402687157</v>
      </c>
    </row>
    <row r="30" spans="1:17" ht="15" customHeight="1" x14ac:dyDescent="0.25">
      <c r="A30" s="1">
        <v>2020</v>
      </c>
      <c r="B30" s="35"/>
      <c r="C30" s="29">
        <v>7743955</v>
      </c>
      <c r="D30" s="34">
        <f t="shared" ref="D30" si="7">+(B30/C30)*1000000000</f>
        <v>0</v>
      </c>
      <c r="F30" s="33"/>
      <c r="G30" s="29">
        <v>50372424</v>
      </c>
      <c r="H30" s="34">
        <f t="shared" si="4"/>
        <v>0</v>
      </c>
      <c r="I30" s="27"/>
    </row>
    <row r="31" spans="1:17" x14ac:dyDescent="0.25">
      <c r="C31" s="35"/>
      <c r="D31" s="29"/>
      <c r="E31" s="34"/>
    </row>
    <row r="32" spans="1:17" ht="22.5" customHeight="1" x14ac:dyDescent="0.25">
      <c r="C32" s="35"/>
      <c r="E32" s="106"/>
      <c r="F32" s="106"/>
    </row>
    <row r="33" spans="3:6" ht="22.5" customHeight="1" x14ac:dyDescent="0.25">
      <c r="C33" s="35"/>
      <c r="E33" s="106"/>
      <c r="F33" s="106"/>
    </row>
    <row r="34" spans="3:6" x14ac:dyDescent="0.25">
      <c r="C34" s="35"/>
      <c r="E34" s="27"/>
      <c r="F34" s="27"/>
    </row>
    <row r="35" spans="3:6" x14ac:dyDescent="0.25">
      <c r="C35" s="35"/>
      <c r="E35" s="27"/>
      <c r="F35" s="27"/>
    </row>
    <row r="36" spans="3:6" x14ac:dyDescent="0.25">
      <c r="C36" s="35"/>
      <c r="D36" s="29"/>
      <c r="E36" s="27"/>
      <c r="F36" s="27"/>
    </row>
    <row r="37" spans="3:6" x14ac:dyDescent="0.25">
      <c r="C37" s="35"/>
      <c r="E37" s="27"/>
      <c r="F37" s="27"/>
    </row>
    <row r="38" spans="3:6" x14ac:dyDescent="0.25">
      <c r="C38" s="35"/>
      <c r="E38" s="27"/>
      <c r="F38" s="27"/>
    </row>
    <row r="39" spans="3:6" x14ac:dyDescent="0.25">
      <c r="C39" s="35"/>
      <c r="E39" s="27"/>
      <c r="F39" s="27"/>
    </row>
    <row r="40" spans="3:6" x14ac:dyDescent="0.25">
      <c r="C40" s="35"/>
      <c r="E40" s="27"/>
      <c r="F40" s="27"/>
    </row>
    <row r="41" spans="3:6" x14ac:dyDescent="0.25">
      <c r="C41" s="35"/>
      <c r="D41" s="29"/>
      <c r="E41" s="27"/>
      <c r="F41" s="27"/>
    </row>
    <row r="42" spans="3:6" x14ac:dyDescent="0.25">
      <c r="C42" s="35"/>
      <c r="E42" s="27"/>
      <c r="F42" s="27"/>
    </row>
    <row r="43" spans="3:6" x14ac:dyDescent="0.25">
      <c r="C43" s="35"/>
      <c r="E43" s="27"/>
      <c r="F43" s="27"/>
    </row>
    <row r="44" spans="3:6" x14ac:dyDescent="0.25">
      <c r="C44" s="35"/>
      <c r="E44" s="27"/>
      <c r="F44" s="27"/>
    </row>
    <row r="45" spans="3:6" x14ac:dyDescent="0.25">
      <c r="C45" s="35"/>
      <c r="E45" s="27"/>
      <c r="F45" s="27"/>
    </row>
    <row r="46" spans="3:6" x14ac:dyDescent="0.25">
      <c r="C46" s="35"/>
      <c r="D46" s="29"/>
      <c r="E46" s="27"/>
      <c r="F46" s="27"/>
    </row>
    <row r="47" spans="3:6" x14ac:dyDescent="0.25">
      <c r="C47" s="35"/>
      <c r="E47" s="27"/>
      <c r="F47" s="27"/>
    </row>
    <row r="48" spans="3:6" x14ac:dyDescent="0.25">
      <c r="E48" s="27"/>
      <c r="F48" s="27"/>
    </row>
    <row r="49" spans="4:6" x14ac:dyDescent="0.25">
      <c r="E49" s="27"/>
      <c r="F49" s="27"/>
    </row>
    <row r="50" spans="4:6" x14ac:dyDescent="0.25">
      <c r="E50" s="27"/>
      <c r="F50" s="27"/>
    </row>
    <row r="51" spans="4:6" x14ac:dyDescent="0.25">
      <c r="D51" s="29"/>
      <c r="E51" s="27"/>
      <c r="F51" s="27"/>
    </row>
    <row r="52" spans="4:6" x14ac:dyDescent="0.25">
      <c r="E52" s="27"/>
      <c r="F52" s="27"/>
    </row>
    <row r="53" spans="4:6" x14ac:dyDescent="0.25">
      <c r="E53" s="27"/>
      <c r="F53" s="27"/>
    </row>
    <row r="54" spans="4:6" x14ac:dyDescent="0.25">
      <c r="E54" s="27"/>
      <c r="F54" s="27"/>
    </row>
    <row r="55" spans="4:6" x14ac:dyDescent="0.25">
      <c r="E55" s="27"/>
      <c r="F55" s="27"/>
    </row>
    <row r="56" spans="4:6" x14ac:dyDescent="0.25">
      <c r="D56" s="29"/>
      <c r="E56" s="27"/>
      <c r="F56" s="27"/>
    </row>
    <row r="57" spans="4:6" x14ac:dyDescent="0.25">
      <c r="E57" s="27"/>
      <c r="F57" s="27"/>
    </row>
    <row r="58" spans="4:6" x14ac:dyDescent="0.25">
      <c r="E58" s="27"/>
      <c r="F58" s="27"/>
    </row>
    <row r="59" spans="4:6" x14ac:dyDescent="0.25">
      <c r="E59" s="27"/>
      <c r="F59" s="27"/>
    </row>
    <row r="60" spans="4:6" x14ac:dyDescent="0.25">
      <c r="E60" s="27"/>
      <c r="F60" s="27"/>
    </row>
    <row r="61" spans="4:6" x14ac:dyDescent="0.25">
      <c r="D61" s="29"/>
      <c r="E61" s="27"/>
      <c r="F61" s="27"/>
    </row>
    <row r="62" spans="4:6" x14ac:dyDescent="0.25">
      <c r="E62" s="27"/>
      <c r="F62" s="27"/>
    </row>
    <row r="63" spans="4:6" x14ac:dyDescent="0.25">
      <c r="E63" s="27"/>
      <c r="F63" s="27"/>
    </row>
    <row r="64" spans="4:6" x14ac:dyDescent="0.25">
      <c r="E64" s="27"/>
      <c r="F64" s="27"/>
    </row>
    <row r="65" spans="4:6" x14ac:dyDescent="0.25">
      <c r="D65" s="29"/>
      <c r="E65" s="27"/>
      <c r="F65" s="27"/>
    </row>
    <row r="66" spans="4:6" x14ac:dyDescent="0.25">
      <c r="D66" s="29"/>
      <c r="E66" s="27"/>
      <c r="F66" s="27"/>
    </row>
    <row r="67" spans="4:6" x14ac:dyDescent="0.25">
      <c r="E67" s="27"/>
      <c r="F67" s="27"/>
    </row>
    <row r="68" spans="4:6" x14ac:dyDescent="0.25">
      <c r="E68" s="27"/>
      <c r="F68" s="27"/>
    </row>
    <row r="69" spans="4:6" x14ac:dyDescent="0.25">
      <c r="D69" s="29"/>
      <c r="E69" s="27"/>
      <c r="F69" s="27"/>
    </row>
    <row r="70" spans="4:6" x14ac:dyDescent="0.25">
      <c r="D70" s="29"/>
      <c r="E70" s="27"/>
      <c r="F70" s="27"/>
    </row>
    <row r="71" spans="4:6" x14ac:dyDescent="0.25">
      <c r="D71" s="29"/>
      <c r="E71" s="27"/>
      <c r="F71" s="27"/>
    </row>
    <row r="72" spans="4:6" x14ac:dyDescent="0.25">
      <c r="D72" s="29"/>
      <c r="E72" s="27"/>
      <c r="F72" s="27"/>
    </row>
    <row r="73" spans="4:6" x14ac:dyDescent="0.25">
      <c r="D73" s="3"/>
      <c r="E73" s="26"/>
      <c r="F73" s="26"/>
    </row>
    <row r="74" spans="4:6" x14ac:dyDescent="0.25">
      <c r="D74" s="3"/>
      <c r="E74" s="26"/>
      <c r="F74" s="26"/>
    </row>
    <row r="75" spans="4:6" x14ac:dyDescent="0.25">
      <c r="D75" s="3"/>
    </row>
    <row r="76" spans="4:6" x14ac:dyDescent="0.25">
      <c r="D76" s="3"/>
    </row>
    <row r="77" spans="4:6" x14ac:dyDescent="0.25">
      <c r="D77" s="3"/>
    </row>
    <row r="78" spans="4:6" x14ac:dyDescent="0.25">
      <c r="D78" s="3"/>
    </row>
    <row r="79" spans="4:6" x14ac:dyDescent="0.25">
      <c r="D79" s="3"/>
    </row>
    <row r="80" spans="4:6" x14ac:dyDescent="0.25">
      <c r="D80" s="3"/>
    </row>
    <row r="81" spans="4:4" x14ac:dyDescent="0.25">
      <c r="D81" s="3"/>
    </row>
    <row r="82" spans="4:4" x14ac:dyDescent="0.25">
      <c r="D82" s="3"/>
    </row>
    <row r="83" spans="4:4" x14ac:dyDescent="0.25">
      <c r="D83" s="3"/>
    </row>
    <row r="84" spans="4:4" x14ac:dyDescent="0.25">
      <c r="D84" s="3"/>
    </row>
    <row r="85" spans="4:4" x14ac:dyDescent="0.25">
      <c r="D85" s="3"/>
    </row>
    <row r="86" spans="4:4" x14ac:dyDescent="0.25">
      <c r="D86" s="3"/>
    </row>
    <row r="87" spans="4:4" x14ac:dyDescent="0.25">
      <c r="D87" s="3"/>
    </row>
    <row r="88" spans="4:4" x14ac:dyDescent="0.25">
      <c r="D88" s="3"/>
    </row>
    <row r="89" spans="4:4" x14ac:dyDescent="0.25">
      <c r="D89" s="3"/>
    </row>
    <row r="90" spans="4:4" x14ac:dyDescent="0.25">
      <c r="D90" s="3"/>
    </row>
  </sheetData>
  <sortState ref="I8:K19">
    <sortCondition descending="1" ref="K8:K19"/>
  </sortState>
  <mergeCells count="10">
    <mergeCell ref="N9:O9"/>
    <mergeCell ref="N10:O10"/>
    <mergeCell ref="E32:F33"/>
    <mergeCell ref="A10:F11"/>
    <mergeCell ref="A12:F12"/>
    <mergeCell ref="A13:F13"/>
    <mergeCell ref="A14:F14"/>
    <mergeCell ref="A15:F15"/>
    <mergeCell ref="A16:F16"/>
    <mergeCell ref="A17:F17"/>
  </mergeCells>
  <pageMargins left="0.7" right="0.7" top="0.75" bottom="0.75" header="0.3" footer="0.3"/>
  <pageSetup paperSize="164" scale="55" orientation="portrait" r:id="rId1"/>
  <colBreaks count="1" manualBreakCount="1">
    <brk id="15" max="10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zoomScale="90" zoomScaleNormal="90" workbookViewId="0">
      <selection activeCell="A9" sqref="A9"/>
    </sheetView>
  </sheetViews>
  <sheetFormatPr baseColWidth="10" defaultColWidth="11.5703125" defaultRowHeight="15" x14ac:dyDescent="0.25"/>
  <cols>
    <col min="1" max="2" width="7.42578125" style="1" customWidth="1"/>
    <col min="3" max="7" width="13.28515625" style="1" customWidth="1"/>
    <col min="8"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252</v>
      </c>
      <c r="N9" s="90" t="s">
        <v>93</v>
      </c>
      <c r="O9" s="90"/>
    </row>
    <row r="10" spans="1:15" ht="21" x14ac:dyDescent="0.35">
      <c r="A10" s="95" t="s">
        <v>68</v>
      </c>
      <c r="B10" s="95"/>
      <c r="C10" s="95"/>
      <c r="D10" s="95"/>
      <c r="E10" s="95"/>
      <c r="F10" s="95"/>
      <c r="N10" s="91">
        <v>44110</v>
      </c>
      <c r="O10" s="91"/>
    </row>
    <row r="11" spans="1:15" x14ac:dyDescent="0.25">
      <c r="A11" s="95"/>
      <c r="B11" s="95"/>
      <c r="C11" s="95"/>
      <c r="D11" s="95"/>
      <c r="E11" s="95"/>
      <c r="F11" s="95"/>
    </row>
    <row r="12" spans="1:15" x14ac:dyDescent="0.25">
      <c r="A12" s="100" t="s">
        <v>251</v>
      </c>
      <c r="B12" s="100"/>
      <c r="C12" s="100"/>
      <c r="D12" s="100"/>
      <c r="E12" s="100"/>
      <c r="F12" s="100"/>
    </row>
    <row r="13" spans="1:15" x14ac:dyDescent="0.25">
      <c r="A13" s="100" t="s">
        <v>70</v>
      </c>
      <c r="B13" s="100"/>
      <c r="C13" s="100"/>
      <c r="D13" s="100"/>
      <c r="E13" s="100"/>
      <c r="F13" s="100"/>
    </row>
    <row r="14" spans="1:15" x14ac:dyDescent="0.25">
      <c r="A14" s="100" t="s">
        <v>30</v>
      </c>
      <c r="B14" s="100"/>
      <c r="C14" s="100"/>
      <c r="D14" s="100"/>
      <c r="E14" s="100"/>
      <c r="F14" s="100"/>
    </row>
    <row r="15" spans="1:15" x14ac:dyDescent="0.25">
      <c r="A15" s="100" t="s">
        <v>34</v>
      </c>
      <c r="B15" s="100"/>
      <c r="C15" s="100"/>
      <c r="D15" s="100"/>
      <c r="E15" s="100"/>
      <c r="F15" s="100"/>
    </row>
    <row r="16" spans="1:15" ht="14.45" customHeight="1" x14ac:dyDescent="0.25">
      <c r="A16" s="100" t="s">
        <v>71</v>
      </c>
      <c r="B16" s="100"/>
      <c r="C16" s="100"/>
      <c r="D16" s="100"/>
      <c r="E16" s="100"/>
      <c r="F16" s="100"/>
    </row>
    <row r="17" spans="1:11" ht="84" customHeight="1" x14ac:dyDescent="0.25">
      <c r="A17" s="99" t="s">
        <v>72</v>
      </c>
      <c r="B17" s="99"/>
      <c r="C17" s="99"/>
      <c r="D17" s="99"/>
      <c r="E17" s="99"/>
      <c r="F17" s="99"/>
    </row>
    <row r="19" spans="1:11" x14ac:dyDescent="0.25">
      <c r="H19" s="40"/>
      <c r="I19" s="40"/>
      <c r="J19" s="40"/>
      <c r="K19" s="40"/>
    </row>
    <row r="20" spans="1:11" ht="45" customHeight="1" x14ac:dyDescent="0.25">
      <c r="A20" s="23" t="s">
        <v>17</v>
      </c>
      <c r="B20" s="23" t="s">
        <v>18</v>
      </c>
      <c r="C20" s="23" t="s">
        <v>256</v>
      </c>
      <c r="D20" s="23" t="s">
        <v>255</v>
      </c>
      <c r="E20" s="23" t="s">
        <v>69</v>
      </c>
      <c r="F20" s="23" t="s">
        <v>254</v>
      </c>
      <c r="G20" s="23" t="s">
        <v>253</v>
      </c>
      <c r="H20" s="23" t="s">
        <v>257</v>
      </c>
      <c r="I20" s="23" t="s">
        <v>258</v>
      </c>
      <c r="J20" s="40"/>
      <c r="K20" s="40"/>
    </row>
    <row r="21" spans="1:11" x14ac:dyDescent="0.25">
      <c r="A21" s="57">
        <v>2015</v>
      </c>
      <c r="B21" s="57" t="s">
        <v>222</v>
      </c>
      <c r="C21" s="58">
        <v>3025</v>
      </c>
      <c r="D21" s="58">
        <v>338</v>
      </c>
      <c r="E21" s="58">
        <v>2687</v>
      </c>
      <c r="F21" s="58">
        <v>709932</v>
      </c>
      <c r="G21" s="58">
        <v>455385</v>
      </c>
    </row>
    <row r="22" spans="1:11" x14ac:dyDescent="0.25">
      <c r="B22" s="1" t="s">
        <v>223</v>
      </c>
      <c r="C22" s="58">
        <v>3779</v>
      </c>
      <c r="D22" s="58">
        <v>430</v>
      </c>
      <c r="E22" s="58">
        <v>3349</v>
      </c>
      <c r="F22" s="58">
        <v>710948</v>
      </c>
      <c r="G22" s="58">
        <v>456268</v>
      </c>
    </row>
    <row r="23" spans="1:11" x14ac:dyDescent="0.25">
      <c r="B23" s="1" t="s">
        <v>224</v>
      </c>
      <c r="C23" s="58">
        <v>4053</v>
      </c>
      <c r="D23" s="58">
        <v>1238</v>
      </c>
      <c r="E23" s="58">
        <v>2815</v>
      </c>
      <c r="F23" s="58">
        <v>711828</v>
      </c>
      <c r="G23" s="58">
        <v>456708</v>
      </c>
    </row>
    <row r="24" spans="1:11" x14ac:dyDescent="0.25">
      <c r="B24" s="1" t="s">
        <v>225</v>
      </c>
      <c r="C24" s="58">
        <v>3437</v>
      </c>
      <c r="D24" s="58">
        <v>295</v>
      </c>
      <c r="E24" s="58">
        <v>3142</v>
      </c>
      <c r="F24" s="58">
        <v>711923</v>
      </c>
      <c r="G24" s="58">
        <v>456767</v>
      </c>
    </row>
    <row r="25" spans="1:11" x14ac:dyDescent="0.25">
      <c r="B25" s="1" t="s">
        <v>226</v>
      </c>
      <c r="C25" s="58">
        <v>3708</v>
      </c>
      <c r="D25" s="58">
        <v>448</v>
      </c>
      <c r="E25" s="58">
        <v>3260</v>
      </c>
      <c r="F25" s="58">
        <v>700333</v>
      </c>
      <c r="G25" s="58">
        <v>446858</v>
      </c>
    </row>
    <row r="26" spans="1:11" x14ac:dyDescent="0.25">
      <c r="B26" s="1" t="s">
        <v>227</v>
      </c>
      <c r="C26" s="58">
        <v>3558</v>
      </c>
      <c r="D26" s="58">
        <v>531</v>
      </c>
      <c r="E26" s="58">
        <v>3027</v>
      </c>
      <c r="F26" s="58">
        <v>713930</v>
      </c>
      <c r="G26" s="58">
        <v>457824</v>
      </c>
    </row>
    <row r="27" spans="1:11" x14ac:dyDescent="0.25">
      <c r="B27" s="1" t="s">
        <v>228</v>
      </c>
      <c r="C27" s="58">
        <v>4834</v>
      </c>
      <c r="D27" s="58">
        <v>943</v>
      </c>
      <c r="E27" s="58">
        <v>3891</v>
      </c>
      <c r="F27" s="58">
        <v>601895</v>
      </c>
      <c r="G27" s="58">
        <v>339797</v>
      </c>
    </row>
    <row r="28" spans="1:11" x14ac:dyDescent="0.25">
      <c r="B28" s="1" t="s">
        <v>229</v>
      </c>
      <c r="C28" s="58">
        <v>4859</v>
      </c>
      <c r="D28" s="58">
        <v>1067</v>
      </c>
      <c r="E28" s="58">
        <v>3792</v>
      </c>
      <c r="F28" s="58">
        <v>604437</v>
      </c>
      <c r="G28" s="58">
        <v>341185</v>
      </c>
    </row>
    <row r="29" spans="1:11" x14ac:dyDescent="0.25">
      <c r="B29" s="1" t="s">
        <v>230</v>
      </c>
      <c r="C29" s="58">
        <v>5256</v>
      </c>
      <c r="D29" s="58">
        <v>1497</v>
      </c>
      <c r="E29" s="58">
        <v>3759</v>
      </c>
      <c r="F29" s="58">
        <v>609847</v>
      </c>
      <c r="G29" s="58">
        <v>344467</v>
      </c>
    </row>
    <row r="30" spans="1:11" ht="15" customHeight="1" x14ac:dyDescent="0.25">
      <c r="B30" s="1" t="s">
        <v>231</v>
      </c>
      <c r="C30" s="58">
        <v>4451</v>
      </c>
      <c r="D30" s="58">
        <v>1225</v>
      </c>
      <c r="E30" s="58">
        <v>3226</v>
      </c>
      <c r="F30" s="58">
        <v>617448</v>
      </c>
      <c r="G30" s="58">
        <v>345910</v>
      </c>
    </row>
    <row r="31" spans="1:11" x14ac:dyDescent="0.25">
      <c r="B31" s="1" t="s">
        <v>232</v>
      </c>
      <c r="C31" s="58">
        <v>3650</v>
      </c>
      <c r="D31" s="58">
        <v>1385</v>
      </c>
      <c r="E31" s="58">
        <v>2265</v>
      </c>
      <c r="F31" s="58">
        <v>622210</v>
      </c>
      <c r="G31" s="58">
        <v>347684</v>
      </c>
    </row>
    <row r="32" spans="1:11" x14ac:dyDescent="0.25">
      <c r="B32" s="1" t="s">
        <v>233</v>
      </c>
      <c r="C32" s="58">
        <v>1718</v>
      </c>
      <c r="D32" s="58">
        <v>2368</v>
      </c>
      <c r="E32" s="58">
        <v>-650</v>
      </c>
      <c r="F32" s="58">
        <v>623738</v>
      </c>
      <c r="G32" s="58">
        <v>348304</v>
      </c>
    </row>
    <row r="33" spans="1:9" x14ac:dyDescent="0.25">
      <c r="A33" s="1">
        <v>2016</v>
      </c>
      <c r="B33" s="1" t="s">
        <v>222</v>
      </c>
      <c r="C33" s="58">
        <v>4754</v>
      </c>
      <c r="D33" s="58">
        <v>1536</v>
      </c>
      <c r="E33" s="58">
        <v>3218</v>
      </c>
      <c r="F33" s="58">
        <v>627656</v>
      </c>
      <c r="G33" s="58">
        <v>350397</v>
      </c>
      <c r="H33" s="59">
        <f t="shared" ref="H33:H64" si="0">+C33/C21*100-100</f>
        <v>57.157024793388416</v>
      </c>
      <c r="I33" s="59">
        <f t="shared" ref="I33:I64" si="1">+D33/D21*100-100</f>
        <v>354.4378698224852</v>
      </c>
    </row>
    <row r="34" spans="1:9" x14ac:dyDescent="0.25">
      <c r="B34" s="1" t="s">
        <v>223</v>
      </c>
      <c r="C34" s="58">
        <v>6143</v>
      </c>
      <c r="D34" s="58">
        <v>2089</v>
      </c>
      <c r="E34" s="58">
        <v>4054</v>
      </c>
      <c r="F34" s="58">
        <v>632973</v>
      </c>
      <c r="G34" s="58">
        <v>353342</v>
      </c>
      <c r="H34" s="59">
        <f t="shared" si="0"/>
        <v>62.556231807356426</v>
      </c>
      <c r="I34" s="59">
        <f t="shared" si="1"/>
        <v>385.81395348837208</v>
      </c>
    </row>
    <row r="35" spans="1:9" x14ac:dyDescent="0.25">
      <c r="B35" s="1" t="s">
        <v>224</v>
      </c>
      <c r="C35" s="58">
        <v>4693</v>
      </c>
      <c r="D35" s="58">
        <v>3434</v>
      </c>
      <c r="E35" s="58">
        <v>1259</v>
      </c>
      <c r="F35" s="58">
        <v>639617</v>
      </c>
      <c r="G35" s="58">
        <v>356719</v>
      </c>
      <c r="H35" s="59">
        <f t="shared" si="0"/>
        <v>15.790772267456205</v>
      </c>
      <c r="I35" s="59">
        <f t="shared" si="1"/>
        <v>177.3828756058158</v>
      </c>
    </row>
    <row r="36" spans="1:9" x14ac:dyDescent="0.25">
      <c r="B36" s="1" t="s">
        <v>225</v>
      </c>
      <c r="C36" s="58">
        <v>4256</v>
      </c>
      <c r="D36" s="58">
        <v>346</v>
      </c>
      <c r="E36" s="58">
        <v>3910</v>
      </c>
      <c r="F36" s="58">
        <v>644109</v>
      </c>
      <c r="G36" s="58">
        <v>358964</v>
      </c>
      <c r="H36" s="59">
        <f t="shared" si="0"/>
        <v>23.828920570264756</v>
      </c>
      <c r="I36" s="59">
        <f t="shared" si="1"/>
        <v>17.288135593220332</v>
      </c>
    </row>
    <row r="37" spans="1:9" x14ac:dyDescent="0.25">
      <c r="B37" s="1" t="s">
        <v>226</v>
      </c>
      <c r="C37" s="58">
        <v>4419</v>
      </c>
      <c r="D37" s="58">
        <v>425</v>
      </c>
      <c r="E37" s="58">
        <v>3994</v>
      </c>
      <c r="F37" s="58">
        <v>647651</v>
      </c>
      <c r="G37" s="58">
        <v>360434</v>
      </c>
      <c r="H37" s="59">
        <f t="shared" si="0"/>
        <v>19.174757281553397</v>
      </c>
      <c r="I37" s="59">
        <f t="shared" si="1"/>
        <v>-5.1339285714285694</v>
      </c>
    </row>
    <row r="38" spans="1:9" x14ac:dyDescent="0.25">
      <c r="B38" s="1" t="s">
        <v>227</v>
      </c>
      <c r="C38" s="58">
        <v>5047</v>
      </c>
      <c r="D38" s="58">
        <v>473</v>
      </c>
      <c r="E38" s="58">
        <v>4574</v>
      </c>
      <c r="F38" s="58">
        <v>650286</v>
      </c>
      <c r="G38" s="58">
        <v>361950</v>
      </c>
      <c r="H38" s="59">
        <f t="shared" si="0"/>
        <v>41.849353569421027</v>
      </c>
      <c r="I38" s="59">
        <f t="shared" si="1"/>
        <v>-10.922787193973633</v>
      </c>
    </row>
    <row r="39" spans="1:9" x14ac:dyDescent="0.25">
      <c r="B39" s="1" t="s">
        <v>228</v>
      </c>
      <c r="C39" s="58">
        <v>5374</v>
      </c>
      <c r="D39" s="58">
        <v>855</v>
      </c>
      <c r="E39" s="58">
        <v>4519</v>
      </c>
      <c r="F39" s="58">
        <v>656008</v>
      </c>
      <c r="G39" s="58">
        <v>365298</v>
      </c>
      <c r="H39" s="59">
        <f t="shared" si="0"/>
        <v>11.17087298303683</v>
      </c>
      <c r="I39" s="59">
        <f t="shared" si="1"/>
        <v>-9.3319194061505755</v>
      </c>
    </row>
    <row r="40" spans="1:9" x14ac:dyDescent="0.25">
      <c r="B40" s="1" t="s">
        <v>229</v>
      </c>
      <c r="C40" s="58">
        <v>5788</v>
      </c>
      <c r="D40" s="58">
        <v>1227</v>
      </c>
      <c r="E40" s="58">
        <v>4561</v>
      </c>
      <c r="F40" s="58">
        <v>693593</v>
      </c>
      <c r="G40" s="58">
        <v>368474</v>
      </c>
      <c r="H40" s="59">
        <f t="shared" si="0"/>
        <v>19.119160321053712</v>
      </c>
      <c r="I40" s="59">
        <f t="shared" si="1"/>
        <v>14.995313964386142</v>
      </c>
    </row>
    <row r="41" spans="1:9" x14ac:dyDescent="0.25">
      <c r="B41" s="1" t="s">
        <v>230</v>
      </c>
      <c r="C41" s="58">
        <v>5180</v>
      </c>
      <c r="D41" s="58">
        <v>756</v>
      </c>
      <c r="E41" s="58">
        <v>4424</v>
      </c>
      <c r="F41" s="58">
        <v>697447</v>
      </c>
      <c r="G41" s="58">
        <v>370947</v>
      </c>
      <c r="H41" s="59">
        <f t="shared" si="0"/>
        <v>-1.4459665144596556</v>
      </c>
      <c r="I41" s="59">
        <f t="shared" si="1"/>
        <v>-49.498997995991992</v>
      </c>
    </row>
    <row r="42" spans="1:9" x14ac:dyDescent="0.25">
      <c r="B42" s="1" t="s">
        <v>231</v>
      </c>
      <c r="C42" s="58">
        <v>4938</v>
      </c>
      <c r="D42" s="58">
        <v>734</v>
      </c>
      <c r="E42" s="58">
        <v>4103</v>
      </c>
      <c r="F42" s="58">
        <v>701533</v>
      </c>
      <c r="G42" s="58">
        <v>371905</v>
      </c>
      <c r="H42" s="59">
        <f t="shared" si="0"/>
        <v>10.941361491799611</v>
      </c>
      <c r="I42" s="59">
        <f t="shared" si="1"/>
        <v>-40.081632653061227</v>
      </c>
    </row>
    <row r="43" spans="1:9" x14ac:dyDescent="0.25">
      <c r="B43" s="1" t="s">
        <v>232</v>
      </c>
      <c r="C43" s="58">
        <v>3388</v>
      </c>
      <c r="D43" s="58">
        <v>367</v>
      </c>
      <c r="E43" s="58">
        <v>3021</v>
      </c>
      <c r="F43" s="58">
        <v>703064</v>
      </c>
      <c r="G43" s="58">
        <v>372849</v>
      </c>
      <c r="H43" s="59">
        <f t="shared" si="0"/>
        <v>-7.1780821917808169</v>
      </c>
      <c r="I43" s="59">
        <f t="shared" si="1"/>
        <v>-73.501805054151617</v>
      </c>
    </row>
    <row r="44" spans="1:9" x14ac:dyDescent="0.25">
      <c r="B44" s="1" t="s">
        <v>233</v>
      </c>
      <c r="C44" s="58">
        <v>2261</v>
      </c>
      <c r="D44" s="58">
        <v>222</v>
      </c>
      <c r="E44" s="58">
        <v>2039</v>
      </c>
      <c r="F44" s="58">
        <v>703575</v>
      </c>
      <c r="G44" s="58">
        <v>372966</v>
      </c>
      <c r="H44" s="59">
        <f t="shared" si="0"/>
        <v>31.606519208381854</v>
      </c>
      <c r="I44" s="59">
        <f t="shared" si="1"/>
        <v>-90.625</v>
      </c>
    </row>
    <row r="45" spans="1:9" x14ac:dyDescent="0.25">
      <c r="A45" s="1">
        <v>2017</v>
      </c>
      <c r="B45" s="1" t="s">
        <v>222</v>
      </c>
      <c r="C45" s="58">
        <v>4559</v>
      </c>
      <c r="D45" s="58">
        <v>168</v>
      </c>
      <c r="E45" s="58">
        <v>4350</v>
      </c>
      <c r="F45" s="58">
        <v>703826</v>
      </c>
      <c r="G45" s="58">
        <v>373064</v>
      </c>
      <c r="H45" s="59">
        <f t="shared" si="0"/>
        <v>-4.1018090029448899</v>
      </c>
      <c r="I45" s="59">
        <f t="shared" si="1"/>
        <v>-89.0625</v>
      </c>
    </row>
    <row r="46" spans="1:9" x14ac:dyDescent="0.25">
      <c r="B46" s="1" t="s">
        <v>223</v>
      </c>
      <c r="C46" s="58">
        <v>4959</v>
      </c>
      <c r="D46" s="58">
        <v>182</v>
      </c>
      <c r="E46" s="58">
        <v>4777</v>
      </c>
      <c r="F46" s="58">
        <v>704012</v>
      </c>
      <c r="G46" s="58">
        <v>373104</v>
      </c>
      <c r="H46" s="59">
        <f t="shared" si="0"/>
        <v>-19.273970372782017</v>
      </c>
      <c r="I46" s="59">
        <f t="shared" si="1"/>
        <v>-91.287697462900908</v>
      </c>
    </row>
    <row r="47" spans="1:9" x14ac:dyDescent="0.25">
      <c r="B47" s="1" t="s">
        <v>224</v>
      </c>
      <c r="C47" s="58">
        <v>4745</v>
      </c>
      <c r="D47" s="58">
        <v>2471</v>
      </c>
      <c r="E47" s="58">
        <v>2274</v>
      </c>
      <c r="F47" s="58">
        <v>706324</v>
      </c>
      <c r="G47" s="58">
        <v>374016</v>
      </c>
      <c r="H47" s="59">
        <f t="shared" si="0"/>
        <v>1.1080332409972158</v>
      </c>
      <c r="I47" s="59">
        <f t="shared" si="1"/>
        <v>-28.043098427489809</v>
      </c>
    </row>
    <row r="48" spans="1:9" x14ac:dyDescent="0.25">
      <c r="B48" s="1" t="s">
        <v>225</v>
      </c>
      <c r="C48" s="58">
        <v>4181</v>
      </c>
      <c r="D48" s="58">
        <v>299</v>
      </c>
      <c r="E48" s="58">
        <v>3882</v>
      </c>
      <c r="F48" s="58">
        <v>700090</v>
      </c>
      <c r="G48" s="58">
        <v>366134</v>
      </c>
      <c r="H48" s="59">
        <f t="shared" si="0"/>
        <v>-1.7622180451127889</v>
      </c>
      <c r="I48" s="59">
        <f t="shared" si="1"/>
        <v>-13.583815028901739</v>
      </c>
    </row>
    <row r="49" spans="1:9" x14ac:dyDescent="0.25">
      <c r="B49" s="1" t="s">
        <v>226</v>
      </c>
      <c r="C49" s="58">
        <v>5038</v>
      </c>
      <c r="D49" s="58">
        <v>96</v>
      </c>
      <c r="E49" s="58">
        <v>4942</v>
      </c>
      <c r="F49" s="58">
        <v>700603</v>
      </c>
      <c r="G49" s="58">
        <v>366432</v>
      </c>
      <c r="H49" s="59">
        <f t="shared" si="0"/>
        <v>14.007694048427254</v>
      </c>
      <c r="I49" s="59">
        <f t="shared" si="1"/>
        <v>-77.411764705882348</v>
      </c>
    </row>
    <row r="50" spans="1:9" x14ac:dyDescent="0.25">
      <c r="B50" s="1" t="s">
        <v>227</v>
      </c>
      <c r="C50" s="58">
        <v>4368</v>
      </c>
      <c r="D50" s="58">
        <v>50</v>
      </c>
      <c r="E50" s="58">
        <v>4232</v>
      </c>
      <c r="F50" s="58">
        <v>700852</v>
      </c>
      <c r="G50" s="58">
        <v>366607</v>
      </c>
      <c r="H50" s="59">
        <f t="shared" si="0"/>
        <v>-13.453536754507638</v>
      </c>
      <c r="I50" s="59">
        <f t="shared" si="1"/>
        <v>-89.429175475687103</v>
      </c>
    </row>
    <row r="51" spans="1:9" x14ac:dyDescent="0.25">
      <c r="B51" s="1" t="s">
        <v>228</v>
      </c>
      <c r="C51" s="58">
        <v>4942</v>
      </c>
      <c r="D51" s="58">
        <v>37</v>
      </c>
      <c r="E51" s="58">
        <v>4073</v>
      </c>
      <c r="F51" s="58">
        <v>701246</v>
      </c>
      <c r="G51" s="58">
        <v>366875</v>
      </c>
      <c r="H51" s="59">
        <f t="shared" si="0"/>
        <v>-8.0387048753256352</v>
      </c>
      <c r="I51" s="59">
        <f t="shared" si="1"/>
        <v>-95.672514619883046</v>
      </c>
    </row>
    <row r="52" spans="1:9" x14ac:dyDescent="0.25">
      <c r="B52" s="1" t="s">
        <v>229</v>
      </c>
      <c r="C52" s="58">
        <v>5789</v>
      </c>
      <c r="D52" s="58">
        <v>604</v>
      </c>
      <c r="E52" s="58">
        <v>5185</v>
      </c>
      <c r="F52" s="58">
        <v>705131</v>
      </c>
      <c r="G52" s="58">
        <v>368428</v>
      </c>
      <c r="H52" s="59">
        <f t="shared" si="0"/>
        <v>1.7277125086394562E-2</v>
      </c>
      <c r="I52" s="59">
        <f t="shared" si="1"/>
        <v>-50.774246128769356</v>
      </c>
    </row>
    <row r="53" spans="1:9" x14ac:dyDescent="0.25">
      <c r="B53" s="1" t="s">
        <v>230</v>
      </c>
      <c r="C53" s="58">
        <v>5124</v>
      </c>
      <c r="D53" s="58">
        <v>692</v>
      </c>
      <c r="E53" s="58">
        <v>4432</v>
      </c>
      <c r="F53" s="58">
        <v>710434</v>
      </c>
      <c r="G53" s="58">
        <v>371979</v>
      </c>
      <c r="H53" s="59">
        <f t="shared" si="0"/>
        <v>-1.0810810810810807</v>
      </c>
      <c r="I53" s="59">
        <f t="shared" si="1"/>
        <v>-8.4656084656084687</v>
      </c>
    </row>
    <row r="54" spans="1:9" x14ac:dyDescent="0.25">
      <c r="B54" s="1" t="s">
        <v>231</v>
      </c>
      <c r="C54" s="58">
        <v>5567</v>
      </c>
      <c r="D54" s="58">
        <v>903</v>
      </c>
      <c r="E54" s="58">
        <v>4664</v>
      </c>
      <c r="F54" s="58">
        <v>714960</v>
      </c>
      <c r="G54" s="58">
        <v>374995</v>
      </c>
      <c r="H54" s="59">
        <f t="shared" si="0"/>
        <v>12.737950587282313</v>
      </c>
      <c r="I54" s="59">
        <f t="shared" si="1"/>
        <v>23.024523160762939</v>
      </c>
    </row>
    <row r="55" spans="1:9" x14ac:dyDescent="0.25">
      <c r="B55" s="1" t="s">
        <v>232</v>
      </c>
      <c r="C55" s="58">
        <v>4340</v>
      </c>
      <c r="D55" s="58">
        <v>884</v>
      </c>
      <c r="E55" s="58">
        <v>3456</v>
      </c>
      <c r="F55" s="58">
        <v>718291</v>
      </c>
      <c r="G55" s="58">
        <v>377020</v>
      </c>
      <c r="H55" s="59">
        <f t="shared" si="0"/>
        <v>28.099173553718998</v>
      </c>
      <c r="I55" s="59">
        <f t="shared" si="1"/>
        <v>140.87193460490462</v>
      </c>
    </row>
    <row r="56" spans="1:9" x14ac:dyDescent="0.25">
      <c r="B56" s="1" t="s">
        <v>233</v>
      </c>
      <c r="C56" s="58">
        <v>2008</v>
      </c>
      <c r="D56" s="58">
        <v>1365</v>
      </c>
      <c r="E56" s="58">
        <v>643</v>
      </c>
      <c r="F56" s="58">
        <v>718884</v>
      </c>
      <c r="G56" s="58">
        <v>377196</v>
      </c>
      <c r="H56" s="59">
        <f t="shared" si="0"/>
        <v>-11.189739053516149</v>
      </c>
      <c r="I56" s="59">
        <f t="shared" si="1"/>
        <v>514.86486486486478</v>
      </c>
    </row>
    <row r="57" spans="1:9" x14ac:dyDescent="0.25">
      <c r="A57" s="1">
        <v>2018</v>
      </c>
      <c r="B57" s="1" t="s">
        <v>222</v>
      </c>
      <c r="C57" s="58">
        <v>5856</v>
      </c>
      <c r="D57" s="58">
        <v>1474</v>
      </c>
      <c r="E57" s="58">
        <v>4382</v>
      </c>
      <c r="F57" s="58">
        <v>723812</v>
      </c>
      <c r="G57" s="58">
        <v>380410</v>
      </c>
      <c r="H57" s="59">
        <f t="shared" si="0"/>
        <v>28.449221320465</v>
      </c>
      <c r="I57" s="59">
        <f t="shared" si="1"/>
        <v>777.38095238095241</v>
      </c>
    </row>
    <row r="58" spans="1:9" x14ac:dyDescent="0.25">
      <c r="B58" s="1" t="s">
        <v>223</v>
      </c>
      <c r="C58" s="58">
        <v>6511</v>
      </c>
      <c r="D58" s="58">
        <v>1849</v>
      </c>
      <c r="E58" s="58">
        <v>4662</v>
      </c>
      <c r="F58" s="58">
        <v>732049</v>
      </c>
      <c r="G58" s="58">
        <v>386010</v>
      </c>
      <c r="H58" s="59">
        <f t="shared" si="0"/>
        <v>31.296632385561594</v>
      </c>
      <c r="I58" s="59">
        <f t="shared" si="1"/>
        <v>915.93406593406587</v>
      </c>
    </row>
    <row r="59" spans="1:9" x14ac:dyDescent="0.25">
      <c r="B59" s="1" t="s">
        <v>224</v>
      </c>
      <c r="C59" s="58">
        <v>6017</v>
      </c>
      <c r="D59" s="58">
        <v>6098</v>
      </c>
      <c r="E59" s="58">
        <v>-81</v>
      </c>
      <c r="F59" s="58">
        <v>757782</v>
      </c>
      <c r="G59" s="58">
        <v>401391</v>
      </c>
      <c r="H59" s="59">
        <f t="shared" si="0"/>
        <v>26.807165437302416</v>
      </c>
      <c r="I59" s="59">
        <f t="shared" si="1"/>
        <v>146.78267907729662</v>
      </c>
    </row>
    <row r="60" spans="1:9" x14ac:dyDescent="0.25">
      <c r="B60" s="1" t="s">
        <v>225</v>
      </c>
      <c r="C60" s="58">
        <v>6283</v>
      </c>
      <c r="D60" s="58">
        <v>803</v>
      </c>
      <c r="E60" s="58">
        <v>5480</v>
      </c>
      <c r="F60" s="58">
        <v>754563</v>
      </c>
      <c r="G60" s="58">
        <v>394456</v>
      </c>
      <c r="H60" s="59">
        <f t="shared" si="0"/>
        <v>50.275053814876827</v>
      </c>
      <c r="I60" s="59">
        <f t="shared" si="1"/>
        <v>168.56187290969899</v>
      </c>
    </row>
    <row r="61" spans="1:9" x14ac:dyDescent="0.25">
      <c r="B61" s="1" t="s">
        <v>226</v>
      </c>
      <c r="C61" s="58">
        <v>6209</v>
      </c>
      <c r="D61" s="58">
        <v>670</v>
      </c>
      <c r="E61" s="58">
        <v>5539</v>
      </c>
      <c r="F61" s="58">
        <v>760106</v>
      </c>
      <c r="G61" s="58">
        <v>398258</v>
      </c>
      <c r="H61" s="59">
        <f t="shared" si="0"/>
        <v>23.243350535926965</v>
      </c>
      <c r="I61" s="59">
        <f t="shared" si="1"/>
        <v>597.91666666666674</v>
      </c>
    </row>
    <row r="62" spans="1:9" x14ac:dyDescent="0.25">
      <c r="B62" s="1" t="s">
        <v>227</v>
      </c>
      <c r="C62" s="58">
        <v>4917</v>
      </c>
      <c r="D62" s="58">
        <v>647</v>
      </c>
      <c r="E62" s="58">
        <v>4270</v>
      </c>
      <c r="F62" s="58">
        <v>765135</v>
      </c>
      <c r="G62" s="58">
        <v>402005</v>
      </c>
      <c r="H62" s="59">
        <f t="shared" si="0"/>
        <v>12.568681318681314</v>
      </c>
      <c r="I62" s="59">
        <f t="shared" si="1"/>
        <v>1194</v>
      </c>
    </row>
    <row r="63" spans="1:9" x14ac:dyDescent="0.25">
      <c r="B63" s="1" t="s">
        <v>228</v>
      </c>
      <c r="C63" s="58">
        <v>6100</v>
      </c>
      <c r="D63" s="58">
        <v>848</v>
      </c>
      <c r="E63" s="58">
        <v>5252</v>
      </c>
      <c r="F63" s="58">
        <v>770182</v>
      </c>
      <c r="G63" s="58">
        <v>405836</v>
      </c>
      <c r="H63" s="59">
        <f t="shared" si="0"/>
        <v>23.4318089842169</v>
      </c>
      <c r="I63" s="59">
        <f t="shared" si="1"/>
        <v>2191.8918918918921</v>
      </c>
    </row>
    <row r="64" spans="1:9" x14ac:dyDescent="0.25">
      <c r="B64" s="1" t="s">
        <v>229</v>
      </c>
      <c r="C64" s="58">
        <v>5529</v>
      </c>
      <c r="D64" s="58">
        <v>801</v>
      </c>
      <c r="E64" s="58">
        <v>4728</v>
      </c>
      <c r="F64" s="58">
        <v>775620</v>
      </c>
      <c r="G64" s="58">
        <v>409631</v>
      </c>
      <c r="H64" s="59">
        <f t="shared" si="0"/>
        <v>-4.4912765589911885</v>
      </c>
      <c r="I64" s="59">
        <f t="shared" si="1"/>
        <v>32.61589403973511</v>
      </c>
    </row>
    <row r="65" spans="1:9" x14ac:dyDescent="0.25">
      <c r="B65" s="1" t="s">
        <v>230</v>
      </c>
      <c r="C65" s="58">
        <v>5684</v>
      </c>
      <c r="D65" s="58">
        <v>880</v>
      </c>
      <c r="E65" s="58">
        <v>4804</v>
      </c>
      <c r="F65" s="58">
        <v>779288</v>
      </c>
      <c r="G65" s="58">
        <v>412215</v>
      </c>
      <c r="H65" s="59">
        <f t="shared" ref="H65:H85" si="2">+C65/C53*100-100</f>
        <v>10.928961748633867</v>
      </c>
      <c r="I65" s="59">
        <f t="shared" ref="I65:I86" si="3">+D65/D53*100-100</f>
        <v>27.167630057803478</v>
      </c>
    </row>
    <row r="66" spans="1:9" x14ac:dyDescent="0.25">
      <c r="B66" s="1" t="s">
        <v>231</v>
      </c>
      <c r="C66" s="58">
        <v>5767</v>
      </c>
      <c r="D66" s="58">
        <v>1052</v>
      </c>
      <c r="E66" s="58">
        <v>4715</v>
      </c>
      <c r="F66" s="58">
        <v>783127</v>
      </c>
      <c r="G66" s="58">
        <v>414929</v>
      </c>
      <c r="H66" s="59">
        <f t="shared" si="2"/>
        <v>3.5925992455541547</v>
      </c>
      <c r="I66" s="59">
        <f t="shared" si="3"/>
        <v>16.500553709856035</v>
      </c>
    </row>
    <row r="67" spans="1:9" x14ac:dyDescent="0.25">
      <c r="B67" s="1" t="s">
        <v>232</v>
      </c>
      <c r="C67" s="58">
        <v>4264</v>
      </c>
      <c r="D67" s="58">
        <v>933</v>
      </c>
      <c r="E67" s="58">
        <v>3331</v>
      </c>
      <c r="F67" s="58">
        <v>785154</v>
      </c>
      <c r="G67" s="58">
        <v>416117</v>
      </c>
      <c r="H67" s="59">
        <f t="shared" si="2"/>
        <v>-1.751152073732726</v>
      </c>
      <c r="I67" s="59">
        <f t="shared" si="3"/>
        <v>5.5429864253393646</v>
      </c>
    </row>
    <row r="68" spans="1:9" x14ac:dyDescent="0.25">
      <c r="B68" s="1" t="s">
        <v>233</v>
      </c>
      <c r="C68" s="58">
        <v>2244</v>
      </c>
      <c r="D68" s="58">
        <v>1570</v>
      </c>
      <c r="E68" s="58">
        <v>674</v>
      </c>
      <c r="F68" s="58">
        <v>786684</v>
      </c>
      <c r="G68" s="58">
        <v>416788</v>
      </c>
      <c r="H68" s="59">
        <f t="shared" si="2"/>
        <v>11.752988047808756</v>
      </c>
      <c r="I68" s="59">
        <f t="shared" si="3"/>
        <v>15.018315018315008</v>
      </c>
    </row>
    <row r="69" spans="1:9" x14ac:dyDescent="0.25">
      <c r="A69" s="1">
        <v>2019</v>
      </c>
      <c r="B69" s="1" t="s">
        <v>222</v>
      </c>
      <c r="C69" s="58">
        <v>6198</v>
      </c>
      <c r="D69" s="58">
        <v>1786</v>
      </c>
      <c r="E69" s="58">
        <v>4412</v>
      </c>
      <c r="F69" s="58">
        <v>832787</v>
      </c>
      <c r="G69" s="58">
        <v>421076</v>
      </c>
      <c r="H69" s="59">
        <f t="shared" si="2"/>
        <v>5.8401639344262293</v>
      </c>
      <c r="I69" s="59">
        <f t="shared" si="3"/>
        <v>21.166892808683841</v>
      </c>
    </row>
    <row r="70" spans="1:9" x14ac:dyDescent="0.25">
      <c r="B70" s="1" t="s">
        <v>223</v>
      </c>
      <c r="C70" s="58">
        <v>6368</v>
      </c>
      <c r="D70" s="58">
        <v>1898</v>
      </c>
      <c r="E70" s="58">
        <v>4470</v>
      </c>
      <c r="F70" s="58">
        <v>837602</v>
      </c>
      <c r="G70" s="58">
        <v>423707</v>
      </c>
      <c r="H70" s="59">
        <f t="shared" si="2"/>
        <v>-2.1962832130241026</v>
      </c>
      <c r="I70" s="59">
        <f t="shared" si="3"/>
        <v>2.6500811249323846</v>
      </c>
    </row>
    <row r="71" spans="1:9" x14ac:dyDescent="0.25">
      <c r="B71" s="1" t="s">
        <v>224</v>
      </c>
      <c r="C71" s="58">
        <v>5891</v>
      </c>
      <c r="D71" s="58">
        <v>3978</v>
      </c>
      <c r="E71" s="58">
        <v>1913</v>
      </c>
      <c r="F71" s="58">
        <v>847014</v>
      </c>
      <c r="G71" s="58">
        <v>429138</v>
      </c>
      <c r="H71" s="59">
        <f t="shared" si="2"/>
        <v>-2.094066810703012</v>
      </c>
      <c r="I71" s="59">
        <f t="shared" si="3"/>
        <v>-34.765496884224333</v>
      </c>
    </row>
    <row r="72" spans="1:9" x14ac:dyDescent="0.25">
      <c r="B72" s="1" t="s">
        <v>225</v>
      </c>
      <c r="C72" s="58">
        <v>5390</v>
      </c>
      <c r="D72" s="58">
        <v>912</v>
      </c>
      <c r="E72" s="58">
        <v>4478</v>
      </c>
      <c r="F72" s="58">
        <v>840995</v>
      </c>
      <c r="G72" s="58">
        <v>419240</v>
      </c>
      <c r="H72" s="59">
        <f t="shared" si="2"/>
        <v>-14.212955594461235</v>
      </c>
      <c r="I72" s="59">
        <f t="shared" si="3"/>
        <v>13.574097135740985</v>
      </c>
    </row>
    <row r="73" spans="1:9" x14ac:dyDescent="0.25">
      <c r="B73" s="1" t="s">
        <v>226</v>
      </c>
      <c r="C73" s="58">
        <v>5434</v>
      </c>
      <c r="D73" s="58">
        <v>788</v>
      </c>
      <c r="E73" s="58">
        <v>4646</v>
      </c>
      <c r="F73" s="58">
        <v>845232</v>
      </c>
      <c r="G73" s="58">
        <v>422138</v>
      </c>
      <c r="H73" s="59">
        <f t="shared" si="2"/>
        <v>-12.481881140280237</v>
      </c>
      <c r="I73" s="59">
        <f t="shared" si="3"/>
        <v>17.611940298507449</v>
      </c>
    </row>
    <row r="74" spans="1:9" x14ac:dyDescent="0.25">
      <c r="B74" s="1" t="s">
        <v>227</v>
      </c>
      <c r="C74" s="58">
        <v>4509</v>
      </c>
      <c r="D74" s="58">
        <v>749</v>
      </c>
      <c r="E74" s="58">
        <v>3760</v>
      </c>
      <c r="F74" s="58">
        <v>849103</v>
      </c>
      <c r="G74" s="58">
        <v>424742</v>
      </c>
      <c r="H74" s="59">
        <f t="shared" si="2"/>
        <v>-8.2977425259304454</v>
      </c>
      <c r="I74" s="59">
        <f t="shared" si="3"/>
        <v>15.76506955177743</v>
      </c>
    </row>
    <row r="75" spans="1:9" x14ac:dyDescent="0.25">
      <c r="B75" s="1" t="s">
        <v>228</v>
      </c>
      <c r="C75" s="58">
        <v>5705</v>
      </c>
      <c r="D75" s="58">
        <v>1003</v>
      </c>
      <c r="E75" s="58">
        <v>4702</v>
      </c>
      <c r="F75" s="58">
        <v>852775</v>
      </c>
      <c r="G75" s="58">
        <v>427253</v>
      </c>
      <c r="H75" s="59">
        <f t="shared" si="2"/>
        <v>-6.4754098360655661</v>
      </c>
      <c r="I75" s="59">
        <f t="shared" si="3"/>
        <v>18.278301886792448</v>
      </c>
    </row>
    <row r="76" spans="1:9" x14ac:dyDescent="0.25">
      <c r="B76" s="1" t="s">
        <v>229</v>
      </c>
      <c r="C76" s="58">
        <v>5249</v>
      </c>
      <c r="D76" s="58">
        <v>1158</v>
      </c>
      <c r="E76" s="58">
        <v>4091</v>
      </c>
      <c r="F76" s="58">
        <v>858321</v>
      </c>
      <c r="G76" s="58">
        <v>431182</v>
      </c>
      <c r="H76" s="59">
        <f t="shared" si="2"/>
        <v>-5.0642069090251312</v>
      </c>
      <c r="I76" s="59">
        <f t="shared" si="3"/>
        <v>44.569288389513105</v>
      </c>
    </row>
    <row r="77" spans="1:9" x14ac:dyDescent="0.25">
      <c r="B77" s="1" t="s">
        <v>230</v>
      </c>
      <c r="C77" s="58">
        <v>5639</v>
      </c>
      <c r="D77" s="58">
        <v>1064</v>
      </c>
      <c r="E77" s="58">
        <v>4575</v>
      </c>
      <c r="F77" s="58">
        <v>862059</v>
      </c>
      <c r="G77" s="58">
        <v>434028</v>
      </c>
      <c r="H77" s="59">
        <f t="shared" si="2"/>
        <v>-0.79169598874032943</v>
      </c>
      <c r="I77" s="59">
        <f t="shared" si="3"/>
        <v>20.909090909090907</v>
      </c>
    </row>
    <row r="78" spans="1:9" x14ac:dyDescent="0.25">
      <c r="B78" s="1" t="s">
        <v>231</v>
      </c>
      <c r="C78" s="58">
        <v>4908</v>
      </c>
      <c r="D78" s="58">
        <v>890</v>
      </c>
      <c r="E78" s="58">
        <v>4018</v>
      </c>
      <c r="F78" s="58">
        <v>866201</v>
      </c>
      <c r="G78" s="58">
        <v>436941</v>
      </c>
      <c r="H78" s="59">
        <f t="shared" si="2"/>
        <v>-14.895092769204084</v>
      </c>
      <c r="I78" s="59">
        <f t="shared" si="3"/>
        <v>-15.399239543726239</v>
      </c>
    </row>
    <row r="79" spans="1:9" x14ac:dyDescent="0.25">
      <c r="B79" s="1" t="s">
        <v>232</v>
      </c>
      <c r="C79" s="58">
        <v>3135</v>
      </c>
      <c r="D79" s="58">
        <v>764</v>
      </c>
      <c r="E79" s="58">
        <v>2371</v>
      </c>
      <c r="F79" s="58">
        <v>868522</v>
      </c>
      <c r="G79" s="58">
        <v>438431</v>
      </c>
      <c r="H79" s="59">
        <f t="shared" si="2"/>
        <v>-26.477485928705434</v>
      </c>
      <c r="I79" s="59">
        <f t="shared" si="3"/>
        <v>-18.113612004287248</v>
      </c>
    </row>
    <row r="80" spans="1:9" x14ac:dyDescent="0.25">
      <c r="B80" s="1" t="s">
        <v>233</v>
      </c>
      <c r="C80" s="58">
        <v>1799</v>
      </c>
      <c r="D80" s="58">
        <v>1403</v>
      </c>
      <c r="E80" s="58">
        <v>396</v>
      </c>
      <c r="F80" s="58">
        <v>868778</v>
      </c>
      <c r="G80" s="58">
        <v>438229</v>
      </c>
      <c r="H80" s="59">
        <f t="shared" si="2"/>
        <v>-19.830659536541901</v>
      </c>
      <c r="I80" s="59">
        <f t="shared" si="3"/>
        <v>-10.636942675159233</v>
      </c>
    </row>
    <row r="81" spans="1:9" x14ac:dyDescent="0.25">
      <c r="A81" s="1">
        <v>2020</v>
      </c>
      <c r="B81" s="1" t="s">
        <v>222</v>
      </c>
      <c r="C81" s="58">
        <v>6684</v>
      </c>
      <c r="D81" s="58">
        <v>1634</v>
      </c>
      <c r="E81" s="58">
        <v>5050</v>
      </c>
      <c r="F81" s="58">
        <v>875541</v>
      </c>
      <c r="G81" s="58">
        <v>443088</v>
      </c>
      <c r="H81" s="59">
        <f t="shared" si="2"/>
        <v>7.8412391093901164</v>
      </c>
      <c r="I81" s="59">
        <f t="shared" si="3"/>
        <v>-8.5106382978723474</v>
      </c>
    </row>
    <row r="82" spans="1:9" x14ac:dyDescent="0.25">
      <c r="B82" s="1" t="s">
        <v>223</v>
      </c>
      <c r="C82" s="58">
        <v>7262</v>
      </c>
      <c r="D82" s="58">
        <v>1956</v>
      </c>
      <c r="E82" s="58">
        <v>5306</v>
      </c>
      <c r="F82" s="58">
        <v>880006</v>
      </c>
      <c r="G82" s="58">
        <v>445610</v>
      </c>
      <c r="H82" s="59">
        <f t="shared" si="2"/>
        <v>14.038944723618087</v>
      </c>
      <c r="I82" s="59">
        <f t="shared" si="3"/>
        <v>3.0558482613277249</v>
      </c>
    </row>
    <row r="83" spans="1:9" x14ac:dyDescent="0.25">
      <c r="B83" s="1" t="s">
        <v>224</v>
      </c>
      <c r="C83" s="58">
        <v>4081</v>
      </c>
      <c r="D83" s="58">
        <v>2487</v>
      </c>
      <c r="E83" s="58">
        <v>1594</v>
      </c>
      <c r="F83" s="58">
        <v>886401</v>
      </c>
      <c r="G83" s="58">
        <v>449704</v>
      </c>
      <c r="H83" s="59">
        <f t="shared" si="2"/>
        <v>-30.724834493294864</v>
      </c>
      <c r="I83" s="59">
        <f t="shared" si="3"/>
        <v>-37.481146304675718</v>
      </c>
    </row>
    <row r="84" spans="1:9" x14ac:dyDescent="0.25">
      <c r="B84" s="1" t="s">
        <v>225</v>
      </c>
      <c r="C84" s="58">
        <v>575</v>
      </c>
      <c r="D84" s="58">
        <v>49</v>
      </c>
      <c r="E84" s="58">
        <v>519</v>
      </c>
      <c r="F84" s="58">
        <v>886575</v>
      </c>
      <c r="G84" s="58">
        <v>449764</v>
      </c>
      <c r="H84" s="59">
        <f t="shared" si="2"/>
        <v>-89.332096474953616</v>
      </c>
      <c r="I84" s="59">
        <f t="shared" si="3"/>
        <v>-94.627192982456137</v>
      </c>
    </row>
    <row r="85" spans="1:9" x14ac:dyDescent="0.25">
      <c r="B85" s="1" t="s">
        <v>226</v>
      </c>
      <c r="C85" s="58">
        <v>2170</v>
      </c>
      <c r="D85" s="58">
        <v>147</v>
      </c>
      <c r="E85" s="58">
        <v>2023</v>
      </c>
      <c r="F85" s="58">
        <v>887444</v>
      </c>
      <c r="G85" s="58">
        <v>450229</v>
      </c>
      <c r="H85" s="59">
        <f t="shared" si="2"/>
        <v>-60.06624953993375</v>
      </c>
      <c r="I85" s="59">
        <f t="shared" si="3"/>
        <v>-81.345177664974614</v>
      </c>
    </row>
    <row r="86" spans="1:9" x14ac:dyDescent="0.25">
      <c r="B86" s="1" t="s">
        <v>227</v>
      </c>
      <c r="C86" s="58">
        <v>4700</v>
      </c>
      <c r="D86" s="58">
        <v>1522</v>
      </c>
      <c r="E86" s="58">
        <v>3178</v>
      </c>
      <c r="F86" s="58">
        <v>899750</v>
      </c>
      <c r="G86" s="58">
        <v>456993</v>
      </c>
      <c r="H86" s="59">
        <f>+C86/C74*100-100</f>
        <v>4.2359724994455661</v>
      </c>
      <c r="I86" s="59">
        <f t="shared" si="3"/>
        <v>103.20427236315086</v>
      </c>
    </row>
    <row r="87" spans="1:9" x14ac:dyDescent="0.25">
      <c r="B87" s="1" t="s">
        <v>228</v>
      </c>
      <c r="C87" s="58">
        <v>3842</v>
      </c>
      <c r="D87" s="58">
        <v>1601</v>
      </c>
      <c r="E87" s="58">
        <v>2241</v>
      </c>
      <c r="F87" s="60">
        <v>897987</v>
      </c>
      <c r="G87" s="58">
        <v>448951</v>
      </c>
      <c r="H87" s="59">
        <f>+C87/C75*100-100</f>
        <v>-32.655565293602109</v>
      </c>
      <c r="I87" s="59">
        <f t="shared" ref="I87:I88" si="4">+D87/D75*100-100</f>
        <v>59.621136590229327</v>
      </c>
    </row>
    <row r="88" spans="1:9" x14ac:dyDescent="0.25">
      <c r="B88" s="1" t="s">
        <v>229</v>
      </c>
      <c r="C88" s="58">
        <v>3715</v>
      </c>
      <c r="D88" s="58">
        <v>959</v>
      </c>
      <c r="E88" s="58">
        <v>2756</v>
      </c>
      <c r="F88" s="60">
        <v>901298</v>
      </c>
      <c r="G88" s="58">
        <v>450735</v>
      </c>
      <c r="H88" s="59">
        <f t="shared" ref="H88" si="5">+C88/C76*100-100</f>
        <v>-29.224614212230904</v>
      </c>
      <c r="I88" s="59">
        <f t="shared" si="4"/>
        <v>-17.184801381692566</v>
      </c>
    </row>
    <row r="89" spans="1:9" x14ac:dyDescent="0.25">
      <c r="C89" s="58"/>
      <c r="E89" s="60"/>
      <c r="F89" s="60"/>
    </row>
    <row r="90" spans="1:9" x14ac:dyDescent="0.25">
      <c r="E90" s="60"/>
    </row>
  </sheetData>
  <mergeCells count="9">
    <mergeCell ref="A17:F17"/>
    <mergeCell ref="N9:O9"/>
    <mergeCell ref="N10:O10"/>
    <mergeCell ref="A10:F11"/>
    <mergeCell ref="A12:F12"/>
    <mergeCell ref="A13:F13"/>
    <mergeCell ref="A14:F14"/>
    <mergeCell ref="A15:F15"/>
    <mergeCell ref="A16:F16"/>
  </mergeCells>
  <pageMargins left="0.7" right="0.7" top="0.75" bottom="0.75" header="0.3" footer="0.3"/>
  <pageSetup scale="50" orientation="portrait" r:id="rId1"/>
  <rowBreaks count="1" manualBreakCount="1">
    <brk id="86" max="16383"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90" zoomScaleNormal="90" workbookViewId="0">
      <selection activeCell="A9" sqref="A9"/>
    </sheetView>
  </sheetViews>
  <sheetFormatPr baseColWidth="10" defaultColWidth="11.5703125" defaultRowHeight="15" x14ac:dyDescent="0.25"/>
  <cols>
    <col min="1" max="1" width="7" style="1" customWidth="1"/>
    <col min="2" max="2" width="7.5703125" style="1" customWidth="1"/>
    <col min="3" max="3" width="13.28515625" style="1" customWidth="1"/>
    <col min="4" max="4" width="11.85546875" style="1" customWidth="1"/>
    <col min="5" max="5" width="10.28515625" style="1" customWidth="1"/>
    <col min="6" max="6" width="11" style="1" customWidth="1"/>
    <col min="7" max="7" width="13.85546875" style="1" customWidth="1"/>
    <col min="8" max="8" width="10.28515625" style="1" customWidth="1"/>
    <col min="9" max="9" width="10.140625" style="1" customWidth="1"/>
    <col min="10" max="11" width="11.5703125" style="1" customWidth="1"/>
    <col min="12"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76</v>
      </c>
      <c r="N9" s="90" t="s">
        <v>93</v>
      </c>
      <c r="O9" s="90"/>
    </row>
    <row r="10" spans="1:15" ht="21" x14ac:dyDescent="0.35">
      <c r="A10" s="95" t="s">
        <v>262</v>
      </c>
      <c r="B10" s="95"/>
      <c r="C10" s="95"/>
      <c r="D10" s="95"/>
      <c r="E10" s="95"/>
      <c r="F10" s="95"/>
      <c r="N10" s="91">
        <v>44110</v>
      </c>
      <c r="O10" s="91"/>
    </row>
    <row r="11" spans="1:15" x14ac:dyDescent="0.25">
      <c r="A11" s="95"/>
      <c r="B11" s="95"/>
      <c r="C11" s="95"/>
      <c r="D11" s="95"/>
      <c r="E11" s="95"/>
      <c r="F11" s="95"/>
    </row>
    <row r="12" spans="1:15" x14ac:dyDescent="0.25">
      <c r="A12" s="100" t="s">
        <v>259</v>
      </c>
      <c r="B12" s="100"/>
      <c r="C12" s="100"/>
      <c r="D12" s="100"/>
      <c r="E12" s="100"/>
      <c r="F12" s="100"/>
    </row>
    <row r="13" spans="1:15" x14ac:dyDescent="0.25">
      <c r="A13" s="100" t="s">
        <v>36</v>
      </c>
      <c r="B13" s="100"/>
      <c r="C13" s="100"/>
      <c r="D13" s="100"/>
      <c r="E13" s="100"/>
      <c r="F13" s="100"/>
    </row>
    <row r="14" spans="1:15" x14ac:dyDescent="0.25">
      <c r="A14" s="100" t="s">
        <v>30</v>
      </c>
      <c r="B14" s="100"/>
      <c r="C14" s="100"/>
      <c r="D14" s="100"/>
      <c r="E14" s="100"/>
      <c r="F14" s="100"/>
    </row>
    <row r="15" spans="1:15" x14ac:dyDescent="0.25">
      <c r="A15" s="100" t="s">
        <v>201</v>
      </c>
      <c r="B15" s="100"/>
      <c r="C15" s="100"/>
      <c r="D15" s="100"/>
      <c r="E15" s="100"/>
      <c r="F15" s="100"/>
    </row>
    <row r="16" spans="1:15" ht="14.45" customHeight="1" x14ac:dyDescent="0.25">
      <c r="A16" s="107" t="s">
        <v>46</v>
      </c>
      <c r="B16" s="107"/>
      <c r="C16" s="107"/>
      <c r="D16" s="107"/>
      <c r="E16" s="107"/>
      <c r="F16" s="107"/>
    </row>
    <row r="17" spans="1:10" ht="94.15" customHeight="1" x14ac:dyDescent="0.25">
      <c r="A17" s="99" t="s">
        <v>181</v>
      </c>
      <c r="B17" s="99"/>
      <c r="C17" s="99"/>
      <c r="D17" s="99"/>
      <c r="E17" s="99"/>
      <c r="F17" s="99"/>
    </row>
    <row r="20" spans="1:10" ht="30" customHeight="1" x14ac:dyDescent="0.25">
      <c r="A20" s="23" t="s">
        <v>17</v>
      </c>
      <c r="B20" s="23" t="s">
        <v>18</v>
      </c>
      <c r="C20" s="23" t="s">
        <v>260</v>
      </c>
      <c r="D20" s="23" t="s">
        <v>15</v>
      </c>
      <c r="E20" s="23" t="s">
        <v>14</v>
      </c>
      <c r="F20" s="23" t="s">
        <v>77</v>
      </c>
      <c r="G20" s="23" t="s">
        <v>263</v>
      </c>
      <c r="H20" s="23" t="s">
        <v>15</v>
      </c>
      <c r="I20" s="23" t="s">
        <v>14</v>
      </c>
      <c r="J20" s="23" t="s">
        <v>77</v>
      </c>
    </row>
    <row r="21" spans="1:10" ht="15" customHeight="1" x14ac:dyDescent="0.25">
      <c r="A21" s="1">
        <v>2018</v>
      </c>
      <c r="B21" s="1" t="s">
        <v>222</v>
      </c>
      <c r="C21" s="39">
        <v>86.130372374643542</v>
      </c>
      <c r="D21" s="39"/>
      <c r="E21" s="39"/>
      <c r="F21" s="39"/>
      <c r="G21" s="39">
        <v>90.071339049574263</v>
      </c>
    </row>
    <row r="22" spans="1:10" x14ac:dyDescent="0.25">
      <c r="B22" s="1" t="s">
        <v>223</v>
      </c>
      <c r="C22" s="39">
        <v>93.960109919877382</v>
      </c>
      <c r="D22" s="61">
        <f>+((C22-C21)/C21)*100</f>
        <v>9.0905650694004017</v>
      </c>
      <c r="E22" s="39"/>
      <c r="F22" s="39"/>
      <c r="G22" s="39">
        <v>91.917751621085259</v>
      </c>
      <c r="H22" s="61">
        <f t="shared" ref="H22:H45" si="0">+G22/G21*100-100</f>
        <v>2.0499446227781277</v>
      </c>
      <c r="I22" s="39"/>
      <c r="J22" s="39"/>
    </row>
    <row r="23" spans="1:10" x14ac:dyDescent="0.25">
      <c r="B23" s="1" t="s">
        <v>224</v>
      </c>
      <c r="C23" s="39">
        <v>96.114202935192722</v>
      </c>
      <c r="D23" s="61">
        <f t="shared" ref="D23:D46" si="1">+((C23-C22)/C22)*100</f>
        <v>2.2925611912887285</v>
      </c>
      <c r="E23" s="39"/>
      <c r="F23" s="39"/>
      <c r="G23" s="39">
        <v>96.501856084991601</v>
      </c>
      <c r="H23" s="61">
        <f t="shared" si="0"/>
        <v>4.9871808035552192</v>
      </c>
      <c r="I23" s="39"/>
      <c r="J23" s="39"/>
    </row>
    <row r="24" spans="1:10" x14ac:dyDescent="0.25">
      <c r="B24" s="1" t="s">
        <v>225</v>
      </c>
      <c r="C24" s="39">
        <v>97.738161736796968</v>
      </c>
      <c r="D24" s="61">
        <f t="shared" si="1"/>
        <v>1.6896137636382824</v>
      </c>
      <c r="E24" s="39"/>
      <c r="F24" s="39"/>
      <c r="G24" s="39">
        <v>97.661171286401029</v>
      </c>
      <c r="H24" s="61">
        <f t="shared" si="0"/>
        <v>1.201339796395601</v>
      </c>
      <c r="I24" s="39"/>
      <c r="J24" s="39"/>
    </row>
    <row r="25" spans="1:10" x14ac:dyDescent="0.25">
      <c r="B25" s="1" t="s">
        <v>226</v>
      </c>
      <c r="C25" s="39">
        <v>104.63430127083564</v>
      </c>
      <c r="D25" s="61">
        <f t="shared" si="1"/>
        <v>7.0557287056508793</v>
      </c>
      <c r="E25" s="39"/>
      <c r="F25" s="39"/>
      <c r="G25" s="39">
        <v>100.21519531405281</v>
      </c>
      <c r="H25" s="61">
        <f t="shared" si="0"/>
        <v>2.6151888145615771</v>
      </c>
      <c r="I25" s="39"/>
      <c r="J25" s="39"/>
    </row>
    <row r="26" spans="1:10" x14ac:dyDescent="0.25">
      <c r="B26" s="1" t="s">
        <v>227</v>
      </c>
      <c r="C26" s="39">
        <v>97.24980605738115</v>
      </c>
      <c r="D26" s="61">
        <f t="shared" si="1"/>
        <v>-7.0574325281156538</v>
      </c>
      <c r="E26" s="39"/>
      <c r="F26" s="39"/>
      <c r="G26" s="39">
        <v>97.807896873993343</v>
      </c>
      <c r="H26" s="61">
        <f t="shared" si="0"/>
        <v>-2.4021291706467451</v>
      </c>
      <c r="I26" s="39"/>
      <c r="J26" s="39"/>
    </row>
    <row r="27" spans="1:10" x14ac:dyDescent="0.25">
      <c r="B27" s="1" t="s">
        <v>228</v>
      </c>
      <c r="C27" s="39">
        <v>99.775404160011362</v>
      </c>
      <c r="D27" s="61">
        <f t="shared" si="1"/>
        <v>2.5970212229935057</v>
      </c>
      <c r="E27" s="39"/>
      <c r="F27" s="39"/>
      <c r="G27" s="39">
        <v>100.82600970207814</v>
      </c>
      <c r="H27" s="61">
        <f t="shared" si="0"/>
        <v>3.0857557769318475</v>
      </c>
      <c r="I27" s="39"/>
      <c r="J27" s="39"/>
    </row>
    <row r="28" spans="1:10" x14ac:dyDescent="0.25">
      <c r="B28" s="1" t="s">
        <v>229</v>
      </c>
      <c r="C28" s="39">
        <v>104.15790491798558</v>
      </c>
      <c r="D28" s="61">
        <f t="shared" si="1"/>
        <v>4.3923658289030127</v>
      </c>
      <c r="E28" s="39"/>
      <c r="F28" s="39"/>
      <c r="G28" s="39">
        <v>105.49926418941502</v>
      </c>
      <c r="H28" s="61">
        <f t="shared" si="0"/>
        <v>4.6349691921216305</v>
      </c>
      <c r="I28" s="39"/>
      <c r="J28" s="39"/>
    </row>
    <row r="29" spans="1:10" x14ac:dyDescent="0.25">
      <c r="B29" s="1" t="s">
        <v>230</v>
      </c>
      <c r="C29" s="39">
        <v>100.92222545602976</v>
      </c>
      <c r="D29" s="61">
        <f t="shared" si="1"/>
        <v>-3.1065135809937812</v>
      </c>
      <c r="E29" s="39"/>
      <c r="F29" s="39"/>
      <c r="G29" s="39">
        <v>104.147244326657</v>
      </c>
      <c r="H29" s="61">
        <f t="shared" si="0"/>
        <v>-1.2815443530777344</v>
      </c>
      <c r="I29" s="39"/>
      <c r="J29" s="39"/>
    </row>
    <row r="30" spans="1:10" x14ac:dyDescent="0.25">
      <c r="B30" s="1" t="s">
        <v>231</v>
      </c>
      <c r="C30" s="39">
        <v>110.12436236826822</v>
      </c>
      <c r="D30" s="61">
        <f t="shared" si="1"/>
        <v>9.1180479529235949</v>
      </c>
      <c r="E30" s="39"/>
      <c r="F30" s="39"/>
      <c r="G30" s="39">
        <v>107.74384727541977</v>
      </c>
      <c r="H30" s="61">
        <f t="shared" si="0"/>
        <v>3.4533827294383741</v>
      </c>
      <c r="I30" s="39"/>
      <c r="J30" s="39"/>
    </row>
    <row r="31" spans="1:10" x14ac:dyDescent="0.25">
      <c r="B31" s="1" t="s">
        <v>232</v>
      </c>
      <c r="C31" s="39">
        <v>108.24362589746615</v>
      </c>
      <c r="D31" s="61">
        <f t="shared" si="1"/>
        <v>-1.7078296122275678</v>
      </c>
      <c r="E31" s="39"/>
      <c r="F31" s="39"/>
      <c r="G31" s="39">
        <v>106.93108825933346</v>
      </c>
      <c r="H31" s="61">
        <f t="shared" si="0"/>
        <v>-0.75434378541234537</v>
      </c>
      <c r="I31" s="39"/>
      <c r="J31" s="39"/>
    </row>
    <row r="32" spans="1:10" x14ac:dyDescent="0.25">
      <c r="B32" s="1" t="s">
        <v>233</v>
      </c>
      <c r="C32" s="39">
        <v>100.94952290551176</v>
      </c>
      <c r="D32" s="61">
        <f t="shared" si="1"/>
        <v>-6.7385981682318494</v>
      </c>
      <c r="E32" s="39"/>
      <c r="F32" s="39"/>
      <c r="G32" s="39">
        <v>100.67733601699817</v>
      </c>
      <c r="H32" s="61">
        <f t="shared" si="0"/>
        <v>-5.8483948345952115</v>
      </c>
      <c r="I32" s="39"/>
      <c r="J32" s="39"/>
    </row>
    <row r="33" spans="1:10" x14ac:dyDescent="0.25">
      <c r="A33" s="1">
        <v>2019</v>
      </c>
      <c r="B33" s="1" t="s">
        <v>222</v>
      </c>
      <c r="C33" s="39">
        <v>87.139734884184506</v>
      </c>
      <c r="D33" s="61">
        <f t="shared" si="1"/>
        <v>-13.679894291578915</v>
      </c>
      <c r="E33" s="39">
        <f>+C33/C21*100-100</f>
        <v>1.171900784488102</v>
      </c>
      <c r="F33" s="39">
        <f>+(AVERAGE(C33)/AVERAGE(C21))*100-100</f>
        <v>1.171900784488102</v>
      </c>
      <c r="G33" s="39">
        <v>92.581930215624624</v>
      </c>
      <c r="H33" s="61">
        <f t="shared" si="0"/>
        <v>-8.0409416077583984</v>
      </c>
      <c r="I33" s="39">
        <f>+G33/G21*100-100</f>
        <v>2.7873363408848206</v>
      </c>
      <c r="J33" s="39">
        <f>+(AVERAGE(G33)/AVERAGE(G21))*100-100</f>
        <v>2.7873363408848206</v>
      </c>
    </row>
    <row r="34" spans="1:10" x14ac:dyDescent="0.25">
      <c r="B34" s="1" t="s">
        <v>223</v>
      </c>
      <c r="C34" s="39">
        <v>96.518345762973837</v>
      </c>
      <c r="D34" s="61">
        <f t="shared" si="1"/>
        <v>10.762725972547695</v>
      </c>
      <c r="E34" s="39">
        <f t="shared" ref="E34:E44" si="2">+C34/C22*100-100</f>
        <v>2.7226828973251997</v>
      </c>
      <c r="F34" s="39">
        <f>+(AVERAGE(C33:C34)/AVERAGE(C21:C22))*100-100</f>
        <v>1.9810032752330073</v>
      </c>
      <c r="G34" s="39">
        <v>94.63009775356683</v>
      </c>
      <c r="H34" s="61">
        <f t="shared" si="0"/>
        <v>2.2122756926454201</v>
      </c>
      <c r="I34" s="39">
        <f t="shared" ref="I34:I44" si="3">+G34/G22*100-100</f>
        <v>2.9508403813691473</v>
      </c>
      <c r="J34" s="39">
        <f>+(AVERAGE(G33:G34)/AVERAGE(G21:G22))*100-100</f>
        <v>2.8699177952285879</v>
      </c>
    </row>
    <row r="35" spans="1:10" x14ac:dyDescent="0.25">
      <c r="B35" s="1" t="s">
        <v>224</v>
      </c>
      <c r="C35" s="39">
        <v>100.73651674973028</v>
      </c>
      <c r="D35" s="61">
        <f t="shared" si="1"/>
        <v>4.3703307940184501</v>
      </c>
      <c r="E35" s="39">
        <f t="shared" si="2"/>
        <v>4.8091891451820743</v>
      </c>
      <c r="F35" s="39">
        <f>+(AVERAGE(C33:C35)/AVERAGE(C21:C23))*100-100</f>
        <v>2.9651604788541306</v>
      </c>
      <c r="G35" s="39">
        <v>99.412990321003491</v>
      </c>
      <c r="H35" s="61">
        <f t="shared" si="0"/>
        <v>5.0543037373713275</v>
      </c>
      <c r="I35" s="39">
        <f t="shared" si="3"/>
        <v>3.0166613929663413</v>
      </c>
      <c r="J35" s="39">
        <f>+(AVERAGE(G33:G35)/AVERAGE(G21:G23))*100-100</f>
        <v>2.9207669510638254</v>
      </c>
    </row>
    <row r="36" spans="1:10" x14ac:dyDescent="0.25">
      <c r="B36" s="1" t="s">
        <v>225</v>
      </c>
      <c r="C36" s="39">
        <v>98.587948119465395</v>
      </c>
      <c r="D36" s="61">
        <f t="shared" si="1"/>
        <v>-2.1328597608777677</v>
      </c>
      <c r="E36" s="39">
        <f t="shared" si="2"/>
        <v>0.86945198023762771</v>
      </c>
      <c r="F36" s="39">
        <f>+(AVERAGE(C33:C36)/AVERAGE(C21:C24))*100-100</f>
        <v>2.4174011144149574</v>
      </c>
      <c r="G36" s="39">
        <v>96.287181938454566</v>
      </c>
      <c r="H36" s="61">
        <f t="shared" si="0"/>
        <v>-3.1442655255170706</v>
      </c>
      <c r="I36" s="39">
        <f t="shared" si="3"/>
        <v>-1.4068941933095402</v>
      </c>
      <c r="J36" s="39">
        <f>+(AVERAGE(G33:G36)/AVERAGE(G21:G24))*100-100</f>
        <v>1.7971671199898935</v>
      </c>
    </row>
    <row r="37" spans="1:10" x14ac:dyDescent="0.25">
      <c r="B37" s="1" t="s">
        <v>226</v>
      </c>
      <c r="C37" s="39">
        <v>106.91050677185889</v>
      </c>
      <c r="D37" s="61">
        <f t="shared" si="1"/>
        <v>8.4417606930093658</v>
      </c>
      <c r="E37" s="39">
        <f t="shared" si="2"/>
        <v>2.175391313725612</v>
      </c>
      <c r="F37" s="39">
        <f>+(AVERAGE(C33:C37)/AVERAGE(C21:C25))*100-100</f>
        <v>2.3644890050735796</v>
      </c>
      <c r="G37" s="39">
        <v>103.6324942717432</v>
      </c>
      <c r="H37" s="61">
        <f t="shared" si="0"/>
        <v>7.6285463811617689</v>
      </c>
      <c r="I37" s="39">
        <f t="shared" si="3"/>
        <v>3.4099608816620162</v>
      </c>
      <c r="J37" s="39">
        <f>+(AVERAGE(G33:G37)/AVERAGE(G21:G25))*100-100</f>
        <v>2.1364566499296558</v>
      </c>
    </row>
    <row r="38" spans="1:10" x14ac:dyDescent="0.25">
      <c r="B38" s="1" t="s">
        <v>227</v>
      </c>
      <c r="C38" s="39">
        <v>95.282173681480018</v>
      </c>
      <c r="D38" s="61">
        <f t="shared" si="1"/>
        <v>-10.876698129579625</v>
      </c>
      <c r="E38" s="39">
        <f t="shared" si="2"/>
        <v>-2.0232764009217163</v>
      </c>
      <c r="F38" s="39">
        <f>+(AVERAGE(C33:C38)/AVERAGE(C21:C26))*100-100</f>
        <v>1.6234515604458579</v>
      </c>
      <c r="G38" s="39">
        <v>96.868763375902986</v>
      </c>
      <c r="H38" s="61">
        <f t="shared" si="0"/>
        <v>-6.5266506836209999</v>
      </c>
      <c r="I38" s="39">
        <f t="shared" si="3"/>
        <v>-0.96018167050483783</v>
      </c>
      <c r="J38" s="39">
        <f>+(AVERAGE(G33:G38)/AVERAGE(G21:G26))*100-100</f>
        <v>1.6089596836643665</v>
      </c>
    </row>
    <row r="39" spans="1:10" x14ac:dyDescent="0.25">
      <c r="B39" s="1" t="s">
        <v>228</v>
      </c>
      <c r="C39" s="39">
        <v>104.77095163248971</v>
      </c>
      <c r="D39" s="61">
        <f t="shared" si="1"/>
        <v>9.9586077693082977</v>
      </c>
      <c r="E39" s="39">
        <f t="shared" si="2"/>
        <v>5.0067925201955745</v>
      </c>
      <c r="F39" s="39">
        <f>+(AVERAGE(C33:C39)/AVERAGE(C21:C27))*100-100</f>
        <v>2.1231156120075809</v>
      </c>
      <c r="G39" s="39">
        <v>104.58502505450707</v>
      </c>
      <c r="H39" s="61">
        <f t="shared" si="0"/>
        <v>7.9656861610391587</v>
      </c>
      <c r="I39" s="39">
        <f t="shared" si="3"/>
        <v>3.7282198943864984</v>
      </c>
      <c r="J39" s="39">
        <f>+(AVERAGE(G33:G39)/AVERAGE(G21:G27))*100-100</f>
        <v>1.9255169642407708</v>
      </c>
    </row>
    <row r="40" spans="1:10" x14ac:dyDescent="0.25">
      <c r="B40" s="1" t="s">
        <v>229</v>
      </c>
      <c r="C40" s="39">
        <v>105.6298161064614</v>
      </c>
      <c r="D40" s="61">
        <f t="shared" si="1"/>
        <v>0.81975438858699534</v>
      </c>
      <c r="E40" s="39">
        <f t="shared" si="2"/>
        <v>1.4131536052254745</v>
      </c>
      <c r="F40" s="39">
        <f>+(AVERAGE(C33:C40)/AVERAGE(C21:C28))*100-100</f>
        <v>2.0282811370140053</v>
      </c>
      <c r="G40" s="39">
        <v>105.85390345262357</v>
      </c>
      <c r="H40" s="61">
        <f t="shared" si="0"/>
        <v>1.2132505561433788</v>
      </c>
      <c r="I40" s="39">
        <f t="shared" si="3"/>
        <v>0.33615330489114115</v>
      </c>
      <c r="J40" s="39">
        <f>+(AVERAGE(G33:G40)/AVERAGE(G21:G28))*100-100</f>
        <v>1.7106846867445142</v>
      </c>
    </row>
    <row r="41" spans="1:10" x14ac:dyDescent="0.25">
      <c r="B41" s="1" t="s">
        <v>230</v>
      </c>
      <c r="C41" s="39">
        <v>103.34665041643518</v>
      </c>
      <c r="D41" s="61">
        <f t="shared" si="1"/>
        <v>-2.1614784292770923</v>
      </c>
      <c r="E41" s="39">
        <f t="shared" si="2"/>
        <v>2.4022706093235229</v>
      </c>
      <c r="F41" s="39">
        <f>+(AVERAGE(C33:C41)/AVERAGE(C21:C29))*100-100</f>
        <v>2.0711386371021376</v>
      </c>
      <c r="G41" s="39">
        <v>104.58432289219211</v>
      </c>
      <c r="H41" s="61">
        <f t="shared" si="0"/>
        <v>-1.1993705654885787</v>
      </c>
      <c r="I41" s="39">
        <f t="shared" si="3"/>
        <v>0.4196736729434889</v>
      </c>
      <c r="J41" s="39">
        <f>+(AVERAGE(G33:G41)/AVERAGE(G21:G29))*100-100</f>
        <v>1.5586973643799524</v>
      </c>
    </row>
    <row r="42" spans="1:10" x14ac:dyDescent="0.25">
      <c r="B42" s="1" t="s">
        <v>231</v>
      </c>
      <c r="C42" s="39">
        <v>111.47605306260991</v>
      </c>
      <c r="D42" s="61">
        <f t="shared" si="1"/>
        <v>7.8661501010601782</v>
      </c>
      <c r="E42" s="39">
        <f t="shared" si="2"/>
        <v>1.2274220392954192</v>
      </c>
      <c r="F42" s="39">
        <f>+(AVERAGE(C33:C42)/AVERAGE(C21:C30))*100-100</f>
        <v>1.9773627894273744</v>
      </c>
      <c r="G42" s="39">
        <v>110.15952239943161</v>
      </c>
      <c r="H42" s="61">
        <f t="shared" si="0"/>
        <v>5.3308176149751745</v>
      </c>
      <c r="I42" s="39">
        <f t="shared" si="3"/>
        <v>2.2420538945827673</v>
      </c>
      <c r="J42" s="39">
        <f>+(AVERAGE(G33:G42)/AVERAGE(G21:G30))*100-100</f>
        <v>1.6328893098034314</v>
      </c>
    </row>
    <row r="43" spans="1:10" x14ac:dyDescent="0.25">
      <c r="B43" s="1" t="s">
        <v>232</v>
      </c>
      <c r="C43" s="39">
        <v>102.60789663389714</v>
      </c>
      <c r="D43" s="61">
        <f t="shared" si="1"/>
        <v>-7.9552120702838431</v>
      </c>
      <c r="E43" s="39">
        <f t="shared" si="2"/>
        <v>-5.2065229863118674</v>
      </c>
      <c r="F43" s="39">
        <f>+(AVERAGE(C33:C43)/AVERAGE(C21:C31))*100-100</f>
        <v>1.2698340083517508</v>
      </c>
      <c r="G43" s="39">
        <v>104.79590541558952</v>
      </c>
      <c r="H43" s="61">
        <f t="shared" si="0"/>
        <v>-4.8689544644120275</v>
      </c>
      <c r="I43" s="39">
        <f t="shared" si="3"/>
        <v>-1.9967839834993697</v>
      </c>
      <c r="J43" s="39">
        <f>+(AVERAGE(G33:G43)/AVERAGE(G21:G31))*100-100</f>
        <v>1.2798310785899787</v>
      </c>
    </row>
    <row r="44" spans="1:10" x14ac:dyDescent="0.25">
      <c r="B44" s="1" t="s">
        <v>233</v>
      </c>
      <c r="C44" s="39">
        <v>104.34432277361505</v>
      </c>
      <c r="D44" s="61">
        <f t="shared" si="1"/>
        <v>1.6922928903936498</v>
      </c>
      <c r="E44" s="39">
        <f t="shared" si="2"/>
        <v>3.3628686598952982</v>
      </c>
      <c r="F44" s="39">
        <f>+(AVERAGE(C33:C44)/AVERAGE(C21:C32))*100-100</f>
        <v>1.4459097162667689</v>
      </c>
      <c r="G44" s="39">
        <v>103.99269561213569</v>
      </c>
      <c r="H44" s="61">
        <f t="shared" si="0"/>
        <v>-0.76645151379581478</v>
      </c>
      <c r="I44" s="39">
        <f t="shared" si="3"/>
        <v>3.2930545506068682</v>
      </c>
      <c r="J44" s="39">
        <f>+(AVERAGE(G33:G44)/AVERAGE(G21:G32))*100-100</f>
        <v>1.4487360585646201</v>
      </c>
    </row>
    <row r="45" spans="1:10" x14ac:dyDescent="0.25">
      <c r="A45" s="1">
        <v>2020</v>
      </c>
      <c r="B45" s="1" t="s">
        <v>222</v>
      </c>
      <c r="C45" s="39">
        <v>89.473712623577825</v>
      </c>
      <c r="D45" s="61">
        <f t="shared" si="1"/>
        <v>-14.251479864697986</v>
      </c>
      <c r="E45" s="39">
        <f t="shared" ref="E45:E50" si="4">+C45/C33*100-100</f>
        <v>2.6784310768162953</v>
      </c>
      <c r="F45" s="39">
        <f>+(AVERAGE(C45)/AVERAGE(C33))*100-100</f>
        <v>2.6784310768162953</v>
      </c>
      <c r="G45" s="39">
        <v>95.910698999160402</v>
      </c>
      <c r="H45" s="61">
        <f t="shared" si="0"/>
        <v>-7.7716964306021197</v>
      </c>
      <c r="I45" s="39">
        <f t="shared" ref="I45:I50" si="5">+G45/G33*100-100</f>
        <v>3.595484319437972</v>
      </c>
      <c r="J45" s="39">
        <f>+(AVERAGE(G45)/AVERAGE(G33))*100-100</f>
        <v>3.595484319437972</v>
      </c>
    </row>
    <row r="46" spans="1:10" x14ac:dyDescent="0.25">
      <c r="B46" s="1" t="s">
        <v>223</v>
      </c>
      <c r="C46" s="39">
        <v>97.136700304277156</v>
      </c>
      <c r="D46" s="61">
        <f t="shared" si="1"/>
        <v>8.5645129234080812</v>
      </c>
      <c r="E46" s="39">
        <f t="shared" si="4"/>
        <v>0.64066011121019528</v>
      </c>
      <c r="F46" s="39">
        <f>+(AVERAGE(C45:C46)/AVERAGE(C33:C34))*100-100</f>
        <v>1.6075155910883439</v>
      </c>
      <c r="G46" s="39">
        <v>98.924860973283941</v>
      </c>
      <c r="H46" s="61">
        <f t="shared" ref="H46:H51" si="6">+G46/G45*100-100</f>
        <v>3.1426754320182084</v>
      </c>
      <c r="I46" s="39">
        <f t="shared" si="5"/>
        <v>4.5384748844933256</v>
      </c>
      <c r="J46" s="39">
        <f>+(AVERAGE(G45:G46)/AVERAGE(G33:G34))*100-100</f>
        <v>4.0721379314941402</v>
      </c>
    </row>
    <row r="47" spans="1:10" x14ac:dyDescent="0.25">
      <c r="B47" s="1" t="s">
        <v>224</v>
      </c>
      <c r="C47" s="39">
        <v>85.726080914515009</v>
      </c>
      <c r="D47" s="61">
        <f>+((C47-C46)/C46)*100</f>
        <v>-11.746970356228696</v>
      </c>
      <c r="E47" s="39">
        <f t="shared" si="4"/>
        <v>-14.900689759312584</v>
      </c>
      <c r="F47" s="39">
        <f>+(AVERAGE(C45:C47)/AVERAGE(C33:C35))*100-100</f>
        <v>-4.2399200494272691</v>
      </c>
      <c r="G47" s="39">
        <v>90.677552275558341</v>
      </c>
      <c r="H47" s="61">
        <f t="shared" si="6"/>
        <v>-8.3369424193104607</v>
      </c>
      <c r="I47" s="39">
        <f t="shared" si="5"/>
        <v>-8.7870186956840399</v>
      </c>
      <c r="J47" s="39">
        <f>+(AVERAGE(G45:G47)/AVERAGE(G33:G35))*100-100</f>
        <v>-0.38793056126958447</v>
      </c>
    </row>
    <row r="48" spans="1:10" x14ac:dyDescent="0.25">
      <c r="B48" s="1" t="s">
        <v>225</v>
      </c>
      <c r="C48" s="39">
        <v>57.916900125680485</v>
      </c>
      <c r="D48" s="61">
        <f>+((C48-C47)/C47)*100</f>
        <v>-32.439580221292857</v>
      </c>
      <c r="E48" s="39">
        <f t="shared" si="4"/>
        <v>-41.253569801961156</v>
      </c>
      <c r="F48" s="39">
        <f>+(AVERAGE(C45:C48)/AVERAGE(C33:C36))*100-100</f>
        <v>-13.768029944344278</v>
      </c>
      <c r="G48" s="39">
        <v>61.847562250897148</v>
      </c>
      <c r="H48" s="61">
        <f t="shared" si="6"/>
        <v>-31.793965872667442</v>
      </c>
      <c r="I48" s="39">
        <f t="shared" si="5"/>
        <v>-35.767605816494608</v>
      </c>
      <c r="J48" s="39">
        <f>+(AVERAGE(G45:G48)/AVERAGE(G33:G36))*100-100</f>
        <v>-9.284511099024968</v>
      </c>
    </row>
    <row r="49" spans="2:10" x14ac:dyDescent="0.25">
      <c r="B49" s="1" t="s">
        <v>226</v>
      </c>
      <c r="C49" s="39">
        <v>71.419371973071023</v>
      </c>
      <c r="D49" s="61">
        <f>+((C49-C48)/C48)*100</f>
        <v>23.313526480336456</v>
      </c>
      <c r="E49" s="39">
        <f t="shared" si="4"/>
        <v>-33.19705038394774</v>
      </c>
      <c r="F49" s="39">
        <f>+(AVERAGE(C45:C49)/AVERAGE(C33:C37))*100-100</f>
        <v>-18.008070523766051</v>
      </c>
      <c r="G49" s="39">
        <v>76.42921911294323</v>
      </c>
      <c r="H49" s="61">
        <f t="shared" si="6"/>
        <v>23.576768964462389</v>
      </c>
      <c r="I49" s="39">
        <f t="shared" si="5"/>
        <v>-26.24975433619116</v>
      </c>
      <c r="J49" s="39">
        <f>+(AVERAGE(G45:G49)/AVERAGE(G33:G37))*100-100</f>
        <v>-12.898054710675495</v>
      </c>
    </row>
    <row r="50" spans="2:10" x14ac:dyDescent="0.25">
      <c r="B50" s="1" t="s">
        <v>227</v>
      </c>
      <c r="C50" s="39">
        <v>80.757506337044674</v>
      </c>
      <c r="D50" s="61">
        <f>+((C50-C49)/C49)*100</f>
        <v>13.075072079175708</v>
      </c>
      <c r="E50" s="39">
        <f t="shared" si="4"/>
        <v>-15.243845499358613</v>
      </c>
      <c r="F50" s="39">
        <f>+(AVERAGE(C46:C50)/AVERAGE(C34:C38))*100-100</f>
        <v>-21.098683389388995</v>
      </c>
      <c r="G50" s="39">
        <v>87.36362532301392</v>
      </c>
      <c r="H50" s="61">
        <f t="shared" si="6"/>
        <v>14.306578474800816</v>
      </c>
      <c r="I50" s="39">
        <f t="shared" si="5"/>
        <v>-9.8123871118329475</v>
      </c>
      <c r="J50" s="39">
        <f>+(AVERAGE(G46:G50)/AVERAGE(G34:G38))*100-100</f>
        <v>-15.400132930587048</v>
      </c>
    </row>
    <row r="51" spans="2:10" x14ac:dyDescent="0.25">
      <c r="B51" s="1" t="s">
        <v>228</v>
      </c>
      <c r="C51" s="39">
        <v>88.801472677992365</v>
      </c>
      <c r="D51" s="61">
        <f>+((C51-C50)/C50)*100</f>
        <v>9.9606423053429562</v>
      </c>
      <c r="E51" s="39">
        <f t="shared" ref="E51" si="7">+C51/C39*100-100</f>
        <v>-15.242277277879737</v>
      </c>
      <c r="F51" s="39">
        <f>+(AVERAGE(C47:C51)/AVERAGE(C35:C39))*100-100</f>
        <v>-24.031132799380998</v>
      </c>
      <c r="G51" s="39">
        <v>95.693579515303668</v>
      </c>
      <c r="H51" s="61">
        <f t="shared" si="6"/>
        <v>9.5348082929148035</v>
      </c>
      <c r="I51" s="39">
        <f t="shared" ref="I51" si="8">+G51/G39*100-100</f>
        <v>-8.501643074206271</v>
      </c>
      <c r="J51" s="39">
        <f>+(AVERAGE(G47:G51)/AVERAGE(G35:G39))*100-100</f>
        <v>-17.727100165019465</v>
      </c>
    </row>
  </sheetData>
  <mergeCells count="9">
    <mergeCell ref="A15:F15"/>
    <mergeCell ref="A16:F16"/>
    <mergeCell ref="A17:F17"/>
    <mergeCell ref="N9:O9"/>
    <mergeCell ref="A10:F11"/>
    <mergeCell ref="N10:O10"/>
    <mergeCell ref="A12:F12"/>
    <mergeCell ref="A13:F13"/>
    <mergeCell ref="A14:F14"/>
  </mergeCells>
  <pageMargins left="0.7" right="0.7" top="0.75" bottom="0.75" header="0.3" footer="0.3"/>
  <pageSetup paperSize="9" scale="53" orientation="portrait" r:id="rId1"/>
  <colBreaks count="1" manualBreakCount="1">
    <brk id="15" max="7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90" zoomScaleNormal="90" workbookViewId="0">
      <selection activeCell="A9" sqref="A9"/>
    </sheetView>
  </sheetViews>
  <sheetFormatPr baseColWidth="10" defaultColWidth="11.5703125" defaultRowHeight="15" x14ac:dyDescent="0.25"/>
  <cols>
    <col min="1" max="1" width="7" style="1" customWidth="1"/>
    <col min="2" max="2" width="7.5703125" style="1" customWidth="1"/>
    <col min="3" max="3" width="13.28515625" style="1" customWidth="1"/>
    <col min="4" max="4" width="11.140625" style="1" customWidth="1"/>
    <col min="5" max="5" width="10.85546875" style="1" customWidth="1"/>
    <col min="6" max="6" width="11.5703125" style="1" customWidth="1"/>
    <col min="7" max="7" width="13.5703125" style="1" customWidth="1"/>
    <col min="8" max="9" width="10.5703125" style="1" customWidth="1"/>
    <col min="10" max="10" width="11.5703125" style="1"/>
    <col min="11" max="11" width="11.5703125" style="1" customWidth="1"/>
    <col min="12" max="16384" width="11.5703125" style="1"/>
  </cols>
  <sheetData>
    <row r="1" spans="1:15" ht="12" customHeight="1" x14ac:dyDescent="0.25"/>
    <row r="2" spans="1:15" ht="12" customHeight="1" x14ac:dyDescent="0.25"/>
    <row r="3" spans="1:15" ht="12" customHeight="1" x14ac:dyDescent="0.25"/>
    <row r="4" spans="1:15" ht="12" customHeight="1" x14ac:dyDescent="0.25"/>
    <row r="5" spans="1:15" ht="12" customHeight="1" x14ac:dyDescent="0.25"/>
    <row r="6" spans="1:15" ht="12" customHeight="1" x14ac:dyDescent="0.25"/>
    <row r="7" spans="1:15" ht="12" customHeight="1" x14ac:dyDescent="0.25"/>
    <row r="8" spans="1:15" ht="12" customHeight="1" x14ac:dyDescent="0.25"/>
    <row r="9" spans="1:15" ht="21" x14ac:dyDescent="0.35">
      <c r="A9" s="28" t="s">
        <v>266</v>
      </c>
      <c r="N9" s="90" t="s">
        <v>93</v>
      </c>
      <c r="O9" s="90"/>
    </row>
    <row r="10" spans="1:15" ht="21" x14ac:dyDescent="0.35">
      <c r="A10" s="95" t="s">
        <v>265</v>
      </c>
      <c r="B10" s="95"/>
      <c r="C10" s="95"/>
      <c r="D10" s="95"/>
      <c r="E10" s="95"/>
      <c r="F10" s="95"/>
      <c r="N10" s="91">
        <v>44110</v>
      </c>
      <c r="O10" s="91"/>
    </row>
    <row r="11" spans="1:15" x14ac:dyDescent="0.25">
      <c r="A11" s="95"/>
      <c r="B11" s="95"/>
      <c r="C11" s="95"/>
      <c r="D11" s="95"/>
      <c r="E11" s="95"/>
      <c r="F11" s="95"/>
    </row>
    <row r="12" spans="1:15" x14ac:dyDescent="0.25">
      <c r="A12" s="100" t="s">
        <v>259</v>
      </c>
      <c r="B12" s="100"/>
      <c r="C12" s="100"/>
      <c r="D12" s="100"/>
      <c r="E12" s="100"/>
      <c r="F12" s="100"/>
    </row>
    <row r="13" spans="1:15" x14ac:dyDescent="0.25">
      <c r="A13" s="100" t="s">
        <v>36</v>
      </c>
      <c r="B13" s="100"/>
      <c r="C13" s="100"/>
      <c r="D13" s="100"/>
      <c r="E13" s="100"/>
      <c r="F13" s="100"/>
    </row>
    <row r="14" spans="1:15" x14ac:dyDescent="0.25">
      <c r="A14" s="100" t="s">
        <v>30</v>
      </c>
      <c r="B14" s="100"/>
      <c r="C14" s="100"/>
      <c r="D14" s="100"/>
      <c r="E14" s="100"/>
      <c r="F14" s="100"/>
    </row>
    <row r="15" spans="1:15" x14ac:dyDescent="0.25">
      <c r="A15" s="100" t="s">
        <v>201</v>
      </c>
      <c r="B15" s="100"/>
      <c r="C15" s="100"/>
      <c r="D15" s="100"/>
      <c r="E15" s="100"/>
      <c r="F15" s="100"/>
    </row>
    <row r="16" spans="1:15" ht="14.45" customHeight="1" x14ac:dyDescent="0.25">
      <c r="A16" s="107" t="s">
        <v>46</v>
      </c>
      <c r="B16" s="107"/>
      <c r="C16" s="107"/>
      <c r="D16" s="107"/>
      <c r="E16" s="107"/>
      <c r="F16" s="107"/>
    </row>
    <row r="17" spans="1:10" ht="96.6" customHeight="1" x14ac:dyDescent="0.25">
      <c r="A17" s="99" t="s">
        <v>181</v>
      </c>
      <c r="B17" s="99"/>
      <c r="C17" s="99"/>
      <c r="D17" s="99"/>
      <c r="E17" s="99"/>
      <c r="F17" s="99"/>
    </row>
    <row r="20" spans="1:10" ht="30" customHeight="1" x14ac:dyDescent="0.25">
      <c r="A20" s="23" t="s">
        <v>17</v>
      </c>
      <c r="B20" s="23" t="s">
        <v>18</v>
      </c>
      <c r="C20" s="23" t="s">
        <v>261</v>
      </c>
      <c r="D20" s="23" t="s">
        <v>15</v>
      </c>
      <c r="E20" s="23" t="s">
        <v>14</v>
      </c>
      <c r="F20" s="23" t="s">
        <v>77</v>
      </c>
      <c r="G20" s="23" t="s">
        <v>264</v>
      </c>
      <c r="H20" s="23" t="s">
        <v>15</v>
      </c>
      <c r="I20" s="23" t="s">
        <v>14</v>
      </c>
      <c r="J20" s="23" t="s">
        <v>77</v>
      </c>
    </row>
    <row r="21" spans="1:10" ht="15" customHeight="1" x14ac:dyDescent="0.25">
      <c r="A21" s="1">
        <v>2018</v>
      </c>
      <c r="B21" s="1" t="s">
        <v>222</v>
      </c>
      <c r="C21" s="39">
        <v>82.972281549960513</v>
      </c>
      <c r="D21" s="39"/>
      <c r="E21" s="39"/>
      <c r="F21" s="39"/>
      <c r="G21" s="39">
        <v>88.554782525116551</v>
      </c>
    </row>
    <row r="22" spans="1:10" x14ac:dyDescent="0.25">
      <c r="B22" s="1" t="s">
        <v>223</v>
      </c>
      <c r="C22" s="39">
        <v>92.981328350242364</v>
      </c>
      <c r="D22" s="61">
        <f>+((C22-C21)/C21)*100</f>
        <v>12.063121096959415</v>
      </c>
      <c r="E22" s="39"/>
      <c r="F22" s="39"/>
      <c r="G22" s="39">
        <v>90.373619495866947</v>
      </c>
      <c r="H22" s="61">
        <f t="shared" ref="H22:H37" si="0">+G22/G21*100-100</f>
        <v>2.0539116227116523</v>
      </c>
      <c r="I22" s="39"/>
      <c r="J22" s="39"/>
    </row>
    <row r="23" spans="1:10" x14ac:dyDescent="0.25">
      <c r="B23" s="1" t="s">
        <v>224</v>
      </c>
      <c r="C23" s="39">
        <v>95.918344401715387</v>
      </c>
      <c r="D23" s="61">
        <f t="shared" ref="D23:D37" si="1">+((C23-C22)/C22)*100</f>
        <v>3.1587159525295894</v>
      </c>
      <c r="E23" s="39"/>
      <c r="F23" s="39"/>
      <c r="G23" s="39">
        <v>96.108732053049323</v>
      </c>
      <c r="H23" s="61">
        <f t="shared" si="0"/>
        <v>6.3460029477348456</v>
      </c>
      <c r="I23" s="39"/>
      <c r="J23" s="39"/>
    </row>
    <row r="24" spans="1:10" x14ac:dyDescent="0.25">
      <c r="B24" s="1" t="s">
        <v>225</v>
      </c>
      <c r="C24" s="39">
        <v>97.067013545962141</v>
      </c>
      <c r="D24" s="61">
        <f t="shared" si="1"/>
        <v>1.1975489687728706</v>
      </c>
      <c r="E24" s="39"/>
      <c r="F24" s="39"/>
      <c r="G24" s="39">
        <v>95.915052000326256</v>
      </c>
      <c r="H24" s="61">
        <f t="shared" si="0"/>
        <v>-0.20152180617279214</v>
      </c>
      <c r="I24" s="39"/>
      <c r="J24" s="39"/>
    </row>
    <row r="25" spans="1:10" x14ac:dyDescent="0.25">
      <c r="B25" s="1" t="s">
        <v>226</v>
      </c>
      <c r="C25" s="39">
        <v>101.228159397325</v>
      </c>
      <c r="D25" s="61">
        <f t="shared" si="1"/>
        <v>4.2868794447791663</v>
      </c>
      <c r="E25" s="39"/>
      <c r="F25" s="39"/>
      <c r="G25" s="39">
        <v>98.340766408423804</v>
      </c>
      <c r="H25" s="61">
        <f t="shared" si="0"/>
        <v>2.5290237116165031</v>
      </c>
      <c r="I25" s="39"/>
      <c r="J25" s="39"/>
    </row>
    <row r="26" spans="1:10" x14ac:dyDescent="0.25">
      <c r="B26" s="1" t="s">
        <v>227</v>
      </c>
      <c r="C26" s="39">
        <v>97.951422415796927</v>
      </c>
      <c r="D26" s="61">
        <f t="shared" si="1"/>
        <v>-3.2369816867525341</v>
      </c>
      <c r="E26" s="39"/>
      <c r="F26" s="39"/>
      <c r="G26" s="39">
        <v>97.591640200403319</v>
      </c>
      <c r="H26" s="61">
        <f t="shared" si="0"/>
        <v>-0.76176568007335277</v>
      </c>
      <c r="I26" s="39"/>
      <c r="J26" s="39"/>
    </row>
    <row r="27" spans="1:10" x14ac:dyDescent="0.25">
      <c r="B27" s="1" t="s">
        <v>228</v>
      </c>
      <c r="C27" s="39">
        <v>97.246490006576352</v>
      </c>
      <c r="D27" s="61">
        <f t="shared" si="1"/>
        <v>-0.71967552061488849</v>
      </c>
      <c r="E27" s="39"/>
      <c r="F27" s="39"/>
      <c r="G27" s="39">
        <v>99.162785114569374</v>
      </c>
      <c r="H27" s="61">
        <f t="shared" si="0"/>
        <v>1.6099175205373371</v>
      </c>
      <c r="I27" s="39"/>
      <c r="J27" s="39"/>
    </row>
    <row r="28" spans="1:10" x14ac:dyDescent="0.25">
      <c r="B28" s="1" t="s">
        <v>229</v>
      </c>
      <c r="C28" s="39">
        <v>104.15578895226409</v>
      </c>
      <c r="D28" s="61">
        <f t="shared" si="1"/>
        <v>7.1049340137834207</v>
      </c>
      <c r="E28" s="39"/>
      <c r="F28" s="39"/>
      <c r="G28" s="39">
        <v>104.73108274911816</v>
      </c>
      <c r="H28" s="61">
        <f t="shared" si="0"/>
        <v>5.6153098444293903</v>
      </c>
      <c r="I28" s="39"/>
      <c r="J28" s="39"/>
    </row>
    <row r="29" spans="1:10" x14ac:dyDescent="0.25">
      <c r="B29" s="1" t="s">
        <v>230</v>
      </c>
      <c r="C29" s="39">
        <v>100.98878009024148</v>
      </c>
      <c r="D29" s="61">
        <f t="shared" si="1"/>
        <v>-3.0406460302212226</v>
      </c>
      <c r="E29" s="39"/>
      <c r="F29" s="39"/>
      <c r="G29" s="39">
        <v>102.13784599827764</v>
      </c>
      <c r="H29" s="61">
        <f t="shared" si="0"/>
        <v>-2.4760908440644869</v>
      </c>
      <c r="I29" s="39"/>
      <c r="J29" s="39"/>
    </row>
    <row r="30" spans="1:10" x14ac:dyDescent="0.25">
      <c r="B30" s="1" t="s">
        <v>231</v>
      </c>
      <c r="C30" s="39">
        <v>106.22537428768605</v>
      </c>
      <c r="D30" s="61">
        <f t="shared" si="1"/>
        <v>5.1853227583948067</v>
      </c>
      <c r="E30" s="39"/>
      <c r="F30" s="39"/>
      <c r="G30" s="39">
        <v>106.14305691403432</v>
      </c>
      <c r="H30" s="61">
        <f t="shared" si="0"/>
        <v>3.9213778953437242</v>
      </c>
      <c r="I30" s="39"/>
      <c r="J30" s="39"/>
    </row>
    <row r="31" spans="1:10" x14ac:dyDescent="0.25">
      <c r="B31" s="1" t="s">
        <v>232</v>
      </c>
      <c r="C31" s="39">
        <v>112.67003106246646</v>
      </c>
      <c r="D31" s="61">
        <f t="shared" si="1"/>
        <v>6.0669654665810819</v>
      </c>
      <c r="E31" s="39"/>
      <c r="F31" s="39"/>
      <c r="G31" s="39">
        <v>109.42048935657824</v>
      </c>
      <c r="H31" s="61">
        <f t="shared" si="0"/>
        <v>3.0877501909506293</v>
      </c>
      <c r="I31" s="39"/>
      <c r="J31" s="39"/>
    </row>
    <row r="32" spans="1:10" x14ac:dyDescent="0.25">
      <c r="B32" s="1" t="s">
        <v>233</v>
      </c>
      <c r="C32" s="39">
        <v>110.59498593976323</v>
      </c>
      <c r="D32" s="61">
        <f t="shared" si="1"/>
        <v>-1.8417010301104688</v>
      </c>
      <c r="E32" s="39"/>
      <c r="F32" s="39"/>
      <c r="G32" s="39">
        <v>111.52014718423592</v>
      </c>
      <c r="H32" s="61">
        <f t="shared" si="0"/>
        <v>1.9188890855855476</v>
      </c>
      <c r="I32" s="39"/>
      <c r="J32" s="39"/>
    </row>
    <row r="33" spans="1:10" x14ac:dyDescent="0.25">
      <c r="A33" s="1">
        <v>2019</v>
      </c>
      <c r="B33" s="1" t="s">
        <v>222</v>
      </c>
      <c r="C33" s="39">
        <v>85.560374731243797</v>
      </c>
      <c r="D33" s="61">
        <f t="shared" si="1"/>
        <v>-22.636298558919126</v>
      </c>
      <c r="E33" s="39">
        <f>+C33/C21*100-100</f>
        <v>3.1192262439172538</v>
      </c>
      <c r="F33" s="39">
        <f>+(AVERAGE(C33)/AVERAGE(C21))*100-100</f>
        <v>3.1192262439172538</v>
      </c>
      <c r="G33" s="39">
        <v>90.957652077017116</v>
      </c>
      <c r="H33" s="61">
        <f t="shared" si="0"/>
        <v>-18.438367977804688</v>
      </c>
      <c r="I33" s="39">
        <f>+G33/G21*100-100</f>
        <v>2.7134271954414828</v>
      </c>
      <c r="J33" s="39">
        <f>+(AVERAGE(G33)/AVERAGE(G21))*100-100</f>
        <v>2.7134271954414828</v>
      </c>
    </row>
    <row r="34" spans="1:10" x14ac:dyDescent="0.25">
      <c r="B34" s="1" t="s">
        <v>223</v>
      </c>
      <c r="C34" s="39">
        <v>93.670610522010548</v>
      </c>
      <c r="D34" s="61">
        <f t="shared" si="1"/>
        <v>9.478962447560626</v>
      </c>
      <c r="E34" s="39">
        <f t="shared" ref="E34:E37" si="2">+C34/C22*100-100</f>
        <v>0.74131245917652677</v>
      </c>
      <c r="F34" s="39">
        <f>+(AVERAGE(C33:C34)/AVERAGE(C21:C22))*100-100</f>
        <v>1.862636040778213</v>
      </c>
      <c r="G34" s="39">
        <v>93.333997842957302</v>
      </c>
      <c r="H34" s="61">
        <f t="shared" si="0"/>
        <v>2.6125847706887271</v>
      </c>
      <c r="I34" s="39">
        <f t="shared" ref="I34:I37" si="3">+G34/G22*100-100</f>
        <v>3.2757107257674249</v>
      </c>
      <c r="J34" s="39">
        <f>+(AVERAGE(G33:G34)/AVERAGE(G21:G22))*100-100</f>
        <v>2.9974268134144211</v>
      </c>
    </row>
    <row r="35" spans="1:10" x14ac:dyDescent="0.25">
      <c r="B35" s="1" t="s">
        <v>224</v>
      </c>
      <c r="C35" s="39">
        <v>97.964368375350986</v>
      </c>
      <c r="D35" s="61">
        <f t="shared" si="1"/>
        <v>4.5838901117565563</v>
      </c>
      <c r="E35" s="39">
        <f t="shared" si="2"/>
        <v>2.1330893338469679</v>
      </c>
      <c r="F35" s="39">
        <f>+(AVERAGE(C33:C35)/AVERAGE(C21:C23))*100-100</f>
        <v>1.9580538714836848</v>
      </c>
      <c r="G35" s="39">
        <v>97.657696829127943</v>
      </c>
      <c r="H35" s="61">
        <f t="shared" si="0"/>
        <v>4.6325016458050357</v>
      </c>
      <c r="I35" s="39">
        <f t="shared" si="3"/>
        <v>1.6116795456458988</v>
      </c>
      <c r="J35" s="39">
        <f>+(AVERAGE(G33:G35)/AVERAGE(G21:G23))*100-100</f>
        <v>2.5131925179270524</v>
      </c>
    </row>
    <row r="36" spans="1:10" x14ac:dyDescent="0.25">
      <c r="B36" s="1" t="s">
        <v>225</v>
      </c>
      <c r="C36" s="39">
        <v>97.995645656565642</v>
      </c>
      <c r="D36" s="61">
        <f t="shared" si="1"/>
        <v>3.1927201423702506E-2</v>
      </c>
      <c r="E36" s="39">
        <f t="shared" si="2"/>
        <v>0.95669175003905593</v>
      </c>
      <c r="F36" s="39">
        <f>+(AVERAGE(C33:C36)/AVERAGE(C21:C24))*100-100</f>
        <v>1.6945977470908815</v>
      </c>
      <c r="G36" s="39">
        <v>97.566396602702156</v>
      </c>
      <c r="H36" s="61">
        <f t="shared" si="0"/>
        <v>-9.3490046755391631E-2</v>
      </c>
      <c r="I36" s="39">
        <f t="shared" si="3"/>
        <v>1.7216740938328172</v>
      </c>
      <c r="J36" s="39">
        <f>+(AVERAGE(G33:G36)/AVERAGE(G21:G24))*100-100</f>
        <v>2.3085339833336178</v>
      </c>
    </row>
    <row r="37" spans="1:10" x14ac:dyDescent="0.25">
      <c r="B37" s="1" t="s">
        <v>226</v>
      </c>
      <c r="C37" s="39">
        <v>104.10631419160437</v>
      </c>
      <c r="D37" s="61">
        <f t="shared" si="1"/>
        <v>6.2356531191743985</v>
      </c>
      <c r="E37" s="39">
        <f t="shared" si="2"/>
        <v>2.8432353323569544</v>
      </c>
      <c r="F37" s="39">
        <f>+(AVERAGE(C33:C37)/AVERAGE(C21:C25))*100-100</f>
        <v>1.9419022944171758</v>
      </c>
      <c r="G37" s="39">
        <v>102.88750274895986</v>
      </c>
      <c r="H37" s="61">
        <f t="shared" si="0"/>
        <v>5.453830756839011</v>
      </c>
      <c r="I37" s="39">
        <f t="shared" si="3"/>
        <v>4.6234501789957534</v>
      </c>
      <c r="J37" s="39">
        <f>+(AVERAGE(G33:G37)/AVERAGE(G21:G25))*100-100</f>
        <v>2.7936267844257827</v>
      </c>
    </row>
    <row r="38" spans="1:10" x14ac:dyDescent="0.25">
      <c r="B38" s="1" t="s">
        <v>227</v>
      </c>
      <c r="C38" s="39">
        <v>96.618677665584414</v>
      </c>
      <c r="D38" s="61">
        <f t="shared" ref="D38" si="4">+((C38-C37)/C37)*100</f>
        <v>-7.1922981657377649</v>
      </c>
      <c r="E38" s="39">
        <f t="shared" ref="E38" si="5">+C38/C26*100-100</f>
        <v>-1.3606180669384287</v>
      </c>
      <c r="F38" s="39">
        <f>+(AVERAGE(C33:C38)/AVERAGE(C21:C26))*100-100</f>
        <v>1.3725025324397677</v>
      </c>
      <c r="G38" s="39">
        <v>98.127996627559142</v>
      </c>
      <c r="H38" s="61">
        <f t="shared" ref="H38" si="6">+G38/G37*100-100</f>
        <v>-4.6259322019056697</v>
      </c>
      <c r="I38" s="39">
        <f t="shared" ref="I38" si="7">+G38/G26*100-100</f>
        <v>0.54959259425748996</v>
      </c>
      <c r="J38" s="39">
        <f>+(AVERAGE(G33:G38)/AVERAGE(G21:G26))*100-100</f>
        <v>2.4073065702041418</v>
      </c>
    </row>
    <row r="39" spans="1:10" x14ac:dyDescent="0.25">
      <c r="B39" s="1" t="s">
        <v>228</v>
      </c>
      <c r="C39" s="39">
        <v>103.51750365986969</v>
      </c>
      <c r="D39" s="61">
        <f t="shared" ref="D39:D45" si="8">+((C39-C38)/C38)*100</f>
        <v>7.1402612424105216</v>
      </c>
      <c r="E39" s="39">
        <f t="shared" ref="E39:E44" si="9">+C39/C27*100-100</f>
        <v>6.4485758332966583</v>
      </c>
      <c r="F39" s="39">
        <f>+(AVERAGE(C33:C39)/AVERAGE(C21:C27))*100-100</f>
        <v>2.1143965035613377</v>
      </c>
      <c r="G39" s="39">
        <v>104.23457283963853</v>
      </c>
      <c r="H39" s="61">
        <f t="shared" ref="H39:H45" si="10">+G39/G38*100-100</f>
        <v>6.2230723360802358</v>
      </c>
      <c r="I39" s="39">
        <f t="shared" ref="I39:I44" si="11">+G39/G27*100-100</f>
        <v>5.1146079844463657</v>
      </c>
      <c r="J39" s="39">
        <f>+(AVERAGE(G33:G39)/AVERAGE(G21:G27))*100-100</f>
        <v>2.8103763176874565</v>
      </c>
    </row>
    <row r="40" spans="1:10" x14ac:dyDescent="0.25">
      <c r="B40" s="1" t="s">
        <v>229</v>
      </c>
      <c r="C40" s="39">
        <v>103.90765567684977</v>
      </c>
      <c r="D40" s="61">
        <f t="shared" si="8"/>
        <v>0.37689473102250909</v>
      </c>
      <c r="E40" s="39">
        <f t="shared" si="9"/>
        <v>-0.2382328221123089</v>
      </c>
      <c r="F40" s="39">
        <f>+(AVERAGE(C33:C40)/AVERAGE(C21:C28))*100-100</f>
        <v>1.7959646243784704</v>
      </c>
      <c r="G40" s="39">
        <v>104.72788129949826</v>
      </c>
      <c r="H40" s="61">
        <f t="shared" si="10"/>
        <v>0.47326759866774637</v>
      </c>
      <c r="I40" s="39">
        <f t="shared" si="11"/>
        <v>-3.0568285325216493E-3</v>
      </c>
      <c r="J40" s="39">
        <f>+(AVERAGE(G33:G40)/AVERAGE(G21:G28))*100-100</f>
        <v>2.4280953968677181</v>
      </c>
    </row>
    <row r="41" spans="1:10" x14ac:dyDescent="0.25">
      <c r="B41" s="1" t="s">
        <v>230</v>
      </c>
      <c r="C41" s="39">
        <v>103.37486860375238</v>
      </c>
      <c r="D41" s="61">
        <f t="shared" si="8"/>
        <v>-0.51275054723046598</v>
      </c>
      <c r="E41" s="39">
        <f t="shared" si="9"/>
        <v>2.3627263458165828</v>
      </c>
      <c r="F41" s="39">
        <f>+(AVERAGE(C33:C41)/AVERAGE(C21:C29))*100-100</f>
        <v>1.8617152769585061</v>
      </c>
      <c r="G41" s="39">
        <v>103.48567099546946</v>
      </c>
      <c r="H41" s="61">
        <f t="shared" si="10"/>
        <v>-1.186131418505795</v>
      </c>
      <c r="I41" s="39">
        <f t="shared" si="11"/>
        <v>1.3196136887540604</v>
      </c>
      <c r="J41" s="39">
        <f>+(AVERAGE(G33:G41)/AVERAGE(G21:G29))*100-100</f>
        <v>2.2983946075179347</v>
      </c>
    </row>
    <row r="42" spans="1:10" x14ac:dyDescent="0.25">
      <c r="B42" s="1" t="s">
        <v>231</v>
      </c>
      <c r="C42" s="39">
        <v>108.9431724884801</v>
      </c>
      <c r="D42" s="61">
        <f t="shared" si="8"/>
        <v>5.3865160458599162</v>
      </c>
      <c r="E42" s="39">
        <f t="shared" si="9"/>
        <v>2.5585207103469827</v>
      </c>
      <c r="F42" s="39">
        <f>+(AVERAGE(C33:C42)/AVERAGE(C21:C30))*100-100</f>
        <v>1.9374967522366831</v>
      </c>
      <c r="G42" s="39">
        <v>109.11187658323749</v>
      </c>
      <c r="H42" s="61">
        <f t="shared" si="10"/>
        <v>5.4367001089593856</v>
      </c>
      <c r="I42" s="39">
        <f t="shared" si="11"/>
        <v>2.7969984618095367</v>
      </c>
      <c r="J42" s="39">
        <f>+(AVERAGE(G33:G42)/AVERAGE(G21:G30))*100-100</f>
        <v>2.3524498969710947</v>
      </c>
    </row>
    <row r="43" spans="1:10" x14ac:dyDescent="0.25">
      <c r="B43" s="1" t="s">
        <v>232</v>
      </c>
      <c r="C43" s="39">
        <v>108.52065617284963</v>
      </c>
      <c r="D43" s="61">
        <f t="shared" si="8"/>
        <v>-0.38783184478600746</v>
      </c>
      <c r="E43" s="39">
        <f t="shared" si="9"/>
        <v>-3.6827671480061497</v>
      </c>
      <c r="F43" s="39">
        <f>+(AVERAGE(C33:C43)/AVERAGE(C21:C31))*100-100</f>
        <v>1.3562296384939998</v>
      </c>
      <c r="G43" s="39">
        <v>108.11152282980865</v>
      </c>
      <c r="H43" s="61">
        <f t="shared" si="10"/>
        <v>-0.91681472700702216</v>
      </c>
      <c r="I43" s="39">
        <f t="shared" si="11"/>
        <v>-1.1962718632192804</v>
      </c>
      <c r="J43" s="39">
        <f>+(AVERAGE(G33:G43)/AVERAGE(G21:G31))*100-100</f>
        <v>1.9957112117433837</v>
      </c>
    </row>
    <row r="44" spans="1:10" x14ac:dyDescent="0.25">
      <c r="B44" s="1" t="s">
        <v>233</v>
      </c>
      <c r="C44" s="39">
        <v>116.00139373101871</v>
      </c>
      <c r="D44" s="61">
        <f t="shared" si="8"/>
        <v>6.8933766362911655</v>
      </c>
      <c r="E44" s="39">
        <f t="shared" si="9"/>
        <v>4.888474595222732</v>
      </c>
      <c r="F44" s="39">
        <f>+(AVERAGE(C33:C44)/AVERAGE(C21:C32))*100-100</f>
        <v>1.6817701229316668</v>
      </c>
      <c r="G44" s="39">
        <v>113.17062135913018</v>
      </c>
      <c r="H44" s="61">
        <f t="shared" si="10"/>
        <v>4.6795183315340552</v>
      </c>
      <c r="I44" s="39">
        <f t="shared" si="11"/>
        <v>1.479978476147096</v>
      </c>
      <c r="J44" s="39">
        <f>+(AVERAGE(G33:G44)/AVERAGE(G21:G32))*100-100</f>
        <v>1.9477823862588508</v>
      </c>
    </row>
    <row r="45" spans="1:10" x14ac:dyDescent="0.25">
      <c r="A45" s="1">
        <v>2020</v>
      </c>
      <c r="B45" s="1" t="s">
        <v>222</v>
      </c>
      <c r="C45" s="39">
        <v>87.829187791900836</v>
      </c>
      <c r="D45" s="61">
        <f t="shared" si="8"/>
        <v>-24.286092634751373</v>
      </c>
      <c r="E45" s="39">
        <f t="shared" ref="E45:E50" si="12">+C45/C33*100-100</f>
        <v>2.6517100559501756</v>
      </c>
      <c r="F45" s="39">
        <f>+(AVERAGE(C45)/AVERAGE(C33))*100-100</f>
        <v>2.6517100559501756</v>
      </c>
      <c r="G45" s="39">
        <v>94.872821846766811</v>
      </c>
      <c r="H45" s="61">
        <f t="shared" si="10"/>
        <v>-16.1683299893689</v>
      </c>
      <c r="I45" s="39">
        <f t="shared" ref="I45:I50" si="13">+G45/G33*100-100</f>
        <v>4.3043874598198499</v>
      </c>
      <c r="J45" s="39">
        <f>+(AVERAGE(G45)/AVERAGE(G33))*100-100</f>
        <v>4.3043874598198499</v>
      </c>
    </row>
    <row r="46" spans="1:10" x14ac:dyDescent="0.25">
      <c r="B46" s="1" t="s">
        <v>223</v>
      </c>
      <c r="C46" s="39">
        <v>96.432133737257757</v>
      </c>
      <c r="D46" s="61">
        <f t="shared" ref="D46" si="14">+((C46-C45)/C45)*100</f>
        <v>9.7950876714702382</v>
      </c>
      <c r="E46" s="39">
        <f t="shared" si="12"/>
        <v>2.9481212942434212</v>
      </c>
      <c r="F46" s="39">
        <f>+(AVERAGE(C45:C46)/AVERAGE(C33:C34))*100-100</f>
        <v>2.8066220072362711</v>
      </c>
      <c r="G46" s="39">
        <v>96.685601017625189</v>
      </c>
      <c r="H46" s="61">
        <f t="shared" ref="H46:H51" si="15">+G46/G45*100-100</f>
        <v>1.9107465505624646</v>
      </c>
      <c r="I46" s="39">
        <f t="shared" si="13"/>
        <v>3.5909778345799168</v>
      </c>
      <c r="J46" s="39">
        <f>+(AVERAGE(G45:G46)/AVERAGE(G33:G34))*100-100</f>
        <v>3.9430831226336522</v>
      </c>
    </row>
    <row r="47" spans="1:10" x14ac:dyDescent="0.25">
      <c r="B47" s="1" t="s">
        <v>224</v>
      </c>
      <c r="C47" s="39">
        <v>86.089353246621471</v>
      </c>
      <c r="D47" s="61">
        <f>+((C47-C46)/C46)*100</f>
        <v>-10.725450210213719</v>
      </c>
      <c r="E47" s="39">
        <f t="shared" si="12"/>
        <v>-12.121769706338867</v>
      </c>
      <c r="F47" s="39">
        <f>+(AVERAGE(C45:C47)/AVERAGE(C33:C35))*100-100</f>
        <v>-2.4692617546526492</v>
      </c>
      <c r="G47" s="39">
        <v>90.047509022002586</v>
      </c>
      <c r="H47" s="61">
        <f t="shared" si="15"/>
        <v>-6.8656469275218228</v>
      </c>
      <c r="I47" s="39">
        <f t="shared" si="13"/>
        <v>-7.7927168612638127</v>
      </c>
      <c r="J47" s="39">
        <f>+(AVERAGE(G45:G47)/AVERAGE(G33:G35))*100-100</f>
        <v>-0.12180019803817288</v>
      </c>
    </row>
    <row r="48" spans="1:10" x14ac:dyDescent="0.25">
      <c r="B48" s="1" t="s">
        <v>225</v>
      </c>
      <c r="C48" s="39">
        <v>58.592517302726058</v>
      </c>
      <c r="D48" s="61">
        <f>+((C48-C47)/C47)*100</f>
        <v>-31.939879795733638</v>
      </c>
      <c r="E48" s="39">
        <f t="shared" si="12"/>
        <v>-40.209060402470655</v>
      </c>
      <c r="F48" s="39">
        <f>+(AVERAGE(C45:C48)/AVERAGE(C33:C36))*100-100</f>
        <v>-12.326470329719555</v>
      </c>
      <c r="G48" s="39">
        <v>62.589385726801162</v>
      </c>
      <c r="H48" s="61">
        <f t="shared" si="15"/>
        <v>-30.492929336326441</v>
      </c>
      <c r="I48" s="39">
        <f t="shared" si="13"/>
        <v>-35.849444167063041</v>
      </c>
      <c r="J48" s="39">
        <f>+(AVERAGE(G45:G48)/AVERAGE(G33:G36))*100-100</f>
        <v>-9.3067089725095684</v>
      </c>
    </row>
    <row r="49" spans="2:10" x14ac:dyDescent="0.25">
      <c r="B49" s="1" t="s">
        <v>226</v>
      </c>
      <c r="C49" s="39">
        <v>71.204360057822754</v>
      </c>
      <c r="D49" s="61">
        <f>+((C49-C48)/C48)*100</f>
        <v>21.524664471976731</v>
      </c>
      <c r="E49" s="39">
        <f t="shared" si="12"/>
        <v>-31.604186921099341</v>
      </c>
      <c r="F49" s="39">
        <f>+(AVERAGE(C45:C49)/AVERAGE(C33:C37))*100-100</f>
        <v>-16.513708530160955</v>
      </c>
      <c r="G49" s="39">
        <v>76.993829845532915</v>
      </c>
      <c r="H49" s="61">
        <f t="shared" si="15"/>
        <v>23.014196339306253</v>
      </c>
      <c r="I49" s="39">
        <f t="shared" si="13"/>
        <v>-25.166975785782427</v>
      </c>
      <c r="J49" s="39">
        <f>+(AVERAGE(G45:G49)/AVERAGE(G33:G37))*100-100</f>
        <v>-12.689404380427689</v>
      </c>
    </row>
    <row r="50" spans="2:10" x14ac:dyDescent="0.25">
      <c r="B50" s="1" t="s">
        <v>227</v>
      </c>
      <c r="C50" s="39">
        <v>80.001773652079137</v>
      </c>
      <c r="D50" s="61">
        <f>+((C50-C49)/C49)*100</f>
        <v>12.355161379320435</v>
      </c>
      <c r="E50" s="39">
        <f t="shared" si="12"/>
        <v>-17.198438661124655</v>
      </c>
      <c r="F50" s="39">
        <f>+(AVERAGE(C46:C50)/AVERAGE(C34:C38))*100-100</f>
        <v>-19.99273081281801</v>
      </c>
      <c r="G50" s="39">
        <v>87.139356439137188</v>
      </c>
      <c r="H50" s="61">
        <f t="shared" si="15"/>
        <v>13.177064466020852</v>
      </c>
      <c r="I50" s="39">
        <f t="shared" si="13"/>
        <v>-11.198272222074294</v>
      </c>
      <c r="J50" s="39">
        <f>+(AVERAGE(G46:G50)/AVERAGE(G34:G38))*100-100</f>
        <v>-15.547797114412063</v>
      </c>
    </row>
    <row r="51" spans="2:10" x14ac:dyDescent="0.25">
      <c r="B51" s="1" t="s">
        <v>228</v>
      </c>
      <c r="C51" s="39">
        <v>89.944403400968099</v>
      </c>
      <c r="D51" s="61">
        <f>+((C51-C50)/C50)*100</f>
        <v>12.428011649002443</v>
      </c>
      <c r="E51" s="39">
        <f t="shared" ref="E51" si="16">+C51/C39*100-100</f>
        <v>-13.111889080612968</v>
      </c>
      <c r="F51" s="39">
        <f>+(AVERAGE(C47:C51)/AVERAGE(C35:C39))*100-100</f>
        <v>-22.864759713397547</v>
      </c>
      <c r="G51" s="39">
        <v>95.209400459065179</v>
      </c>
      <c r="H51" s="61">
        <f t="shared" si="15"/>
        <v>9.2610782885050895</v>
      </c>
      <c r="I51" s="39">
        <f t="shared" ref="I51" si="17">+G51/G39*100-100</f>
        <v>-8.6585210019119927</v>
      </c>
      <c r="J51" s="39">
        <f>+(AVERAGE(G47:G51)/AVERAGE(G35:G39))*100-100</f>
        <v>-17.682168277531446</v>
      </c>
    </row>
  </sheetData>
  <mergeCells count="9">
    <mergeCell ref="A17:F17"/>
    <mergeCell ref="N9:O9"/>
    <mergeCell ref="N10:O10"/>
    <mergeCell ref="A10:F11"/>
    <mergeCell ref="A12:F12"/>
    <mergeCell ref="A13:F13"/>
    <mergeCell ref="A14:F14"/>
    <mergeCell ref="A15:F15"/>
    <mergeCell ref="A16:F16"/>
  </mergeCells>
  <pageMargins left="0.7" right="0.7" top="0.75" bottom="0.75" header="0.3" footer="0.3"/>
  <pageSetup paperSize="9" scale="52" orientation="portrait" r:id="rId1"/>
  <colBreaks count="1" manualBreakCount="1">
    <brk id="15" max="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Tablero</vt:lpstr>
      <vt:lpstr>1</vt:lpstr>
      <vt:lpstr>2</vt:lpstr>
      <vt:lpstr>3</vt:lpstr>
      <vt:lpstr>4</vt:lpstr>
      <vt:lpstr>5</vt:lpstr>
      <vt:lpstr>6,7,8</vt:lpstr>
      <vt:lpstr>9</vt:lpstr>
      <vt:lpstr>10</vt:lpstr>
      <vt:lpstr>11</vt:lpstr>
      <vt:lpstr>12</vt:lpstr>
      <vt:lpstr>13</vt:lpstr>
      <vt:lpstr>14</vt:lpstr>
      <vt:lpstr>15</vt:lpstr>
      <vt:lpstr>16</vt:lpstr>
      <vt:lpstr>17</vt:lpstr>
      <vt:lpstr>18</vt:lpstr>
      <vt:lpstr>19</vt:lpstr>
      <vt:lpstr>20</vt:lpstr>
      <vt:lpstr>21</vt:lpstr>
      <vt:lpstr>22</vt:lpstr>
      <vt:lpstr>23</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'3'!Área_de_impresión</vt:lpstr>
      <vt:lpstr>'4'!Área_de_impresión</vt:lpstr>
      <vt:lpstr>'5'!Área_de_impresión</vt:lpstr>
      <vt:lpstr>'6,7,8'!Área_de_impresión</vt:lpstr>
      <vt:lpstr>'9'!Área_de_impresión</vt:lpstr>
      <vt:lpstr>Tablero!Área_de_impresión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Guzman Coronado</dc:creator>
  <cp:lastModifiedBy>Ivan Jimenez Corredor</cp:lastModifiedBy>
  <dcterms:created xsi:type="dcterms:W3CDTF">2018-08-14T17:12:18Z</dcterms:created>
  <dcterms:modified xsi:type="dcterms:W3CDTF">2020-10-06T17:05:39Z</dcterms:modified>
</cp:coreProperties>
</file>